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Adriana\"/>
    </mc:Choice>
  </mc:AlternateContent>
  <bookViews>
    <workbookView xWindow="0" yWindow="0" windowWidth="19455" windowHeight="2595" tabRatio="679" activeTab="1"/>
  </bookViews>
  <sheets>
    <sheet name="MZ 5 AL 10" sheetId="1" r:id="rId1"/>
    <sheet name="MZ 11 AL 15" sheetId="4" r:id="rId2"/>
    <sheet name="MZ 16 AL 20" sheetId="5" r:id="rId3"/>
    <sheet name="MZ 21 AL 25" sheetId="6" r:id="rId4"/>
    <sheet name="MZ 26 AL 30" sheetId="7" r:id="rId5"/>
    <sheet name="MZ 31 AL 33" sheetId="8" r:id="rId6"/>
    <sheet name="INGRESOS QUINCENAL" sheetId="2" r:id="rId7"/>
    <sheet name="INGRESO MENSUAL" sheetId="3" r:id="rId8"/>
  </sheets>
  <definedNames>
    <definedName name="_xlnm._FilterDatabase" localSheetId="1" hidden="1">'MZ 11 AL 15'!$AN$8:$AT$136</definedName>
    <definedName name="_xlnm._FilterDatabase" localSheetId="2" hidden="1">'MZ 16 AL 20'!$AN$8:$AU$132</definedName>
    <definedName name="_xlnm._FilterDatabase" localSheetId="3" hidden="1">'MZ 21 AL 25'!$AN$8:$AT$140</definedName>
    <definedName name="_xlnm._FilterDatabase" localSheetId="4" hidden="1">'MZ 26 AL 30'!$AN$8:$AV$131</definedName>
    <definedName name="_xlnm._FilterDatabase" localSheetId="5" hidden="1">'MZ 31 AL 33'!$AO$8:$AT$141</definedName>
    <definedName name="_xlnm._FilterDatabase" localSheetId="0" hidden="1">'MZ 5 AL 10'!$F$8:$F$181</definedName>
  </definedNames>
  <calcPr calcId="152511"/>
</workbook>
</file>

<file path=xl/calcChain.xml><?xml version="1.0" encoding="utf-8"?>
<calcChain xmlns="http://schemas.openxmlformats.org/spreadsheetml/2006/main">
  <c r="M33" i="4" l="1"/>
  <c r="M15" i="4"/>
  <c r="M30" i="8" l="1"/>
  <c r="M66" i="7" l="1"/>
  <c r="M65" i="7"/>
  <c r="M64" i="7"/>
  <c r="M63" i="7"/>
  <c r="M32" i="6" l="1"/>
  <c r="M34" i="4" l="1"/>
  <c r="M51" i="4" l="1"/>
  <c r="M24" i="8" l="1"/>
  <c r="M23" i="8"/>
  <c r="K89" i="7" l="1"/>
  <c r="M89" i="7"/>
  <c r="L96" i="7"/>
  <c r="K96" i="7"/>
  <c r="M96" i="7" s="1"/>
  <c r="L95" i="7"/>
  <c r="K95" i="7"/>
  <c r="M95" i="7" s="1"/>
  <c r="L94" i="7"/>
  <c r="K94" i="7"/>
  <c r="M94" i="7" s="1"/>
  <c r="L93" i="7"/>
  <c r="K93" i="7"/>
  <c r="M93" i="7" s="1"/>
  <c r="L92" i="7"/>
  <c r="K92" i="7"/>
  <c r="M92" i="7" s="1"/>
  <c r="L91" i="7"/>
  <c r="K91" i="7"/>
  <c r="M91" i="7" s="1"/>
  <c r="L90" i="7"/>
  <c r="K90" i="7"/>
  <c r="M90" i="7" s="1"/>
  <c r="B90" i="7"/>
  <c r="B91" i="7" s="1"/>
  <c r="B92" i="7" s="1"/>
  <c r="B93" i="7" s="1"/>
  <c r="B94" i="7" s="1"/>
  <c r="B95" i="7" s="1"/>
  <c r="B96" i="7" s="1"/>
  <c r="L89" i="7"/>
  <c r="M32" i="4" l="1"/>
  <c r="M77" i="6" l="1"/>
  <c r="M16" i="6" l="1"/>
  <c r="M55" i="6" l="1"/>
  <c r="M74" i="6" l="1"/>
  <c r="M73" i="6"/>
  <c r="M72" i="6"/>
  <c r="M71" i="6"/>
  <c r="M68" i="6"/>
  <c r="M67" i="6"/>
  <c r="M65" i="6"/>
  <c r="M64" i="6"/>
  <c r="M63" i="6"/>
  <c r="M60" i="6"/>
  <c r="M59" i="6"/>
  <c r="M58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5" i="6"/>
  <c r="M34" i="6"/>
  <c r="K76" i="5" l="1"/>
  <c r="K75" i="5"/>
  <c r="K74" i="5"/>
  <c r="K73" i="5"/>
  <c r="J73" i="5" s="1"/>
  <c r="K72" i="5"/>
  <c r="K71" i="5"/>
  <c r="K70" i="5"/>
  <c r="K69" i="5"/>
  <c r="J76" i="5"/>
  <c r="J75" i="5"/>
  <c r="J74" i="5"/>
  <c r="J72" i="5"/>
  <c r="J71" i="5"/>
  <c r="J70" i="5"/>
  <c r="J69" i="5"/>
  <c r="K68" i="5"/>
  <c r="J68" i="5" s="1"/>
  <c r="M68" i="5" l="1"/>
  <c r="K67" i="5"/>
  <c r="J67" i="5"/>
  <c r="L67" i="5"/>
  <c r="K66" i="5"/>
  <c r="J66" i="5"/>
  <c r="L66" i="5"/>
  <c r="M101" i="4" l="1"/>
  <c r="M102" i="4"/>
  <c r="M103" i="4"/>
  <c r="M104" i="4"/>
  <c r="M105" i="4"/>
  <c r="M106" i="4"/>
  <c r="M107" i="4"/>
  <c r="M108" i="4"/>
  <c r="M109" i="4"/>
  <c r="M100" i="4"/>
  <c r="B87" i="4" l="1"/>
  <c r="J89" i="4"/>
  <c r="K89" i="4"/>
  <c r="M89" i="4"/>
  <c r="M86" i="4"/>
  <c r="M79" i="4"/>
  <c r="M77" i="4"/>
  <c r="K109" i="4"/>
  <c r="J109" i="4" s="1"/>
  <c r="K108" i="4"/>
  <c r="J108" i="4" s="1"/>
  <c r="K107" i="4"/>
  <c r="J107" i="4" s="1"/>
  <c r="K106" i="4"/>
  <c r="J106" i="4" s="1"/>
  <c r="K105" i="4"/>
  <c r="J105" i="4" s="1"/>
  <c r="K104" i="4"/>
  <c r="J104" i="4" s="1"/>
  <c r="K103" i="4"/>
  <c r="J103" i="4" s="1"/>
  <c r="K102" i="4"/>
  <c r="J102" i="4" s="1"/>
  <c r="K101" i="4"/>
  <c r="J101" i="4" s="1"/>
  <c r="K100" i="4"/>
  <c r="J100" i="4" s="1"/>
  <c r="K99" i="4"/>
  <c r="J99" i="4" s="1"/>
  <c r="K98" i="4"/>
  <c r="J98" i="4" s="1"/>
  <c r="K97" i="4"/>
  <c r="J97" i="4" s="1"/>
  <c r="K96" i="4"/>
  <c r="J96" i="4" s="1"/>
  <c r="K95" i="4"/>
  <c r="J95" i="4" s="1"/>
  <c r="K94" i="4"/>
  <c r="J94" i="4" s="1"/>
  <c r="K93" i="4"/>
  <c r="J93" i="4" s="1"/>
  <c r="K92" i="4"/>
  <c r="J92" i="4" s="1"/>
  <c r="K91" i="4"/>
  <c r="J91" i="4" s="1"/>
  <c r="K90" i="4"/>
  <c r="J90" i="4" s="1"/>
  <c r="K88" i="4"/>
  <c r="J88" i="4" s="1"/>
  <c r="K87" i="4"/>
  <c r="J87" i="4" s="1"/>
  <c r="K86" i="4"/>
  <c r="J86" i="4" s="1"/>
  <c r="K85" i="4"/>
  <c r="J85" i="4" s="1"/>
  <c r="K84" i="4"/>
  <c r="J84" i="4" s="1"/>
  <c r="K83" i="4"/>
  <c r="J83" i="4" s="1"/>
  <c r="K82" i="4"/>
  <c r="J82" i="4" s="1"/>
  <c r="K81" i="4"/>
  <c r="J81" i="4" s="1"/>
  <c r="K80" i="4"/>
  <c r="J80" i="4" s="1"/>
  <c r="K79" i="4"/>
  <c r="J79" i="4" s="1"/>
  <c r="K78" i="4"/>
  <c r="J78" i="4" s="1"/>
  <c r="K77" i="4"/>
  <c r="J77" i="4" s="1"/>
  <c r="K76" i="4"/>
  <c r="J76" i="4" s="1"/>
  <c r="K75" i="4"/>
  <c r="J75" i="4" s="1"/>
  <c r="L72" i="4"/>
  <c r="K74" i="4"/>
  <c r="J74" i="4" s="1"/>
  <c r="M76" i="4"/>
  <c r="M75" i="4"/>
  <c r="K15" i="1" l="1"/>
  <c r="M15" i="1" s="1"/>
  <c r="K110" i="1"/>
  <c r="K109" i="1"/>
  <c r="J110" i="1"/>
  <c r="J109" i="1"/>
  <c r="J108" i="1"/>
  <c r="K108" i="1"/>
  <c r="M109" i="1"/>
  <c r="M110" i="1"/>
  <c r="M111" i="1"/>
  <c r="J15" i="1" l="1"/>
  <c r="K111" i="1"/>
  <c r="J111" i="1" s="1"/>
  <c r="L111" i="1"/>
  <c r="M30" i="4" l="1"/>
  <c r="M31" i="4"/>
  <c r="K75" i="1" l="1"/>
  <c r="J75" i="1" s="1"/>
  <c r="L75" i="1"/>
  <c r="M75" i="1"/>
  <c r="N180" i="1" l="1"/>
  <c r="K73" i="7" l="1"/>
  <c r="M73" i="7" s="1"/>
  <c r="M16" i="4"/>
  <c r="M17" i="4"/>
  <c r="M18" i="4"/>
  <c r="L94" i="6"/>
  <c r="K94" i="6"/>
  <c r="J94" i="6" s="1"/>
  <c r="L93" i="6"/>
  <c r="K93" i="6"/>
  <c r="J93" i="6" s="1"/>
  <c r="L92" i="6"/>
  <c r="K92" i="6"/>
  <c r="J92" i="6" s="1"/>
  <c r="L91" i="6"/>
  <c r="K91" i="6"/>
  <c r="J91" i="6" s="1"/>
  <c r="L90" i="6"/>
  <c r="K90" i="6"/>
  <c r="J90" i="6" s="1"/>
  <c r="L89" i="6"/>
  <c r="K89" i="6"/>
  <c r="J89" i="6" s="1"/>
  <c r="L88" i="6"/>
  <c r="K88" i="6"/>
  <c r="J88" i="6"/>
  <c r="L87" i="6"/>
  <c r="K87" i="6"/>
  <c r="J87" i="6" s="1"/>
  <c r="L86" i="6"/>
  <c r="K86" i="6"/>
  <c r="J86" i="6" s="1"/>
  <c r="L85" i="6"/>
  <c r="K85" i="6"/>
  <c r="J85" i="6" s="1"/>
  <c r="L84" i="6"/>
  <c r="K84" i="6"/>
  <c r="J84" i="6" s="1"/>
  <c r="L83" i="6"/>
  <c r="K83" i="6"/>
  <c r="J83" i="6" s="1"/>
  <c r="L82" i="6"/>
  <c r="K82" i="6"/>
  <c r="J82" i="6" s="1"/>
  <c r="L81" i="6"/>
  <c r="K81" i="6"/>
  <c r="J81" i="6" s="1"/>
  <c r="L80" i="6"/>
  <c r="K80" i="6"/>
  <c r="J80" i="6"/>
  <c r="L79" i="6"/>
  <c r="K79" i="6"/>
  <c r="J79" i="6" s="1"/>
  <c r="L78" i="6"/>
  <c r="K78" i="6"/>
  <c r="L77" i="6"/>
  <c r="K77" i="6"/>
  <c r="J77" i="6" s="1"/>
  <c r="L76" i="6"/>
  <c r="K76" i="6"/>
  <c r="J76" i="6" s="1"/>
  <c r="L75" i="6"/>
  <c r="K75" i="6"/>
  <c r="J75" i="6" s="1"/>
  <c r="K81" i="7"/>
  <c r="M81" i="7" s="1"/>
  <c r="L81" i="7"/>
  <c r="K82" i="7"/>
  <c r="M82" i="7" s="1"/>
  <c r="L82" i="7"/>
  <c r="K83" i="7"/>
  <c r="M83" i="7" s="1"/>
  <c r="L83" i="7"/>
  <c r="K84" i="7"/>
  <c r="M84" i="7" s="1"/>
  <c r="L84" i="7"/>
  <c r="K85" i="7"/>
  <c r="M85" i="7" s="1"/>
  <c r="L85" i="7"/>
  <c r="K86" i="7"/>
  <c r="M86" i="7" s="1"/>
  <c r="L86" i="7"/>
  <c r="K87" i="7"/>
  <c r="M87" i="7" s="1"/>
  <c r="L87" i="7"/>
  <c r="K88" i="7"/>
  <c r="M88" i="7" s="1"/>
  <c r="L88" i="7"/>
  <c r="K97" i="7"/>
  <c r="M97" i="7" s="1"/>
  <c r="L97" i="7"/>
  <c r="K98" i="7"/>
  <c r="M98" i="7" s="1"/>
  <c r="L98" i="7"/>
  <c r="K99" i="7"/>
  <c r="M99" i="7" s="1"/>
  <c r="L99" i="7"/>
  <c r="K100" i="7"/>
  <c r="M100" i="7" s="1"/>
  <c r="L100" i="7"/>
  <c r="K101" i="7"/>
  <c r="M101" i="7" s="1"/>
  <c r="L101" i="7"/>
  <c r="K102" i="7"/>
  <c r="M102" i="7" s="1"/>
  <c r="L102" i="7"/>
  <c r="K103" i="7"/>
  <c r="M103" i="7" s="1"/>
  <c r="L103" i="7"/>
  <c r="K104" i="7"/>
  <c r="M104" i="7" s="1"/>
  <c r="L104" i="7"/>
  <c r="K105" i="7"/>
  <c r="M105" i="7" s="1"/>
  <c r="L105" i="7"/>
  <c r="K106" i="7"/>
  <c r="M106" i="7" s="1"/>
  <c r="L106" i="7"/>
  <c r="K107" i="7"/>
  <c r="M107" i="7" s="1"/>
  <c r="L107" i="7"/>
  <c r="K108" i="7"/>
  <c r="M108" i="7" s="1"/>
  <c r="L108" i="7"/>
  <c r="K76" i="7"/>
  <c r="M76" i="7" s="1"/>
  <c r="L76" i="7"/>
  <c r="K77" i="7"/>
  <c r="M77" i="7" s="1"/>
  <c r="L77" i="7"/>
  <c r="K78" i="7"/>
  <c r="M78" i="7" s="1"/>
  <c r="L78" i="7"/>
  <c r="K79" i="7"/>
  <c r="M79" i="7" s="1"/>
  <c r="L79" i="7"/>
  <c r="K80" i="7"/>
  <c r="M80" i="7" s="1"/>
  <c r="L80" i="7"/>
  <c r="L73" i="7"/>
  <c r="K74" i="7"/>
  <c r="M74" i="7" s="1"/>
  <c r="L74" i="7"/>
  <c r="K75" i="7"/>
  <c r="M75" i="7" s="1"/>
  <c r="L75" i="7"/>
  <c r="K67" i="7"/>
  <c r="M67" i="7" s="1"/>
  <c r="L67" i="7"/>
  <c r="K68" i="7"/>
  <c r="M68" i="7" s="1"/>
  <c r="L68" i="7"/>
  <c r="K69" i="7"/>
  <c r="M69" i="7" s="1"/>
  <c r="L69" i="7"/>
  <c r="K70" i="7"/>
  <c r="M70" i="7" s="1"/>
  <c r="L70" i="7"/>
  <c r="K71" i="7"/>
  <c r="M71" i="7" s="1"/>
  <c r="L71" i="7"/>
  <c r="K72" i="7"/>
  <c r="M72" i="7" s="1"/>
  <c r="L72" i="7"/>
  <c r="M66" i="5"/>
  <c r="M67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L34" i="4"/>
  <c r="K34" i="4"/>
  <c r="C46" i="6"/>
  <c r="C47" i="6" s="1"/>
  <c r="C48" i="6" s="1"/>
  <c r="C49" i="6" s="1"/>
  <c r="C50" i="6" s="1"/>
  <c r="C51" i="6" s="1"/>
  <c r="C52" i="6" s="1"/>
  <c r="C53" i="6" s="1"/>
  <c r="C54" i="6" s="1"/>
  <c r="C36" i="6"/>
  <c r="C37" i="6" s="1"/>
  <c r="C38" i="6" s="1"/>
  <c r="C39" i="6" s="1"/>
  <c r="C40" i="6" s="1"/>
  <c r="C41" i="6" s="1"/>
  <c r="C42" i="6" s="1"/>
  <c r="C43" i="6" s="1"/>
  <c r="C44" i="6" s="1"/>
  <c r="K15" i="4"/>
  <c r="L15" i="4"/>
  <c r="L16" i="4"/>
  <c r="K16" i="4"/>
  <c r="J16" i="4" s="1"/>
  <c r="K118" i="1"/>
  <c r="J118" i="1" s="1"/>
  <c r="K117" i="1"/>
  <c r="J117" i="1" s="1"/>
  <c r="K116" i="1"/>
  <c r="J116" i="1" s="1"/>
  <c r="K115" i="1"/>
  <c r="J115" i="1" s="1"/>
  <c r="K114" i="1"/>
  <c r="J114" i="1" s="1"/>
  <c r="K113" i="1"/>
  <c r="J113" i="1" s="1"/>
  <c r="K112" i="1"/>
  <c r="J112" i="1" s="1"/>
  <c r="K107" i="1"/>
  <c r="J107" i="1" s="1"/>
  <c r="K106" i="1"/>
  <c r="J106" i="1" s="1"/>
  <c r="K105" i="1"/>
  <c r="J105" i="1" s="1"/>
  <c r="K104" i="1"/>
  <c r="J104" i="1" s="1"/>
  <c r="K103" i="1"/>
  <c r="J103" i="1" s="1"/>
  <c r="L115" i="1"/>
  <c r="L118" i="1"/>
  <c r="L117" i="1"/>
  <c r="L116" i="1"/>
  <c r="L114" i="1"/>
  <c r="L113" i="1"/>
  <c r="L112" i="1"/>
  <c r="L108" i="1"/>
  <c r="L107" i="1"/>
  <c r="L106" i="1"/>
  <c r="L105" i="1"/>
  <c r="L104" i="1"/>
  <c r="L103" i="1"/>
  <c r="M118" i="1"/>
  <c r="M117" i="1"/>
  <c r="M116" i="1"/>
  <c r="M115" i="1"/>
  <c r="M114" i="1"/>
  <c r="M112" i="1"/>
  <c r="M108" i="1"/>
  <c r="M107" i="1"/>
  <c r="M106" i="1"/>
  <c r="M105" i="1"/>
  <c r="M104" i="1"/>
  <c r="M103" i="1"/>
  <c r="B104" i="1"/>
  <c r="K58" i="1"/>
  <c r="M58" i="1" s="1"/>
  <c r="K57" i="1"/>
  <c r="M57" i="1" s="1"/>
  <c r="K56" i="1"/>
  <c r="M56" i="1" s="1"/>
  <c r="K55" i="1"/>
  <c r="M55" i="1" s="1"/>
  <c r="K54" i="1"/>
  <c r="M54" i="1" s="1"/>
  <c r="K53" i="1"/>
  <c r="M53" i="1" s="1"/>
  <c r="K52" i="1"/>
  <c r="J52" i="1" s="1"/>
  <c r="K51" i="1"/>
  <c r="M51" i="1" s="1"/>
  <c r="K50" i="1"/>
  <c r="M50" i="1" s="1"/>
  <c r="K49" i="1"/>
  <c r="M49" i="1" s="1"/>
  <c r="K48" i="1"/>
  <c r="M48" i="1" s="1"/>
  <c r="K47" i="1"/>
  <c r="M47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60" i="1"/>
  <c r="K76" i="1"/>
  <c r="M76" i="1" s="1"/>
  <c r="K74" i="1"/>
  <c r="M74" i="1" s="1"/>
  <c r="K73" i="1"/>
  <c r="M73" i="1" s="1"/>
  <c r="K72" i="1"/>
  <c r="M72" i="1" s="1"/>
  <c r="K71" i="1"/>
  <c r="M71" i="1" s="1"/>
  <c r="K70" i="1"/>
  <c r="M70" i="1" s="1"/>
  <c r="K69" i="1"/>
  <c r="M69" i="1" s="1"/>
  <c r="K68" i="1"/>
  <c r="J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61" i="1"/>
  <c r="M61" i="1" s="1"/>
  <c r="K60" i="1"/>
  <c r="M60" i="1" s="1"/>
  <c r="L99" i="1"/>
  <c r="K99" i="1"/>
  <c r="M99" i="1" s="1"/>
  <c r="L91" i="1"/>
  <c r="K90" i="1"/>
  <c r="J90" i="1" s="1"/>
  <c r="K102" i="1"/>
  <c r="M102" i="1" s="1"/>
  <c r="K101" i="1"/>
  <c r="J101" i="1" s="1"/>
  <c r="K100" i="1"/>
  <c r="M100" i="1" s="1"/>
  <c r="K98" i="1"/>
  <c r="J98" i="1" s="1"/>
  <c r="K97" i="1"/>
  <c r="J97" i="1" s="1"/>
  <c r="K96" i="1"/>
  <c r="M96" i="1" s="1"/>
  <c r="K95" i="1"/>
  <c r="M95" i="1" s="1"/>
  <c r="K94" i="1"/>
  <c r="J94" i="1" s="1"/>
  <c r="K93" i="1"/>
  <c r="J93" i="1" s="1"/>
  <c r="K92" i="1"/>
  <c r="J92" i="1" s="1"/>
  <c r="K91" i="1"/>
  <c r="M91" i="1" s="1"/>
  <c r="K89" i="1"/>
  <c r="J89" i="1" s="1"/>
  <c r="K88" i="1"/>
  <c r="M88" i="1" s="1"/>
  <c r="K87" i="1"/>
  <c r="J87" i="1" s="1"/>
  <c r="K86" i="1"/>
  <c r="J86" i="1" s="1"/>
  <c r="K85" i="1"/>
  <c r="J85" i="1" s="1"/>
  <c r="K84" i="1"/>
  <c r="M84" i="1" s="1"/>
  <c r="K83" i="1"/>
  <c r="J83" i="1" s="1"/>
  <c r="K82" i="1"/>
  <c r="J82" i="1" s="1"/>
  <c r="K81" i="1"/>
  <c r="J81" i="1" s="1"/>
  <c r="K80" i="1"/>
  <c r="J80" i="1" s="1"/>
  <c r="K79" i="1"/>
  <c r="J79" i="1" s="1"/>
  <c r="K78" i="1"/>
  <c r="J78" i="1" s="1"/>
  <c r="J96" i="1"/>
  <c r="J84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100" i="1"/>
  <c r="L101" i="1"/>
  <c r="L102" i="1"/>
  <c r="L68" i="1"/>
  <c r="K77" i="1"/>
  <c r="M77" i="1" s="1"/>
  <c r="B75" i="1"/>
  <c r="L66" i="1"/>
  <c r="L65" i="1"/>
  <c r="B56" i="1"/>
  <c r="B49" i="1"/>
  <c r="B52" i="1" s="1"/>
  <c r="K24" i="1"/>
  <c r="J24" i="1" s="1"/>
  <c r="L26" i="1"/>
  <c r="L28" i="1"/>
  <c r="L27" i="1"/>
  <c r="L25" i="1"/>
  <c r="L24" i="1"/>
  <c r="L23" i="1"/>
  <c r="L22" i="1"/>
  <c r="L21" i="1"/>
  <c r="L20" i="1"/>
  <c r="L34" i="1"/>
  <c r="L35" i="1"/>
  <c r="L36" i="1"/>
  <c r="L37" i="1"/>
  <c r="L38" i="1"/>
  <c r="L39" i="1"/>
  <c r="L40" i="1"/>
  <c r="L33" i="1"/>
  <c r="K37" i="1"/>
  <c r="K38" i="1"/>
  <c r="M38" i="1" s="1"/>
  <c r="K39" i="1"/>
  <c r="J39" i="1" s="1"/>
  <c r="K40" i="1"/>
  <c r="J40" i="1" s="1"/>
  <c r="M39" i="1"/>
  <c r="K27" i="1"/>
  <c r="M27" i="1" s="1"/>
  <c r="K26" i="1"/>
  <c r="M26" i="1" s="1"/>
  <c r="K22" i="1"/>
  <c r="K23" i="1"/>
  <c r="J23" i="1" s="1"/>
  <c r="K25" i="1"/>
  <c r="M25" i="1" s="1"/>
  <c r="K28" i="1"/>
  <c r="M22" i="1"/>
  <c r="M23" i="1"/>
  <c r="J22" i="1"/>
  <c r="M59" i="1"/>
  <c r="L59" i="1"/>
  <c r="L61" i="1"/>
  <c r="L62" i="1"/>
  <c r="L63" i="1"/>
  <c r="L29" i="1"/>
  <c r="L30" i="1"/>
  <c r="L31" i="1"/>
  <c r="L32" i="1"/>
  <c r="L16" i="1"/>
  <c r="L17" i="1"/>
  <c r="L18" i="1"/>
  <c r="L19" i="1"/>
  <c r="L15" i="1"/>
  <c r="M42" i="4"/>
  <c r="M43" i="4"/>
  <c r="M44" i="4"/>
  <c r="M45" i="4"/>
  <c r="M46" i="4"/>
  <c r="M47" i="4"/>
  <c r="M48" i="4"/>
  <c r="M49" i="4"/>
  <c r="M50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8" i="4"/>
  <c r="M80" i="4"/>
  <c r="M81" i="4"/>
  <c r="M82" i="4"/>
  <c r="M83" i="4"/>
  <c r="M84" i="4"/>
  <c r="M85" i="4"/>
  <c r="M87" i="4"/>
  <c r="M88" i="4"/>
  <c r="M90" i="4"/>
  <c r="M91" i="4"/>
  <c r="M92" i="4"/>
  <c r="M93" i="4"/>
  <c r="M94" i="4"/>
  <c r="M95" i="4"/>
  <c r="M96" i="4"/>
  <c r="M97" i="4"/>
  <c r="M98" i="4"/>
  <c r="M99" i="4"/>
  <c r="B26" i="8"/>
  <c r="B27" i="8" s="1"/>
  <c r="B28" i="8" s="1"/>
  <c r="B29" i="8" s="1"/>
  <c r="B30" i="8" s="1"/>
  <c r="B31" i="8" s="1"/>
  <c r="B32" i="8" s="1"/>
  <c r="B33" i="8" s="1"/>
  <c r="B34" i="8" s="1"/>
  <c r="B16" i="8"/>
  <c r="B17" i="8" s="1"/>
  <c r="B18" i="8" s="1"/>
  <c r="B19" i="8" s="1"/>
  <c r="B20" i="8" s="1"/>
  <c r="B21" i="8" s="1"/>
  <c r="B22" i="8" s="1"/>
  <c r="B23" i="8" s="1"/>
  <c r="B24" i="8" s="1"/>
  <c r="B100" i="7"/>
  <c r="B101" i="7" s="1"/>
  <c r="B102" i="7" s="1"/>
  <c r="B103" i="7" s="1"/>
  <c r="B104" i="7" s="1"/>
  <c r="B105" i="7" s="1"/>
  <c r="B106" i="7" s="1"/>
  <c r="B107" i="7" s="1"/>
  <c r="B108" i="7" s="1"/>
  <c r="B97" i="7"/>
  <c r="B98" i="7" s="1"/>
  <c r="B80" i="7"/>
  <c r="B81" i="7" s="1"/>
  <c r="B82" i="7" s="1"/>
  <c r="B83" i="7" s="1"/>
  <c r="B84" i="7" s="1"/>
  <c r="B85" i="7" s="1"/>
  <c r="B86" i="7" s="1"/>
  <c r="B87" i="7" s="1"/>
  <c r="B88" i="7" s="1"/>
  <c r="B70" i="7"/>
  <c r="B71" i="7" s="1"/>
  <c r="B72" i="7" s="1"/>
  <c r="B73" i="7" s="1"/>
  <c r="B74" i="7" s="1"/>
  <c r="B75" i="7" s="1"/>
  <c r="B76" i="7" s="1"/>
  <c r="B77" i="7" s="1"/>
  <c r="B78" i="7" s="1"/>
  <c r="B60" i="7"/>
  <c r="B61" i="7" s="1"/>
  <c r="B62" i="7" s="1"/>
  <c r="B63" i="7" s="1"/>
  <c r="B64" i="7" s="1"/>
  <c r="B65" i="7" s="1"/>
  <c r="B66" i="7" s="1"/>
  <c r="B67" i="7" s="1"/>
  <c r="B49" i="7"/>
  <c r="B50" i="7" s="1"/>
  <c r="B51" i="7" s="1"/>
  <c r="B52" i="7" s="1"/>
  <c r="B53" i="7" s="1"/>
  <c r="B54" i="7" s="1"/>
  <c r="B55" i="7" s="1"/>
  <c r="B56" i="7" s="1"/>
  <c r="B57" i="7" s="1"/>
  <c r="B58" i="7" s="1"/>
  <c r="B39" i="7"/>
  <c r="B40" i="7" s="1"/>
  <c r="B41" i="7" s="1"/>
  <c r="B42" i="7" s="1"/>
  <c r="B43" i="7" s="1"/>
  <c r="B44" i="7" s="1"/>
  <c r="B45" i="7" s="1"/>
  <c r="B46" i="7" s="1"/>
  <c r="B47" i="7" s="1"/>
  <c r="K60" i="7"/>
  <c r="K61" i="7"/>
  <c r="J61" i="7" s="1"/>
  <c r="K62" i="7"/>
  <c r="J62" i="7" s="1"/>
  <c r="K63" i="7"/>
  <c r="K49" i="7"/>
  <c r="J49" i="7" s="1"/>
  <c r="K50" i="7"/>
  <c r="K51" i="7"/>
  <c r="J51" i="7" s="1"/>
  <c r="K52" i="7"/>
  <c r="K53" i="7"/>
  <c r="J53" i="7" s="1"/>
  <c r="K54" i="7"/>
  <c r="K55" i="7"/>
  <c r="J55" i="7" s="1"/>
  <c r="K56" i="7"/>
  <c r="K31" i="7"/>
  <c r="K32" i="7"/>
  <c r="J32" i="7" s="1"/>
  <c r="K33" i="7"/>
  <c r="K34" i="7"/>
  <c r="J34" i="7" s="1"/>
  <c r="K35" i="7"/>
  <c r="K36" i="7"/>
  <c r="J36" i="7" s="1"/>
  <c r="K37" i="7"/>
  <c r="J37" i="7" s="1"/>
  <c r="K38" i="7"/>
  <c r="K39" i="7"/>
  <c r="J39" i="7" s="1"/>
  <c r="K40" i="7"/>
  <c r="K41" i="7"/>
  <c r="J41" i="7" s="1"/>
  <c r="K42" i="7"/>
  <c r="K43" i="7"/>
  <c r="J43" i="7" s="1"/>
  <c r="K44" i="7"/>
  <c r="K45" i="7"/>
  <c r="J45" i="7" s="1"/>
  <c r="K46" i="7"/>
  <c r="K47" i="7"/>
  <c r="J47" i="7" s="1"/>
  <c r="K48" i="7"/>
  <c r="K57" i="7"/>
  <c r="J57" i="7" s="1"/>
  <c r="K58" i="7"/>
  <c r="K59" i="7"/>
  <c r="J59" i="7" s="1"/>
  <c r="K64" i="7"/>
  <c r="J64" i="7" s="1"/>
  <c r="K65" i="7"/>
  <c r="K66" i="7"/>
  <c r="J66" i="7" s="1"/>
  <c r="B26" i="7"/>
  <c r="B16" i="7"/>
  <c r="B17" i="7" s="1"/>
  <c r="B18" i="7" s="1"/>
  <c r="B19" i="7" s="1"/>
  <c r="B20" i="7" s="1"/>
  <c r="B21" i="7" s="1"/>
  <c r="B22" i="7" s="1"/>
  <c r="B23" i="7" s="1"/>
  <c r="B24" i="7" s="1"/>
  <c r="B86" i="6"/>
  <c r="B87" i="6" s="1"/>
  <c r="B88" i="6" s="1"/>
  <c r="B89" i="6" s="1"/>
  <c r="B90" i="6" s="1"/>
  <c r="B91" i="6" s="1"/>
  <c r="B92" i="6" s="1"/>
  <c r="B93" i="6" s="1"/>
  <c r="B94" i="6" s="1"/>
  <c r="B76" i="6"/>
  <c r="B77" i="6" s="1"/>
  <c r="B78" i="6" s="1"/>
  <c r="B79" i="6" s="1"/>
  <c r="B80" i="6" s="1"/>
  <c r="B81" i="6" s="1"/>
  <c r="B82" i="6" s="1"/>
  <c r="B83" i="6" s="1"/>
  <c r="B84" i="6" s="1"/>
  <c r="B66" i="6"/>
  <c r="B67" i="6" s="1"/>
  <c r="B68" i="6" s="1"/>
  <c r="B69" i="6" s="1"/>
  <c r="B70" i="6" s="1"/>
  <c r="B71" i="6" s="1"/>
  <c r="B72" i="6" s="1"/>
  <c r="B73" i="6" s="1"/>
  <c r="B74" i="6" s="1"/>
  <c r="B56" i="6"/>
  <c r="B57" i="6" s="1"/>
  <c r="B58" i="6" s="1"/>
  <c r="B59" i="6" s="1"/>
  <c r="B60" i="6" s="1"/>
  <c r="B61" i="6" s="1"/>
  <c r="B62" i="6" s="1"/>
  <c r="B63" i="6" s="1"/>
  <c r="B64" i="6" s="1"/>
  <c r="B46" i="6"/>
  <c r="B47" i="6" s="1"/>
  <c r="B48" i="6" s="1"/>
  <c r="B49" i="6" s="1"/>
  <c r="B50" i="6" s="1"/>
  <c r="B51" i="6" s="1"/>
  <c r="B52" i="6" s="1"/>
  <c r="B53" i="6" s="1"/>
  <c r="B54" i="6" s="1"/>
  <c r="B36" i="6"/>
  <c r="B37" i="6" s="1"/>
  <c r="B38" i="6" s="1"/>
  <c r="B39" i="6" s="1"/>
  <c r="B40" i="6" s="1"/>
  <c r="B41" i="6" s="1"/>
  <c r="B42" i="6" s="1"/>
  <c r="B43" i="6" s="1"/>
  <c r="B44" i="6" s="1"/>
  <c r="B67" i="5"/>
  <c r="B68" i="5" s="1"/>
  <c r="B69" i="5" s="1"/>
  <c r="B70" i="5" s="1"/>
  <c r="B71" i="5" s="1"/>
  <c r="B72" i="5" s="1"/>
  <c r="B73" i="5" s="1"/>
  <c r="B74" i="5" s="1"/>
  <c r="B75" i="5" s="1"/>
  <c r="B57" i="5"/>
  <c r="B58" i="5" s="1"/>
  <c r="B59" i="5" s="1"/>
  <c r="B60" i="5" s="1"/>
  <c r="B61" i="5" s="1"/>
  <c r="B62" i="5" s="1"/>
  <c r="B63" i="5" s="1"/>
  <c r="B64" i="5" s="1"/>
  <c r="B65" i="5" s="1"/>
  <c r="B47" i="5"/>
  <c r="B48" i="5" s="1"/>
  <c r="B49" i="5" s="1"/>
  <c r="B50" i="5" s="1"/>
  <c r="B51" i="5" s="1"/>
  <c r="B52" i="5" s="1"/>
  <c r="B53" i="5" s="1"/>
  <c r="B54" i="5" s="1"/>
  <c r="B55" i="5" s="1"/>
  <c r="B37" i="5"/>
  <c r="B38" i="5" s="1"/>
  <c r="B39" i="5" s="1"/>
  <c r="B40" i="5" s="1"/>
  <c r="B41" i="5" s="1"/>
  <c r="B42" i="5" s="1"/>
  <c r="B43" i="5" s="1"/>
  <c r="B44" i="5" s="1"/>
  <c r="B45" i="5" s="1"/>
  <c r="B26" i="5"/>
  <c r="B27" i="5" s="1"/>
  <c r="B28" i="5" s="1"/>
  <c r="B29" i="5" s="1"/>
  <c r="B30" i="5" s="1"/>
  <c r="B31" i="5" s="1"/>
  <c r="B32" i="5" s="1"/>
  <c r="B33" i="5" s="1"/>
  <c r="B34" i="5" s="1"/>
  <c r="B16" i="5"/>
  <c r="B17" i="5" s="1"/>
  <c r="B18" i="5" s="1"/>
  <c r="B19" i="5" s="1"/>
  <c r="B20" i="5" s="1"/>
  <c r="B21" i="5" s="1"/>
  <c r="B22" i="5" s="1"/>
  <c r="B23" i="5" s="1"/>
  <c r="B24" i="5" s="1"/>
  <c r="B101" i="4"/>
  <c r="B102" i="4" s="1"/>
  <c r="B103" i="4" s="1"/>
  <c r="B104" i="4" s="1"/>
  <c r="B105" i="4" s="1"/>
  <c r="B106" i="4" s="1"/>
  <c r="B107" i="4" s="1"/>
  <c r="B108" i="4" s="1"/>
  <c r="B109" i="4" s="1"/>
  <c r="B91" i="4"/>
  <c r="B92" i="4" s="1"/>
  <c r="B93" i="4" s="1"/>
  <c r="B94" i="4" s="1"/>
  <c r="B95" i="4" s="1"/>
  <c r="B96" i="4" s="1"/>
  <c r="B97" i="4" s="1"/>
  <c r="B98" i="4" s="1"/>
  <c r="B99" i="4" s="1"/>
  <c r="B82" i="4"/>
  <c r="B83" i="4" s="1"/>
  <c r="B84" i="4" s="1"/>
  <c r="B85" i="4" s="1"/>
  <c r="B86" i="4" s="1"/>
  <c r="B88" i="4" s="1"/>
  <c r="B89" i="4" s="1"/>
  <c r="B66" i="4"/>
  <c r="B67" i="4" s="1"/>
  <c r="B68" i="4" s="1"/>
  <c r="B69" i="4" s="1"/>
  <c r="B70" i="4" s="1"/>
  <c r="B71" i="4" s="1"/>
  <c r="B72" i="4" s="1"/>
  <c r="B73" i="4" s="1"/>
  <c r="B74" i="4" s="1"/>
  <c r="B56" i="4"/>
  <c r="B57" i="4" s="1"/>
  <c r="B58" i="4" s="1"/>
  <c r="B59" i="4" s="1"/>
  <c r="B60" i="4" s="1"/>
  <c r="B61" i="4" s="1"/>
  <c r="B62" i="4" s="1"/>
  <c r="B63" i="4" s="1"/>
  <c r="B64" i="4" s="1"/>
  <c r="B46" i="4"/>
  <c r="B47" i="4" s="1"/>
  <c r="B48" i="4" s="1"/>
  <c r="B49" i="4" s="1"/>
  <c r="B50" i="4" s="1"/>
  <c r="B51" i="4" s="1"/>
  <c r="B52" i="4" s="1"/>
  <c r="B53" i="4" s="1"/>
  <c r="B54" i="4" s="1"/>
  <c r="B36" i="4"/>
  <c r="B37" i="4" s="1"/>
  <c r="B38" i="4" s="1"/>
  <c r="B39" i="4" s="1"/>
  <c r="B40" i="4" s="1"/>
  <c r="B41" i="4" s="1"/>
  <c r="B42" i="4" s="1"/>
  <c r="B43" i="4" s="1"/>
  <c r="B44" i="4" s="1"/>
  <c r="B26" i="4"/>
  <c r="B27" i="4" s="1"/>
  <c r="B28" i="4" s="1"/>
  <c r="B29" i="4" s="1"/>
  <c r="B30" i="4" s="1"/>
  <c r="B31" i="4" s="1"/>
  <c r="B32" i="4" s="1"/>
  <c r="B33" i="4" s="1"/>
  <c r="B34" i="4" s="1"/>
  <c r="B17" i="4"/>
  <c r="B18" i="4" s="1"/>
  <c r="B19" i="4" s="1"/>
  <c r="B20" i="4" s="1"/>
  <c r="B21" i="4" s="1"/>
  <c r="B22" i="4" s="1"/>
  <c r="B23" i="4" s="1"/>
  <c r="B24" i="4" s="1"/>
  <c r="M19" i="4"/>
  <c r="M25" i="4"/>
  <c r="M26" i="4"/>
  <c r="M27" i="4"/>
  <c r="M28" i="4"/>
  <c r="M29" i="4"/>
  <c r="M35" i="4"/>
  <c r="M36" i="4"/>
  <c r="M37" i="4"/>
  <c r="M38" i="4"/>
  <c r="M39" i="4"/>
  <c r="M40" i="4"/>
  <c r="M41" i="4"/>
  <c r="G60" i="1"/>
  <c r="G61" i="1"/>
  <c r="M113" i="1" l="1"/>
  <c r="J78" i="6"/>
  <c r="M78" i="6"/>
  <c r="J71" i="1"/>
  <c r="M40" i="1"/>
  <c r="M24" i="1"/>
  <c r="J63" i="1"/>
  <c r="J42" i="1"/>
  <c r="J65" i="1"/>
  <c r="J72" i="1"/>
  <c r="M92" i="1"/>
  <c r="M85" i="1"/>
  <c r="M81" i="1"/>
  <c r="M101" i="1"/>
  <c r="M90" i="1"/>
  <c r="M79" i="1"/>
  <c r="M83" i="1"/>
  <c r="M87" i="1"/>
  <c r="M98" i="1"/>
  <c r="M89" i="1"/>
  <c r="M94" i="1"/>
  <c r="M52" i="1"/>
  <c r="J46" i="1"/>
  <c r="J73" i="1"/>
  <c r="J56" i="1"/>
  <c r="J69" i="1"/>
  <c r="M80" i="1"/>
  <c r="M86" i="1"/>
  <c r="M93" i="1"/>
  <c r="J88" i="1"/>
  <c r="J91" i="1"/>
  <c r="J95" i="1"/>
  <c r="J100" i="1"/>
  <c r="M68" i="1"/>
  <c r="J53" i="1"/>
  <c r="J45" i="1"/>
  <c r="J74" i="1"/>
  <c r="J25" i="1"/>
  <c r="J38" i="1"/>
  <c r="J49" i="1"/>
  <c r="J66" i="1"/>
  <c r="M82" i="1"/>
  <c r="M97" i="1"/>
  <c r="J102" i="1"/>
  <c r="J99" i="1"/>
  <c r="M78" i="1"/>
  <c r="J76" i="1"/>
  <c r="B27" i="7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J58" i="7"/>
  <c r="M58" i="7"/>
  <c r="J48" i="7"/>
  <c r="M48" i="7"/>
  <c r="J46" i="7"/>
  <c r="M46" i="7"/>
  <c r="J44" i="7"/>
  <c r="M44" i="7"/>
  <c r="J42" i="7"/>
  <c r="M42" i="7"/>
  <c r="J40" i="7"/>
  <c r="M40" i="7"/>
  <c r="J38" i="7"/>
  <c r="M38" i="7"/>
  <c r="J35" i="7"/>
  <c r="M35" i="7"/>
  <c r="J33" i="7"/>
  <c r="M33" i="7"/>
  <c r="J31" i="7"/>
  <c r="M31" i="7"/>
  <c r="J15" i="4"/>
  <c r="M61" i="7"/>
  <c r="M57" i="7"/>
  <c r="M53" i="7"/>
  <c r="M49" i="7"/>
  <c r="M45" i="7"/>
  <c r="M41" i="7"/>
  <c r="M37" i="7"/>
  <c r="M34" i="7"/>
  <c r="J65" i="7"/>
  <c r="J56" i="7"/>
  <c r="M56" i="7"/>
  <c r="J54" i="7"/>
  <c r="M54" i="7"/>
  <c r="J52" i="7"/>
  <c r="M52" i="7"/>
  <c r="J50" i="7"/>
  <c r="M50" i="7"/>
  <c r="J63" i="7"/>
  <c r="J60" i="7"/>
  <c r="M60" i="7"/>
  <c r="J77" i="1"/>
  <c r="J34" i="4"/>
  <c r="M62" i="7"/>
  <c r="M59" i="7"/>
  <c r="M55" i="7"/>
  <c r="M51" i="7"/>
  <c r="M47" i="7"/>
  <c r="M43" i="7"/>
  <c r="M39" i="7"/>
  <c r="M36" i="7"/>
  <c r="M32" i="7"/>
  <c r="J27" i="1"/>
  <c r="J26" i="1"/>
  <c r="J41" i="1"/>
  <c r="J60" i="1"/>
  <c r="J61" i="1"/>
  <c r="M37" i="1"/>
  <c r="K36" i="1"/>
  <c r="M36" i="1" s="1"/>
  <c r="K35" i="1"/>
  <c r="M35" i="1" s="1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F12" i="3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CK12" i="3" s="1"/>
  <c r="CL12" i="3" s="1"/>
  <c r="CM12" i="3" s="1"/>
  <c r="CN12" i="3" s="1"/>
  <c r="CO12" i="3" s="1"/>
  <c r="CP12" i="3" s="1"/>
  <c r="CQ12" i="3" s="1"/>
  <c r="CR12" i="3" s="1"/>
  <c r="CS12" i="3" s="1"/>
  <c r="CT12" i="3" s="1"/>
  <c r="CU12" i="3" s="1"/>
  <c r="CV12" i="3" s="1"/>
  <c r="CW12" i="3" s="1"/>
  <c r="CX12" i="3" s="1"/>
  <c r="J35" i="1" l="1"/>
  <c r="J36" i="1"/>
  <c r="J37" i="1"/>
  <c r="CY140" i="8"/>
  <c r="CO20" i="2" s="1"/>
  <c r="CX140" i="8"/>
  <c r="CN20" i="2" s="1"/>
  <c r="CW140" i="8"/>
  <c r="CM20" i="2" s="1"/>
  <c r="CV140" i="8"/>
  <c r="CL20" i="2" s="1"/>
  <c r="CU140" i="8"/>
  <c r="CK20" i="2" s="1"/>
  <c r="CT140" i="8"/>
  <c r="CJ20" i="2" s="1"/>
  <c r="CS140" i="8"/>
  <c r="CI20" i="2" s="1"/>
  <c r="CR140" i="8"/>
  <c r="CH20" i="2" s="1"/>
  <c r="CQ140" i="8"/>
  <c r="CG20" i="2" s="1"/>
  <c r="CP140" i="8"/>
  <c r="CF20" i="2" s="1"/>
  <c r="CO140" i="8"/>
  <c r="CE20" i="2" s="1"/>
  <c r="CN140" i="8"/>
  <c r="CD20" i="2" s="1"/>
  <c r="CM140" i="8"/>
  <c r="CC20" i="2" s="1"/>
  <c r="CL140" i="8"/>
  <c r="CB20" i="2" s="1"/>
  <c r="CK140" i="8"/>
  <c r="CA20" i="2" s="1"/>
  <c r="CJ140" i="8"/>
  <c r="BZ20" i="2" s="1"/>
  <c r="CI140" i="8"/>
  <c r="BY20" i="2" s="1"/>
  <c r="CH140" i="8"/>
  <c r="BX20" i="2" s="1"/>
  <c r="CG140" i="8"/>
  <c r="BW20" i="2" s="1"/>
  <c r="CF140" i="8"/>
  <c r="BV20" i="2" s="1"/>
  <c r="CE140" i="8"/>
  <c r="BU20" i="2" s="1"/>
  <c r="CD140" i="8"/>
  <c r="BT20" i="2" s="1"/>
  <c r="CC140" i="8"/>
  <c r="BS20" i="2" s="1"/>
  <c r="CB140" i="8"/>
  <c r="BR20" i="2" s="1"/>
  <c r="CA140" i="8"/>
  <c r="BQ20" i="2" s="1"/>
  <c r="BZ140" i="8"/>
  <c r="BP20" i="2" s="1"/>
  <c r="BY140" i="8"/>
  <c r="BO20" i="2" s="1"/>
  <c r="BX140" i="8"/>
  <c r="BN20" i="2" s="1"/>
  <c r="BW140" i="8"/>
  <c r="BM20" i="2" s="1"/>
  <c r="BV140" i="8"/>
  <c r="BL20" i="2" s="1"/>
  <c r="BU140" i="8"/>
  <c r="BK20" i="2" s="1"/>
  <c r="BT140" i="8"/>
  <c r="BJ20" i="2" s="1"/>
  <c r="BS140" i="8"/>
  <c r="BI20" i="2" s="1"/>
  <c r="BR140" i="8"/>
  <c r="BH20" i="2" s="1"/>
  <c r="BQ140" i="8"/>
  <c r="BG20" i="2" s="1"/>
  <c r="BP140" i="8"/>
  <c r="BF20" i="2" s="1"/>
  <c r="BO140" i="8"/>
  <c r="BE20" i="2" s="1"/>
  <c r="BN140" i="8"/>
  <c r="BD20" i="2" s="1"/>
  <c r="BM140" i="8"/>
  <c r="BC20" i="2" s="1"/>
  <c r="BL140" i="8"/>
  <c r="BB20" i="2" s="1"/>
  <c r="BK140" i="8"/>
  <c r="BA20" i="2" s="1"/>
  <c r="BJ140" i="8"/>
  <c r="AZ20" i="2" s="1"/>
  <c r="BI140" i="8"/>
  <c r="AY20" i="2" s="1"/>
  <c r="BH140" i="8"/>
  <c r="AX20" i="2" s="1"/>
  <c r="BG140" i="8"/>
  <c r="AW20" i="2" s="1"/>
  <c r="BF140" i="8"/>
  <c r="AV20" i="2" s="1"/>
  <c r="BE140" i="8"/>
  <c r="AU20" i="2" s="1"/>
  <c r="BD140" i="8"/>
  <c r="AT20" i="2" s="1"/>
  <c r="BC140" i="8"/>
  <c r="AS20" i="2" s="1"/>
  <c r="BB140" i="8"/>
  <c r="AR20" i="2" s="1"/>
  <c r="BA140" i="8"/>
  <c r="AQ20" i="2" s="1"/>
  <c r="AZ140" i="8"/>
  <c r="AP20" i="2" s="1"/>
  <c r="AY140" i="8"/>
  <c r="AO20" i="2" s="1"/>
  <c r="AX140" i="8"/>
  <c r="AN20" i="2" s="1"/>
  <c r="AW140" i="8"/>
  <c r="AM20" i="2" s="1"/>
  <c r="AV140" i="8"/>
  <c r="AL20" i="2" s="1"/>
  <c r="AU140" i="8"/>
  <c r="AK20" i="2" s="1"/>
  <c r="AT140" i="8"/>
  <c r="AJ20" i="2" s="1"/>
  <c r="AS140" i="8"/>
  <c r="AI20" i="2" s="1"/>
  <c r="AR140" i="8"/>
  <c r="AH20" i="2" s="1"/>
  <c r="AQ140" i="8"/>
  <c r="AG20" i="2" s="1"/>
  <c r="AP140" i="8"/>
  <c r="AF20" i="2" s="1"/>
  <c r="AO140" i="8"/>
  <c r="AE20" i="2" s="1"/>
  <c r="AN140" i="8"/>
  <c r="AD20" i="2" s="1"/>
  <c r="AM140" i="8"/>
  <c r="AC20" i="2" s="1"/>
  <c r="AL140" i="8"/>
  <c r="AB20" i="2" s="1"/>
  <c r="AK140" i="8"/>
  <c r="AA20" i="2" s="1"/>
  <c r="AJ140" i="8"/>
  <c r="Z20" i="2" s="1"/>
  <c r="AI140" i="8"/>
  <c r="Y20" i="2" s="1"/>
  <c r="AH140" i="8"/>
  <c r="X20" i="2" s="1"/>
  <c r="AG140" i="8"/>
  <c r="W20" i="2" s="1"/>
  <c r="AF140" i="8"/>
  <c r="V20" i="2" s="1"/>
  <c r="AE140" i="8"/>
  <c r="U20" i="2" s="1"/>
  <c r="AD140" i="8"/>
  <c r="T20" i="2" s="1"/>
  <c r="AC140" i="8"/>
  <c r="S20" i="2" s="1"/>
  <c r="AB140" i="8"/>
  <c r="R20" i="2" s="1"/>
  <c r="AA140" i="8"/>
  <c r="Q20" i="2" s="1"/>
  <c r="Z140" i="8"/>
  <c r="P20" i="2" s="1"/>
  <c r="Y140" i="8"/>
  <c r="O20" i="2" s="1"/>
  <c r="X140" i="8"/>
  <c r="N20" i="2" s="1"/>
  <c r="W140" i="8"/>
  <c r="M20" i="2" s="1"/>
  <c r="V140" i="8"/>
  <c r="L20" i="2" s="1"/>
  <c r="U140" i="8"/>
  <c r="K20" i="2" s="1"/>
  <c r="T140" i="8"/>
  <c r="J20" i="2" s="1"/>
  <c r="S140" i="8"/>
  <c r="I20" i="2" s="1"/>
  <c r="R140" i="8"/>
  <c r="H20" i="2" s="1"/>
  <c r="Q140" i="8"/>
  <c r="G20" i="2" s="1"/>
  <c r="P140" i="8"/>
  <c r="F20" i="2" s="1"/>
  <c r="O140" i="8"/>
  <c r="E20" i="2" s="1"/>
  <c r="N140" i="8"/>
  <c r="D20" i="2" s="1"/>
  <c r="CY130" i="7"/>
  <c r="CO19" i="2" s="1"/>
  <c r="CX130" i="7"/>
  <c r="CN19" i="2" s="1"/>
  <c r="CW130" i="7"/>
  <c r="CM19" i="2" s="1"/>
  <c r="CV130" i="7"/>
  <c r="CL19" i="2" s="1"/>
  <c r="CU130" i="7"/>
  <c r="CK19" i="2" s="1"/>
  <c r="CT130" i="7"/>
  <c r="CJ19" i="2" s="1"/>
  <c r="CS130" i="7"/>
  <c r="CI19" i="2" s="1"/>
  <c r="CR130" i="7"/>
  <c r="CH19" i="2" s="1"/>
  <c r="CQ130" i="7"/>
  <c r="CG19" i="2" s="1"/>
  <c r="CP130" i="7"/>
  <c r="CF19" i="2" s="1"/>
  <c r="CO130" i="7"/>
  <c r="CE19" i="2" s="1"/>
  <c r="CN130" i="7"/>
  <c r="CD19" i="2" s="1"/>
  <c r="CM130" i="7"/>
  <c r="CC19" i="2" s="1"/>
  <c r="CL130" i="7"/>
  <c r="CB19" i="2" s="1"/>
  <c r="CK130" i="7"/>
  <c r="CA19" i="2" s="1"/>
  <c r="CJ130" i="7"/>
  <c r="BZ19" i="2" s="1"/>
  <c r="CI130" i="7"/>
  <c r="BY19" i="2" s="1"/>
  <c r="CH130" i="7"/>
  <c r="BX19" i="2" s="1"/>
  <c r="CG130" i="7"/>
  <c r="BW19" i="2" s="1"/>
  <c r="CF130" i="7"/>
  <c r="BV19" i="2" s="1"/>
  <c r="CE130" i="7"/>
  <c r="BU19" i="2" s="1"/>
  <c r="CD130" i="7"/>
  <c r="BT19" i="2" s="1"/>
  <c r="CC130" i="7"/>
  <c r="BS19" i="2" s="1"/>
  <c r="CB130" i="7"/>
  <c r="BR19" i="2" s="1"/>
  <c r="CA130" i="7"/>
  <c r="BQ19" i="2" s="1"/>
  <c r="BZ130" i="7"/>
  <c r="BP19" i="2" s="1"/>
  <c r="BY130" i="7"/>
  <c r="BO19" i="2" s="1"/>
  <c r="BX130" i="7"/>
  <c r="BN19" i="2" s="1"/>
  <c r="BW130" i="7"/>
  <c r="BM19" i="2" s="1"/>
  <c r="BV130" i="7"/>
  <c r="BL19" i="2" s="1"/>
  <c r="BU130" i="7"/>
  <c r="BK19" i="2" s="1"/>
  <c r="BT130" i="7"/>
  <c r="BJ19" i="2" s="1"/>
  <c r="BS130" i="7"/>
  <c r="BI19" i="2" s="1"/>
  <c r="BR130" i="7"/>
  <c r="BH19" i="2" s="1"/>
  <c r="BQ130" i="7"/>
  <c r="BG19" i="2" s="1"/>
  <c r="BP130" i="7"/>
  <c r="BF19" i="2" s="1"/>
  <c r="BO130" i="7"/>
  <c r="BE19" i="2" s="1"/>
  <c r="BN130" i="7"/>
  <c r="BD19" i="2" s="1"/>
  <c r="BM130" i="7"/>
  <c r="BC19" i="2" s="1"/>
  <c r="BL130" i="7"/>
  <c r="BB19" i="2" s="1"/>
  <c r="BK130" i="7"/>
  <c r="BA19" i="2" s="1"/>
  <c r="BJ130" i="7"/>
  <c r="AZ19" i="2" s="1"/>
  <c r="BI130" i="7"/>
  <c r="AY19" i="2" s="1"/>
  <c r="BH130" i="7"/>
  <c r="AX19" i="2" s="1"/>
  <c r="BG130" i="7"/>
  <c r="AW19" i="2" s="1"/>
  <c r="BF130" i="7"/>
  <c r="AV19" i="2" s="1"/>
  <c r="BE130" i="7"/>
  <c r="AU19" i="2" s="1"/>
  <c r="BD130" i="7"/>
  <c r="AT19" i="2" s="1"/>
  <c r="BC130" i="7"/>
  <c r="AS19" i="2" s="1"/>
  <c r="BB130" i="7"/>
  <c r="AR19" i="2" s="1"/>
  <c r="BA130" i="7"/>
  <c r="AQ19" i="2" s="1"/>
  <c r="AZ130" i="7"/>
  <c r="AP19" i="2" s="1"/>
  <c r="AY130" i="7"/>
  <c r="AO19" i="2" s="1"/>
  <c r="AX130" i="7"/>
  <c r="AN19" i="2" s="1"/>
  <c r="AW130" i="7"/>
  <c r="AM19" i="2" s="1"/>
  <c r="AV130" i="7"/>
  <c r="AL19" i="2" s="1"/>
  <c r="AU130" i="7"/>
  <c r="AK19" i="2" s="1"/>
  <c r="AT130" i="7"/>
  <c r="AJ19" i="2" s="1"/>
  <c r="AS130" i="7"/>
  <c r="AI19" i="2" s="1"/>
  <c r="AR130" i="7"/>
  <c r="AH19" i="2" s="1"/>
  <c r="AQ130" i="7"/>
  <c r="AG19" i="2" s="1"/>
  <c r="AP130" i="7"/>
  <c r="AF19" i="2" s="1"/>
  <c r="AO130" i="7"/>
  <c r="AE19" i="2" s="1"/>
  <c r="AN130" i="7"/>
  <c r="AD19" i="2" s="1"/>
  <c r="AM130" i="7"/>
  <c r="AC19" i="2" s="1"/>
  <c r="AL130" i="7"/>
  <c r="AB19" i="2" s="1"/>
  <c r="AK130" i="7"/>
  <c r="AA19" i="2" s="1"/>
  <c r="AJ130" i="7"/>
  <c r="Z19" i="2" s="1"/>
  <c r="AI130" i="7"/>
  <c r="Y19" i="2" s="1"/>
  <c r="AH130" i="7"/>
  <c r="X19" i="2" s="1"/>
  <c r="AG130" i="7"/>
  <c r="W19" i="2" s="1"/>
  <c r="AF130" i="7"/>
  <c r="V19" i="2" s="1"/>
  <c r="AE130" i="7"/>
  <c r="U19" i="2" s="1"/>
  <c r="AD130" i="7"/>
  <c r="T19" i="2" s="1"/>
  <c r="AC130" i="7"/>
  <c r="S19" i="2" s="1"/>
  <c r="AB130" i="7"/>
  <c r="R19" i="2" s="1"/>
  <c r="AA130" i="7"/>
  <c r="Q19" i="2" s="1"/>
  <c r="Z130" i="7"/>
  <c r="P19" i="2" s="1"/>
  <c r="Y130" i="7"/>
  <c r="O19" i="2" s="1"/>
  <c r="X130" i="7"/>
  <c r="N19" i="2" s="1"/>
  <c r="W130" i="7"/>
  <c r="M19" i="2" s="1"/>
  <c r="V130" i="7"/>
  <c r="L19" i="2" s="1"/>
  <c r="U130" i="7"/>
  <c r="K19" i="2" s="1"/>
  <c r="T130" i="7"/>
  <c r="J19" i="2" s="1"/>
  <c r="S130" i="7"/>
  <c r="I19" i="2" s="1"/>
  <c r="R130" i="7"/>
  <c r="H19" i="2" s="1"/>
  <c r="Q130" i="7"/>
  <c r="G19" i="2" s="1"/>
  <c r="P130" i="7"/>
  <c r="F19" i="2" s="1"/>
  <c r="O130" i="7"/>
  <c r="E19" i="2" s="1"/>
  <c r="N130" i="7"/>
  <c r="D19" i="2" s="1"/>
  <c r="CY139" i="6"/>
  <c r="CO18" i="2" s="1"/>
  <c r="CX139" i="6"/>
  <c r="CN18" i="2" s="1"/>
  <c r="CW139" i="6"/>
  <c r="CM18" i="2" s="1"/>
  <c r="CV139" i="6"/>
  <c r="CL18" i="2" s="1"/>
  <c r="CU139" i="6"/>
  <c r="CK18" i="2" s="1"/>
  <c r="CT139" i="6"/>
  <c r="CJ18" i="2" s="1"/>
  <c r="CS139" i="6"/>
  <c r="CI18" i="2" s="1"/>
  <c r="CR139" i="6"/>
  <c r="CH18" i="2" s="1"/>
  <c r="CQ139" i="6"/>
  <c r="CG18" i="2" s="1"/>
  <c r="CP139" i="6"/>
  <c r="CF18" i="2" s="1"/>
  <c r="CO139" i="6"/>
  <c r="CE18" i="2" s="1"/>
  <c r="CN139" i="6"/>
  <c r="CD18" i="2" s="1"/>
  <c r="CM139" i="6"/>
  <c r="CC18" i="2" s="1"/>
  <c r="CL139" i="6"/>
  <c r="CB18" i="2" s="1"/>
  <c r="CK139" i="6"/>
  <c r="CA18" i="2" s="1"/>
  <c r="CJ139" i="6"/>
  <c r="BZ18" i="2" s="1"/>
  <c r="CI139" i="6"/>
  <c r="BY18" i="2" s="1"/>
  <c r="CH139" i="6"/>
  <c r="BX18" i="2" s="1"/>
  <c r="CG139" i="6"/>
  <c r="BW18" i="2" s="1"/>
  <c r="CF139" i="6"/>
  <c r="BV18" i="2" s="1"/>
  <c r="CE139" i="6"/>
  <c r="BU18" i="2" s="1"/>
  <c r="CD139" i="6"/>
  <c r="BT18" i="2" s="1"/>
  <c r="CC139" i="6"/>
  <c r="BS18" i="2" s="1"/>
  <c r="CB139" i="6"/>
  <c r="BR18" i="2" s="1"/>
  <c r="CA139" i="6"/>
  <c r="BQ18" i="2" s="1"/>
  <c r="BZ139" i="6"/>
  <c r="BP18" i="2" s="1"/>
  <c r="BY139" i="6"/>
  <c r="BO18" i="2" s="1"/>
  <c r="BX139" i="6"/>
  <c r="BN18" i="2" s="1"/>
  <c r="BW139" i="6"/>
  <c r="BM18" i="2" s="1"/>
  <c r="BV139" i="6"/>
  <c r="BL18" i="2" s="1"/>
  <c r="BU139" i="6"/>
  <c r="BK18" i="2" s="1"/>
  <c r="BT139" i="6"/>
  <c r="BJ18" i="2" s="1"/>
  <c r="BS139" i="6"/>
  <c r="BI18" i="2" s="1"/>
  <c r="BR139" i="6"/>
  <c r="BH18" i="2" s="1"/>
  <c r="BQ139" i="6"/>
  <c r="BG18" i="2" s="1"/>
  <c r="BP139" i="6"/>
  <c r="BF18" i="2" s="1"/>
  <c r="BO139" i="6"/>
  <c r="BE18" i="2" s="1"/>
  <c r="BN139" i="6"/>
  <c r="BD18" i="2" s="1"/>
  <c r="BM139" i="6"/>
  <c r="BC18" i="2" s="1"/>
  <c r="BL139" i="6"/>
  <c r="BB18" i="2" s="1"/>
  <c r="BK139" i="6"/>
  <c r="BA18" i="2" s="1"/>
  <c r="BJ139" i="6"/>
  <c r="AZ18" i="2" s="1"/>
  <c r="BI139" i="6"/>
  <c r="AY18" i="2" s="1"/>
  <c r="BH139" i="6"/>
  <c r="AX18" i="2" s="1"/>
  <c r="BG139" i="6"/>
  <c r="AW18" i="2" s="1"/>
  <c r="BF139" i="6"/>
  <c r="AV18" i="2" s="1"/>
  <c r="BE139" i="6"/>
  <c r="AU18" i="2" s="1"/>
  <c r="BD139" i="6"/>
  <c r="AT18" i="2" s="1"/>
  <c r="BC139" i="6"/>
  <c r="AS18" i="2" s="1"/>
  <c r="BB139" i="6"/>
  <c r="AR18" i="2" s="1"/>
  <c r="BA139" i="6"/>
  <c r="AQ18" i="2" s="1"/>
  <c r="AZ139" i="6"/>
  <c r="AP18" i="2" s="1"/>
  <c r="AY139" i="6"/>
  <c r="AO18" i="2" s="1"/>
  <c r="AX139" i="6"/>
  <c r="AN18" i="2" s="1"/>
  <c r="AW139" i="6"/>
  <c r="AM18" i="2" s="1"/>
  <c r="AV139" i="6"/>
  <c r="AL18" i="2" s="1"/>
  <c r="AU139" i="6"/>
  <c r="AK18" i="2" s="1"/>
  <c r="AT139" i="6"/>
  <c r="AJ18" i="2" s="1"/>
  <c r="AS139" i="6"/>
  <c r="AI18" i="2" s="1"/>
  <c r="AR139" i="6"/>
  <c r="AH18" i="2" s="1"/>
  <c r="AQ139" i="6"/>
  <c r="AG18" i="2" s="1"/>
  <c r="AP139" i="6"/>
  <c r="AF18" i="2" s="1"/>
  <c r="AO139" i="6"/>
  <c r="AE18" i="2" s="1"/>
  <c r="AN139" i="6"/>
  <c r="AD18" i="2" s="1"/>
  <c r="AM139" i="6"/>
  <c r="AC18" i="2" s="1"/>
  <c r="AL139" i="6"/>
  <c r="AB18" i="2" s="1"/>
  <c r="AK139" i="6"/>
  <c r="AA18" i="2" s="1"/>
  <c r="AJ139" i="6"/>
  <c r="Z18" i="2" s="1"/>
  <c r="AI139" i="6"/>
  <c r="Y18" i="2" s="1"/>
  <c r="AH139" i="6"/>
  <c r="X18" i="2" s="1"/>
  <c r="AG139" i="6"/>
  <c r="W18" i="2" s="1"/>
  <c r="AF139" i="6"/>
  <c r="V18" i="2" s="1"/>
  <c r="AE139" i="6"/>
  <c r="U18" i="2" s="1"/>
  <c r="AD139" i="6"/>
  <c r="T18" i="2" s="1"/>
  <c r="AC139" i="6"/>
  <c r="S18" i="2" s="1"/>
  <c r="AB139" i="6"/>
  <c r="R18" i="2" s="1"/>
  <c r="AA139" i="6"/>
  <c r="Q18" i="2" s="1"/>
  <c r="Z139" i="6"/>
  <c r="P18" i="2" s="1"/>
  <c r="Y139" i="6"/>
  <c r="O18" i="2" s="1"/>
  <c r="X139" i="6"/>
  <c r="N18" i="2" s="1"/>
  <c r="W139" i="6"/>
  <c r="M18" i="2" s="1"/>
  <c r="V139" i="6"/>
  <c r="L18" i="2" s="1"/>
  <c r="U139" i="6"/>
  <c r="K18" i="2" s="1"/>
  <c r="T139" i="6"/>
  <c r="J18" i="2" s="1"/>
  <c r="S139" i="6"/>
  <c r="I18" i="2" s="1"/>
  <c r="R139" i="6"/>
  <c r="H18" i="2" s="1"/>
  <c r="Q139" i="6"/>
  <c r="G18" i="2" s="1"/>
  <c r="P139" i="6"/>
  <c r="F18" i="2" s="1"/>
  <c r="O139" i="6"/>
  <c r="E18" i="2" s="1"/>
  <c r="N139" i="6"/>
  <c r="D18" i="2" s="1"/>
  <c r="CY131" i="5"/>
  <c r="CO17" i="2" s="1"/>
  <c r="CX131" i="5"/>
  <c r="CN17" i="2" s="1"/>
  <c r="CW131" i="5"/>
  <c r="CM17" i="2" s="1"/>
  <c r="CV131" i="5"/>
  <c r="CL17" i="2" s="1"/>
  <c r="CU131" i="5"/>
  <c r="CK17" i="2" s="1"/>
  <c r="CT131" i="5"/>
  <c r="CJ17" i="2" s="1"/>
  <c r="CS131" i="5"/>
  <c r="CI17" i="2" s="1"/>
  <c r="CR131" i="5"/>
  <c r="CH17" i="2" s="1"/>
  <c r="CQ131" i="5"/>
  <c r="CG17" i="2" s="1"/>
  <c r="CP131" i="5"/>
  <c r="CF17" i="2" s="1"/>
  <c r="CO131" i="5"/>
  <c r="CE17" i="2" s="1"/>
  <c r="CN131" i="5"/>
  <c r="CD17" i="2" s="1"/>
  <c r="CM131" i="5"/>
  <c r="CC17" i="2" s="1"/>
  <c r="CL131" i="5"/>
  <c r="CB17" i="2" s="1"/>
  <c r="CK131" i="5"/>
  <c r="CA17" i="2" s="1"/>
  <c r="CJ131" i="5"/>
  <c r="BZ17" i="2" s="1"/>
  <c r="CI131" i="5"/>
  <c r="BY17" i="2" s="1"/>
  <c r="CH131" i="5"/>
  <c r="BX17" i="2" s="1"/>
  <c r="CG131" i="5"/>
  <c r="BW17" i="2" s="1"/>
  <c r="CF131" i="5"/>
  <c r="BV17" i="2" s="1"/>
  <c r="CE131" i="5"/>
  <c r="BU17" i="2" s="1"/>
  <c r="CD131" i="5"/>
  <c r="BT17" i="2" s="1"/>
  <c r="CC131" i="5"/>
  <c r="BS17" i="2" s="1"/>
  <c r="CB131" i="5"/>
  <c r="BR17" i="2" s="1"/>
  <c r="CA131" i="5"/>
  <c r="BQ17" i="2" s="1"/>
  <c r="BZ131" i="5"/>
  <c r="BP17" i="2" s="1"/>
  <c r="BY131" i="5"/>
  <c r="BO17" i="2" s="1"/>
  <c r="BX131" i="5"/>
  <c r="BN17" i="2" s="1"/>
  <c r="BW131" i="5"/>
  <c r="BM17" i="2" s="1"/>
  <c r="BV131" i="5"/>
  <c r="BL17" i="2" s="1"/>
  <c r="BU131" i="5"/>
  <c r="BK17" i="2" s="1"/>
  <c r="BT131" i="5"/>
  <c r="BJ17" i="2" s="1"/>
  <c r="BS131" i="5"/>
  <c r="BI17" i="2" s="1"/>
  <c r="BR131" i="5"/>
  <c r="BH17" i="2" s="1"/>
  <c r="BQ131" i="5"/>
  <c r="BG17" i="2" s="1"/>
  <c r="BP131" i="5"/>
  <c r="BF17" i="2" s="1"/>
  <c r="BO131" i="5"/>
  <c r="BE17" i="2" s="1"/>
  <c r="BN131" i="5"/>
  <c r="BD17" i="2" s="1"/>
  <c r="BM131" i="5"/>
  <c r="BC17" i="2" s="1"/>
  <c r="BL131" i="5"/>
  <c r="BB17" i="2" s="1"/>
  <c r="BK131" i="5"/>
  <c r="BA17" i="2" s="1"/>
  <c r="BJ131" i="5"/>
  <c r="AZ17" i="2" s="1"/>
  <c r="BI131" i="5"/>
  <c r="AY17" i="2" s="1"/>
  <c r="BH131" i="5"/>
  <c r="AX17" i="2" s="1"/>
  <c r="BG131" i="5"/>
  <c r="AW17" i="2" s="1"/>
  <c r="BF131" i="5"/>
  <c r="AV17" i="2" s="1"/>
  <c r="BE131" i="5"/>
  <c r="AU17" i="2" s="1"/>
  <c r="BD131" i="5"/>
  <c r="AT17" i="2" s="1"/>
  <c r="BC131" i="5"/>
  <c r="AS17" i="2" s="1"/>
  <c r="BB131" i="5"/>
  <c r="AR17" i="2" s="1"/>
  <c r="BA131" i="5"/>
  <c r="AQ17" i="2" s="1"/>
  <c r="AZ131" i="5"/>
  <c r="AP17" i="2" s="1"/>
  <c r="AY131" i="5"/>
  <c r="AO17" i="2" s="1"/>
  <c r="AX131" i="5"/>
  <c r="AN17" i="2" s="1"/>
  <c r="AW131" i="5"/>
  <c r="AM17" i="2" s="1"/>
  <c r="AV131" i="5"/>
  <c r="AL17" i="2" s="1"/>
  <c r="AU131" i="5"/>
  <c r="AK17" i="2" s="1"/>
  <c r="AT131" i="5"/>
  <c r="AJ17" i="2" s="1"/>
  <c r="AS131" i="5"/>
  <c r="AI17" i="2" s="1"/>
  <c r="AR131" i="5"/>
  <c r="AH17" i="2" s="1"/>
  <c r="AQ131" i="5"/>
  <c r="AG17" i="2" s="1"/>
  <c r="AP131" i="5"/>
  <c r="AF17" i="2" s="1"/>
  <c r="AO131" i="5"/>
  <c r="AE17" i="2" s="1"/>
  <c r="AN131" i="5"/>
  <c r="AD17" i="2" s="1"/>
  <c r="AM131" i="5"/>
  <c r="AC17" i="2" s="1"/>
  <c r="AL131" i="5"/>
  <c r="AB17" i="2" s="1"/>
  <c r="AK131" i="5"/>
  <c r="AA17" i="2" s="1"/>
  <c r="AJ131" i="5"/>
  <c r="Z17" i="2" s="1"/>
  <c r="AI131" i="5"/>
  <c r="Y17" i="2" s="1"/>
  <c r="AH131" i="5"/>
  <c r="X17" i="2" s="1"/>
  <c r="AG131" i="5"/>
  <c r="W17" i="2" s="1"/>
  <c r="AF131" i="5"/>
  <c r="V17" i="2" s="1"/>
  <c r="AE131" i="5"/>
  <c r="U17" i="2" s="1"/>
  <c r="AD131" i="5"/>
  <c r="T17" i="2" s="1"/>
  <c r="AC131" i="5"/>
  <c r="S17" i="2" s="1"/>
  <c r="AB131" i="5"/>
  <c r="R17" i="2" s="1"/>
  <c r="AA131" i="5"/>
  <c r="Q17" i="2" s="1"/>
  <c r="Z131" i="5"/>
  <c r="P17" i="2" s="1"/>
  <c r="Y131" i="5"/>
  <c r="O17" i="2" s="1"/>
  <c r="X131" i="5"/>
  <c r="N17" i="2" s="1"/>
  <c r="W131" i="5"/>
  <c r="M17" i="2" s="1"/>
  <c r="V131" i="5"/>
  <c r="L17" i="2" s="1"/>
  <c r="U131" i="5"/>
  <c r="K17" i="2" s="1"/>
  <c r="T131" i="5"/>
  <c r="J17" i="2" s="1"/>
  <c r="S131" i="5"/>
  <c r="I17" i="2" s="1"/>
  <c r="R131" i="5"/>
  <c r="H17" i="2" s="1"/>
  <c r="Q131" i="5"/>
  <c r="G17" i="2" s="1"/>
  <c r="P131" i="5"/>
  <c r="F17" i="2" s="1"/>
  <c r="O131" i="5"/>
  <c r="E17" i="2" s="1"/>
  <c r="N131" i="5"/>
  <c r="D17" i="2" s="1"/>
  <c r="CY135" i="4"/>
  <c r="CO16" i="2" s="1"/>
  <c r="CX135" i="4"/>
  <c r="CN16" i="2" s="1"/>
  <c r="CW135" i="4"/>
  <c r="CM16" i="2" s="1"/>
  <c r="CV135" i="4"/>
  <c r="CL16" i="2" s="1"/>
  <c r="CU135" i="4"/>
  <c r="CK16" i="2" s="1"/>
  <c r="CT135" i="4"/>
  <c r="CJ16" i="2" s="1"/>
  <c r="CS135" i="4"/>
  <c r="CI16" i="2" s="1"/>
  <c r="CR135" i="4"/>
  <c r="CH16" i="2" s="1"/>
  <c r="CQ135" i="4"/>
  <c r="CG16" i="2" s="1"/>
  <c r="CP135" i="4"/>
  <c r="CF16" i="2" s="1"/>
  <c r="CO135" i="4"/>
  <c r="CE16" i="2" s="1"/>
  <c r="CN135" i="4"/>
  <c r="CD16" i="2" s="1"/>
  <c r="CM135" i="4"/>
  <c r="CC16" i="2" s="1"/>
  <c r="CL135" i="4"/>
  <c r="CB16" i="2" s="1"/>
  <c r="CK135" i="4"/>
  <c r="CA16" i="2" s="1"/>
  <c r="CJ135" i="4"/>
  <c r="BZ16" i="2" s="1"/>
  <c r="CI135" i="4"/>
  <c r="BY16" i="2" s="1"/>
  <c r="CH135" i="4"/>
  <c r="BX16" i="2" s="1"/>
  <c r="CG135" i="4"/>
  <c r="BW16" i="2" s="1"/>
  <c r="CF135" i="4"/>
  <c r="BV16" i="2" s="1"/>
  <c r="CE135" i="4"/>
  <c r="BU16" i="2" s="1"/>
  <c r="CD135" i="4"/>
  <c r="BT16" i="2" s="1"/>
  <c r="CC135" i="4"/>
  <c r="BS16" i="2" s="1"/>
  <c r="CB135" i="4"/>
  <c r="BR16" i="2" s="1"/>
  <c r="CA135" i="4"/>
  <c r="BQ16" i="2" s="1"/>
  <c r="BZ135" i="4"/>
  <c r="BP16" i="2" s="1"/>
  <c r="BY135" i="4"/>
  <c r="BO16" i="2" s="1"/>
  <c r="BX135" i="4"/>
  <c r="BN16" i="2" s="1"/>
  <c r="BW135" i="4"/>
  <c r="BM16" i="2" s="1"/>
  <c r="BV135" i="4"/>
  <c r="BL16" i="2" s="1"/>
  <c r="BU135" i="4"/>
  <c r="BK16" i="2" s="1"/>
  <c r="BT135" i="4"/>
  <c r="BJ16" i="2" s="1"/>
  <c r="BS135" i="4"/>
  <c r="BI16" i="2" s="1"/>
  <c r="BR135" i="4"/>
  <c r="BH16" i="2" s="1"/>
  <c r="BQ135" i="4"/>
  <c r="BG16" i="2" s="1"/>
  <c r="BP135" i="4"/>
  <c r="BF16" i="2" s="1"/>
  <c r="BO135" i="4"/>
  <c r="BE16" i="2" s="1"/>
  <c r="BN135" i="4"/>
  <c r="BD16" i="2" s="1"/>
  <c r="BM135" i="4"/>
  <c r="BC16" i="2" s="1"/>
  <c r="BL135" i="4"/>
  <c r="BB16" i="2" s="1"/>
  <c r="BK135" i="4"/>
  <c r="BA16" i="2" s="1"/>
  <c r="BJ135" i="4"/>
  <c r="AZ16" i="2" s="1"/>
  <c r="BI135" i="4"/>
  <c r="AY16" i="2" s="1"/>
  <c r="BH135" i="4"/>
  <c r="AX16" i="2" s="1"/>
  <c r="BG135" i="4"/>
  <c r="AW16" i="2" s="1"/>
  <c r="BF135" i="4"/>
  <c r="AV16" i="2" s="1"/>
  <c r="BE135" i="4"/>
  <c r="AU16" i="2" s="1"/>
  <c r="BD135" i="4"/>
  <c r="AT16" i="2" s="1"/>
  <c r="BC135" i="4"/>
  <c r="AS16" i="2" s="1"/>
  <c r="BB135" i="4"/>
  <c r="AR16" i="2" s="1"/>
  <c r="BA135" i="4"/>
  <c r="AQ16" i="2" s="1"/>
  <c r="AZ135" i="4"/>
  <c r="AP16" i="2" s="1"/>
  <c r="AY135" i="4"/>
  <c r="AO16" i="2" s="1"/>
  <c r="AX135" i="4"/>
  <c r="AN16" i="2" s="1"/>
  <c r="AW135" i="4"/>
  <c r="AM16" i="2" s="1"/>
  <c r="AV135" i="4"/>
  <c r="AL16" i="2" s="1"/>
  <c r="AU135" i="4"/>
  <c r="AK16" i="2" s="1"/>
  <c r="AT135" i="4"/>
  <c r="AJ16" i="2" s="1"/>
  <c r="AS135" i="4"/>
  <c r="AI16" i="2" s="1"/>
  <c r="AR135" i="4"/>
  <c r="AH16" i="2" s="1"/>
  <c r="AQ135" i="4"/>
  <c r="AG16" i="2" s="1"/>
  <c r="AP135" i="4"/>
  <c r="AF16" i="2" s="1"/>
  <c r="AO135" i="4"/>
  <c r="AE16" i="2" s="1"/>
  <c r="AN135" i="4"/>
  <c r="AD16" i="2" s="1"/>
  <c r="AM135" i="4"/>
  <c r="AC16" i="2" s="1"/>
  <c r="AL135" i="4"/>
  <c r="AB16" i="2" s="1"/>
  <c r="AK135" i="4"/>
  <c r="AA16" i="2" s="1"/>
  <c r="AJ135" i="4"/>
  <c r="Z16" i="2" s="1"/>
  <c r="AI135" i="4"/>
  <c r="Y16" i="2" s="1"/>
  <c r="AH135" i="4"/>
  <c r="X16" i="2" s="1"/>
  <c r="AG135" i="4"/>
  <c r="W16" i="2" s="1"/>
  <c r="AF135" i="4"/>
  <c r="V16" i="2" s="1"/>
  <c r="AE135" i="4"/>
  <c r="U16" i="2" s="1"/>
  <c r="AD135" i="4"/>
  <c r="T16" i="2" s="1"/>
  <c r="AC135" i="4"/>
  <c r="S16" i="2" s="1"/>
  <c r="AB135" i="4"/>
  <c r="R16" i="2" s="1"/>
  <c r="AA135" i="4"/>
  <c r="Q16" i="2" s="1"/>
  <c r="Z135" i="4"/>
  <c r="P16" i="2" s="1"/>
  <c r="Y135" i="4"/>
  <c r="O16" i="2" s="1"/>
  <c r="X135" i="4"/>
  <c r="N16" i="2" s="1"/>
  <c r="W135" i="4"/>
  <c r="M16" i="2" s="1"/>
  <c r="V135" i="4"/>
  <c r="L16" i="2" s="1"/>
  <c r="U135" i="4"/>
  <c r="K16" i="2" s="1"/>
  <c r="T135" i="4"/>
  <c r="J16" i="2" s="1"/>
  <c r="S135" i="4"/>
  <c r="I16" i="2" s="1"/>
  <c r="R135" i="4"/>
  <c r="H16" i="2" s="1"/>
  <c r="Q135" i="4"/>
  <c r="G16" i="2" s="1"/>
  <c r="P135" i="4"/>
  <c r="F16" i="2" s="1"/>
  <c r="O135" i="4"/>
  <c r="E16" i="2" s="1"/>
  <c r="N135" i="4"/>
  <c r="D16" i="2" s="1"/>
  <c r="CY180" i="1"/>
  <c r="CX180" i="1"/>
  <c r="CN15" i="2" s="1"/>
  <c r="CW180" i="1"/>
  <c r="CM15" i="2" s="1"/>
  <c r="CV180" i="1"/>
  <c r="CU180" i="1"/>
  <c r="CT180" i="1"/>
  <c r="CJ15" i="2" s="1"/>
  <c r="CS180" i="1"/>
  <c r="CI15" i="2" s="1"/>
  <c r="CR180" i="1"/>
  <c r="CQ180" i="1"/>
  <c r="CP180" i="1"/>
  <c r="CF15" i="2" s="1"/>
  <c r="CO180" i="1"/>
  <c r="CE15" i="2" s="1"/>
  <c r="CN180" i="1"/>
  <c r="CM180" i="1"/>
  <c r="CL180" i="1"/>
  <c r="CB15" i="2" s="1"/>
  <c r="CK180" i="1"/>
  <c r="CA15" i="2" s="1"/>
  <c r="CJ180" i="1"/>
  <c r="CI180" i="1"/>
  <c r="CH180" i="1"/>
  <c r="BX15" i="2" s="1"/>
  <c r="CG180" i="1"/>
  <c r="BW15" i="2" s="1"/>
  <c r="CF180" i="1"/>
  <c r="CE180" i="1"/>
  <c r="CD180" i="1"/>
  <c r="BT15" i="2" s="1"/>
  <c r="CC180" i="1"/>
  <c r="BS15" i="2" s="1"/>
  <c r="CB180" i="1"/>
  <c r="CA180" i="1"/>
  <c r="BZ180" i="1"/>
  <c r="BP15" i="2" s="1"/>
  <c r="BY180" i="1"/>
  <c r="BO15" i="2" s="1"/>
  <c r="BX180" i="1"/>
  <c r="BW180" i="1"/>
  <c r="BV180" i="1"/>
  <c r="BL15" i="2" s="1"/>
  <c r="BU180" i="1"/>
  <c r="BK15" i="2" s="1"/>
  <c r="BT180" i="1"/>
  <c r="BS180" i="1"/>
  <c r="BR180" i="1"/>
  <c r="BH15" i="2" s="1"/>
  <c r="BQ180" i="1"/>
  <c r="BG15" i="2" s="1"/>
  <c r="BP180" i="1"/>
  <c r="BF15" i="2" s="1"/>
  <c r="BO180" i="1"/>
  <c r="BE15" i="2" s="1"/>
  <c r="BN180" i="1"/>
  <c r="BD15" i="2" s="1"/>
  <c r="BM180" i="1"/>
  <c r="BC15" i="2" s="1"/>
  <c r="BL180" i="1"/>
  <c r="BK180" i="1"/>
  <c r="BA15" i="2" s="1"/>
  <c r="BJ180" i="1"/>
  <c r="AZ15" i="2" s="1"/>
  <c r="BI180" i="1"/>
  <c r="AY15" i="2" s="1"/>
  <c r="BH180" i="1"/>
  <c r="AX15" i="2" s="1"/>
  <c r="BG180" i="1"/>
  <c r="AW15" i="2" s="1"/>
  <c r="BF180" i="1"/>
  <c r="AV15" i="2" s="1"/>
  <c r="BE180" i="1"/>
  <c r="AU15" i="2" s="1"/>
  <c r="BD180" i="1"/>
  <c r="AT15" i="2" s="1"/>
  <c r="BC180" i="1"/>
  <c r="AS15" i="2" s="1"/>
  <c r="BB180" i="1"/>
  <c r="AR15" i="2" s="1"/>
  <c r="BA180" i="1"/>
  <c r="AQ15" i="2" s="1"/>
  <c r="AZ180" i="1"/>
  <c r="AP15" i="2" s="1"/>
  <c r="AY180" i="1"/>
  <c r="AO15" i="2" s="1"/>
  <c r="AX180" i="1"/>
  <c r="AN15" i="2" s="1"/>
  <c r="AW180" i="1"/>
  <c r="AM15" i="2" s="1"/>
  <c r="AV180" i="1"/>
  <c r="AL15" i="2" s="1"/>
  <c r="AU180" i="1"/>
  <c r="AK15" i="2" s="1"/>
  <c r="AT180" i="1"/>
  <c r="AJ15" i="2" s="1"/>
  <c r="AS180" i="1"/>
  <c r="AI15" i="2" s="1"/>
  <c r="AR180" i="1"/>
  <c r="AH15" i="2" s="1"/>
  <c r="AQ180" i="1"/>
  <c r="AG15" i="2" s="1"/>
  <c r="AP180" i="1"/>
  <c r="AF15" i="2" s="1"/>
  <c r="AO180" i="1"/>
  <c r="AE15" i="2" s="1"/>
  <c r="AN180" i="1"/>
  <c r="AD15" i="2" s="1"/>
  <c r="AM180" i="1"/>
  <c r="AC15" i="2" s="1"/>
  <c r="AL180" i="1"/>
  <c r="AB15" i="2" s="1"/>
  <c r="AK180" i="1"/>
  <c r="AA15" i="2" s="1"/>
  <c r="AJ180" i="1"/>
  <c r="Z15" i="2" s="1"/>
  <c r="AI180" i="1"/>
  <c r="Y15" i="2" s="1"/>
  <c r="AH180" i="1"/>
  <c r="X15" i="2" s="1"/>
  <c r="AG180" i="1"/>
  <c r="W15" i="2" s="1"/>
  <c r="AF180" i="1"/>
  <c r="V15" i="2" s="1"/>
  <c r="AE180" i="1"/>
  <c r="U15" i="2" s="1"/>
  <c r="AD180" i="1"/>
  <c r="T15" i="2" s="1"/>
  <c r="AC180" i="1"/>
  <c r="S15" i="2" s="1"/>
  <c r="AB180" i="1"/>
  <c r="R15" i="2" s="1"/>
  <c r="AA180" i="1"/>
  <c r="Q15" i="2" s="1"/>
  <c r="Z180" i="1"/>
  <c r="P15" i="2" s="1"/>
  <c r="Y180" i="1"/>
  <c r="O15" i="2" s="1"/>
  <c r="X180" i="1"/>
  <c r="N15" i="2" s="1"/>
  <c r="W180" i="1"/>
  <c r="M15" i="2" s="1"/>
  <c r="V180" i="1"/>
  <c r="L15" i="2" s="1"/>
  <c r="U180" i="1"/>
  <c r="K15" i="2" s="1"/>
  <c r="T180" i="1"/>
  <c r="J15" i="2" s="1"/>
  <c r="S180" i="1"/>
  <c r="I15" i="2" s="1"/>
  <c r="R180" i="1"/>
  <c r="H15" i="2" s="1"/>
  <c r="Q180" i="1"/>
  <c r="G15" i="2" s="1"/>
  <c r="P180" i="1"/>
  <c r="F15" i="2" s="1"/>
  <c r="O180" i="1"/>
  <c r="E15" i="2" s="1"/>
  <c r="D15" i="2"/>
  <c r="CO15" i="2"/>
  <c r="CL15" i="2"/>
  <c r="CK15" i="2"/>
  <c r="CH15" i="2"/>
  <c r="CG15" i="2"/>
  <c r="CD15" i="2"/>
  <c r="CC15" i="2"/>
  <c r="BZ15" i="2"/>
  <c r="BY15" i="2"/>
  <c r="BV15" i="2"/>
  <c r="BU15" i="2"/>
  <c r="BR15" i="2"/>
  <c r="BQ15" i="2"/>
  <c r="BN15" i="2"/>
  <c r="BM15" i="2"/>
  <c r="BJ15" i="2"/>
  <c r="BI15" i="2"/>
  <c r="BB15" i="2"/>
  <c r="E12" i="2"/>
  <c r="H140" i="8"/>
  <c r="L74" i="8"/>
  <c r="K74" i="8"/>
  <c r="J74" i="8" s="1"/>
  <c r="L73" i="8"/>
  <c r="K73" i="8"/>
  <c r="J73" i="8" s="1"/>
  <c r="L72" i="8"/>
  <c r="K72" i="8"/>
  <c r="J72" i="8" s="1"/>
  <c r="L71" i="8"/>
  <c r="K71" i="8"/>
  <c r="J71" i="8" s="1"/>
  <c r="L70" i="8"/>
  <c r="K70" i="8"/>
  <c r="J70" i="8" s="1"/>
  <c r="L69" i="8"/>
  <c r="K69" i="8"/>
  <c r="J69" i="8" s="1"/>
  <c r="L68" i="8"/>
  <c r="K68" i="8"/>
  <c r="J68" i="8" s="1"/>
  <c r="L67" i="8"/>
  <c r="K67" i="8"/>
  <c r="J67" i="8" s="1"/>
  <c r="L66" i="8"/>
  <c r="K66" i="8"/>
  <c r="J66" i="8" s="1"/>
  <c r="L65" i="8"/>
  <c r="K65" i="8"/>
  <c r="J65" i="8" s="1"/>
  <c r="L64" i="8"/>
  <c r="K64" i="8"/>
  <c r="J64" i="8" s="1"/>
  <c r="L63" i="8"/>
  <c r="K63" i="8"/>
  <c r="J63" i="8" s="1"/>
  <c r="L62" i="8"/>
  <c r="K62" i="8"/>
  <c r="J62" i="8" s="1"/>
  <c r="L61" i="8"/>
  <c r="K61" i="8"/>
  <c r="J61" i="8" s="1"/>
  <c r="L60" i="8"/>
  <c r="K60" i="8"/>
  <c r="J60" i="8" s="1"/>
  <c r="L59" i="8"/>
  <c r="K59" i="8"/>
  <c r="J59" i="8" s="1"/>
  <c r="L58" i="8"/>
  <c r="K58" i="8"/>
  <c r="J58" i="8" s="1"/>
  <c r="L57" i="8"/>
  <c r="K57" i="8"/>
  <c r="J57" i="8" s="1"/>
  <c r="L56" i="8"/>
  <c r="K56" i="8"/>
  <c r="J56" i="8" s="1"/>
  <c r="L55" i="8"/>
  <c r="K55" i="8"/>
  <c r="J55" i="8" s="1"/>
  <c r="L54" i="8"/>
  <c r="K54" i="8"/>
  <c r="J54" i="8" s="1"/>
  <c r="L53" i="8"/>
  <c r="K53" i="8"/>
  <c r="J53" i="8" s="1"/>
  <c r="L52" i="8"/>
  <c r="K52" i="8"/>
  <c r="J52" i="8" s="1"/>
  <c r="L51" i="8"/>
  <c r="K51" i="8"/>
  <c r="J51" i="8" s="1"/>
  <c r="L50" i="8"/>
  <c r="K50" i="8"/>
  <c r="J50" i="8" s="1"/>
  <c r="L49" i="8"/>
  <c r="K49" i="8"/>
  <c r="J49" i="8" s="1"/>
  <c r="L48" i="8"/>
  <c r="K48" i="8"/>
  <c r="J48" i="8" s="1"/>
  <c r="L47" i="8"/>
  <c r="K47" i="8"/>
  <c r="J47" i="8" s="1"/>
  <c r="L46" i="8"/>
  <c r="K46" i="8"/>
  <c r="J46" i="8" s="1"/>
  <c r="L45" i="8"/>
  <c r="K45" i="8"/>
  <c r="J45" i="8"/>
  <c r="L44" i="8"/>
  <c r="K44" i="8"/>
  <c r="J44" i="8" s="1"/>
  <c r="L43" i="8"/>
  <c r="K43" i="8"/>
  <c r="J43" i="8" s="1"/>
  <c r="L42" i="8"/>
  <c r="K42" i="8"/>
  <c r="J42" i="8" s="1"/>
  <c r="L41" i="8"/>
  <c r="K41" i="8"/>
  <c r="J41" i="8" s="1"/>
  <c r="L40" i="8"/>
  <c r="K40" i="8"/>
  <c r="J40" i="8" s="1"/>
  <c r="L39" i="8"/>
  <c r="K39" i="8"/>
  <c r="J39" i="8" s="1"/>
  <c r="L38" i="8"/>
  <c r="K38" i="8"/>
  <c r="J38" i="8" s="1"/>
  <c r="L37" i="8"/>
  <c r="K37" i="8"/>
  <c r="J37" i="8" s="1"/>
  <c r="L36" i="8"/>
  <c r="K36" i="8"/>
  <c r="J36" i="8" s="1"/>
  <c r="L35" i="8"/>
  <c r="K35" i="8"/>
  <c r="J35" i="8" s="1"/>
  <c r="L34" i="8"/>
  <c r="K34" i="8"/>
  <c r="J34" i="8" s="1"/>
  <c r="L33" i="8"/>
  <c r="K33" i="8"/>
  <c r="J33" i="8" s="1"/>
  <c r="L32" i="8"/>
  <c r="K32" i="8"/>
  <c r="J32" i="8" s="1"/>
  <c r="L31" i="8"/>
  <c r="K31" i="8"/>
  <c r="J31" i="8" s="1"/>
  <c r="L30" i="8"/>
  <c r="K30" i="8"/>
  <c r="L29" i="8"/>
  <c r="K29" i="8"/>
  <c r="J29" i="8" s="1"/>
  <c r="L28" i="8"/>
  <c r="K28" i="8"/>
  <c r="L27" i="8"/>
  <c r="K27" i="8"/>
  <c r="J27" i="8" s="1"/>
  <c r="L26" i="8"/>
  <c r="K26" i="8"/>
  <c r="J26" i="8" s="1"/>
  <c r="L25" i="8"/>
  <c r="K25" i="8"/>
  <c r="J25" i="8" s="1"/>
  <c r="L24" i="8"/>
  <c r="K24" i="8"/>
  <c r="J24" i="8" s="1"/>
  <c r="L23" i="8"/>
  <c r="K23" i="8"/>
  <c r="J23" i="8" s="1"/>
  <c r="L22" i="8"/>
  <c r="K22" i="8"/>
  <c r="L21" i="8"/>
  <c r="K21" i="8"/>
  <c r="L20" i="8"/>
  <c r="K20" i="8"/>
  <c r="J20" i="8" s="1"/>
  <c r="L19" i="8"/>
  <c r="K19" i="8"/>
  <c r="L18" i="8"/>
  <c r="K18" i="8"/>
  <c r="J18" i="8" s="1"/>
  <c r="L17" i="8"/>
  <c r="K17" i="8"/>
  <c r="J17" i="8" s="1"/>
  <c r="L16" i="8"/>
  <c r="K16" i="8"/>
  <c r="J16" i="8" s="1"/>
  <c r="L15" i="8"/>
  <c r="K15" i="8"/>
  <c r="J15" i="8" s="1"/>
  <c r="O12" i="8"/>
  <c r="H130" i="7"/>
  <c r="G130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K30" i="7"/>
  <c r="M30" i="7" s="1"/>
  <c r="L29" i="7"/>
  <c r="K29" i="7"/>
  <c r="M29" i="7" s="1"/>
  <c r="L28" i="7"/>
  <c r="K28" i="7"/>
  <c r="M28" i="7" s="1"/>
  <c r="L27" i="7"/>
  <c r="K27" i="7"/>
  <c r="L26" i="7"/>
  <c r="K26" i="7"/>
  <c r="M26" i="7" s="1"/>
  <c r="L25" i="7"/>
  <c r="K25" i="7"/>
  <c r="M25" i="7" s="1"/>
  <c r="L24" i="7"/>
  <c r="K24" i="7"/>
  <c r="M24" i="7" s="1"/>
  <c r="L23" i="7"/>
  <c r="K23" i="7"/>
  <c r="M23" i="7" s="1"/>
  <c r="L22" i="7"/>
  <c r="K22" i="7"/>
  <c r="M22" i="7" s="1"/>
  <c r="L21" i="7"/>
  <c r="K21" i="7"/>
  <c r="L20" i="7"/>
  <c r="K20" i="7"/>
  <c r="M20" i="7" s="1"/>
  <c r="L19" i="7"/>
  <c r="K19" i="7"/>
  <c r="M19" i="7" s="1"/>
  <c r="L18" i="7"/>
  <c r="K18" i="7"/>
  <c r="M18" i="7" s="1"/>
  <c r="L17" i="7"/>
  <c r="K17" i="7"/>
  <c r="L16" i="7"/>
  <c r="K16" i="7"/>
  <c r="M16" i="7" s="1"/>
  <c r="L15" i="7"/>
  <c r="K15" i="7"/>
  <c r="M15" i="7" s="1"/>
  <c r="O12" i="7"/>
  <c r="H139" i="6"/>
  <c r="G139" i="6"/>
  <c r="L73" i="6"/>
  <c r="K73" i="6"/>
  <c r="J73" i="6" s="1"/>
  <c r="L72" i="6"/>
  <c r="K72" i="6"/>
  <c r="J72" i="6" s="1"/>
  <c r="L71" i="6"/>
  <c r="K71" i="6"/>
  <c r="J71" i="6"/>
  <c r="L70" i="6"/>
  <c r="K70" i="6"/>
  <c r="L69" i="6"/>
  <c r="K69" i="6"/>
  <c r="L68" i="6"/>
  <c r="K68" i="6"/>
  <c r="J68" i="6" s="1"/>
  <c r="L67" i="6"/>
  <c r="K67" i="6"/>
  <c r="J67" i="6" s="1"/>
  <c r="L66" i="6"/>
  <c r="K66" i="6"/>
  <c r="L65" i="6"/>
  <c r="K65" i="6"/>
  <c r="J65" i="6" s="1"/>
  <c r="L64" i="6"/>
  <c r="K64" i="6"/>
  <c r="J64" i="6" s="1"/>
  <c r="L63" i="6"/>
  <c r="K63" i="6"/>
  <c r="J63" i="6" s="1"/>
  <c r="L62" i="6"/>
  <c r="K62" i="6"/>
  <c r="L61" i="6"/>
  <c r="K61" i="6"/>
  <c r="L60" i="6"/>
  <c r="K60" i="6"/>
  <c r="J60" i="6" s="1"/>
  <c r="L59" i="6"/>
  <c r="K59" i="6"/>
  <c r="J59" i="6" s="1"/>
  <c r="L58" i="6"/>
  <c r="K58" i="6"/>
  <c r="J58" i="6" s="1"/>
  <c r="L57" i="6"/>
  <c r="K57" i="6"/>
  <c r="L56" i="6"/>
  <c r="K56" i="6"/>
  <c r="M56" i="6" s="1"/>
  <c r="L55" i="6"/>
  <c r="K55" i="6"/>
  <c r="J55" i="6" s="1"/>
  <c r="L54" i="6"/>
  <c r="K54" i="6"/>
  <c r="J54" i="6" s="1"/>
  <c r="L53" i="6"/>
  <c r="K53" i="6"/>
  <c r="J53" i="6" s="1"/>
  <c r="L52" i="6"/>
  <c r="K52" i="6"/>
  <c r="J52" i="6" s="1"/>
  <c r="L51" i="6"/>
  <c r="K51" i="6"/>
  <c r="J51" i="6" s="1"/>
  <c r="L50" i="6"/>
  <c r="K50" i="6"/>
  <c r="J50" i="6" s="1"/>
  <c r="L49" i="6"/>
  <c r="K49" i="6"/>
  <c r="J49" i="6" s="1"/>
  <c r="L48" i="6"/>
  <c r="K48" i="6"/>
  <c r="J48" i="6" s="1"/>
  <c r="L47" i="6"/>
  <c r="K47" i="6"/>
  <c r="J47" i="6" s="1"/>
  <c r="L46" i="6"/>
  <c r="K46" i="6"/>
  <c r="J46" i="6" s="1"/>
  <c r="L45" i="6"/>
  <c r="K45" i="6"/>
  <c r="J45" i="6" s="1"/>
  <c r="L44" i="6"/>
  <c r="K44" i="6"/>
  <c r="J44" i="6" s="1"/>
  <c r="L43" i="6"/>
  <c r="K43" i="6"/>
  <c r="J43" i="6" s="1"/>
  <c r="L42" i="6"/>
  <c r="K42" i="6"/>
  <c r="J42" i="6" s="1"/>
  <c r="L41" i="6"/>
  <c r="K41" i="6"/>
  <c r="J41" i="6" s="1"/>
  <c r="L40" i="6"/>
  <c r="K40" i="6"/>
  <c r="J40" i="6"/>
  <c r="L39" i="6"/>
  <c r="K39" i="6"/>
  <c r="J39" i="6" s="1"/>
  <c r="L38" i="6"/>
  <c r="K38" i="6"/>
  <c r="J38" i="6" s="1"/>
  <c r="L37" i="6"/>
  <c r="K37" i="6"/>
  <c r="J37" i="6" s="1"/>
  <c r="L36" i="6"/>
  <c r="K36" i="6"/>
  <c r="L35" i="6"/>
  <c r="K35" i="6"/>
  <c r="J35" i="6" s="1"/>
  <c r="L34" i="6"/>
  <c r="K34" i="6"/>
  <c r="J34" i="6" s="1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M24" i="6" s="1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J16" i="6" s="1"/>
  <c r="L15" i="6"/>
  <c r="K15" i="6"/>
  <c r="O12" i="6"/>
  <c r="H131" i="5"/>
  <c r="G131" i="5"/>
  <c r="L65" i="5"/>
  <c r="K65" i="5"/>
  <c r="L64" i="5"/>
  <c r="K64" i="5"/>
  <c r="M64" i="5" s="1"/>
  <c r="L63" i="5"/>
  <c r="K63" i="5"/>
  <c r="M63" i="5" s="1"/>
  <c r="L62" i="5"/>
  <c r="K62" i="5"/>
  <c r="M62" i="5" s="1"/>
  <c r="L61" i="5"/>
  <c r="K61" i="5"/>
  <c r="L60" i="5"/>
  <c r="K60" i="5"/>
  <c r="L59" i="5"/>
  <c r="K59" i="5"/>
  <c r="M59" i="5" s="1"/>
  <c r="L58" i="5"/>
  <c r="K58" i="5"/>
  <c r="M58" i="5" s="1"/>
  <c r="L57" i="5"/>
  <c r="K57" i="5"/>
  <c r="L56" i="5"/>
  <c r="K56" i="5"/>
  <c r="M56" i="5" s="1"/>
  <c r="L55" i="5"/>
  <c r="K55" i="5"/>
  <c r="M55" i="5" s="1"/>
  <c r="L54" i="5"/>
  <c r="K54" i="5"/>
  <c r="M54" i="5" s="1"/>
  <c r="L53" i="5"/>
  <c r="K53" i="5"/>
  <c r="L52" i="5"/>
  <c r="K52" i="5"/>
  <c r="M52" i="5" s="1"/>
  <c r="L51" i="5"/>
  <c r="K51" i="5"/>
  <c r="M51" i="5" s="1"/>
  <c r="L50" i="5"/>
  <c r="K50" i="5"/>
  <c r="M50" i="5" s="1"/>
  <c r="L49" i="5"/>
  <c r="K49" i="5"/>
  <c r="L48" i="5"/>
  <c r="K48" i="5"/>
  <c r="M48" i="5" s="1"/>
  <c r="L47" i="5"/>
  <c r="K47" i="5"/>
  <c r="M47" i="5" s="1"/>
  <c r="L46" i="5"/>
  <c r="K46" i="5"/>
  <c r="M46" i="5" s="1"/>
  <c r="L45" i="5"/>
  <c r="K45" i="5"/>
  <c r="L44" i="5"/>
  <c r="K44" i="5"/>
  <c r="L43" i="5"/>
  <c r="K43" i="5"/>
  <c r="M43" i="5" s="1"/>
  <c r="L42" i="5"/>
  <c r="K42" i="5"/>
  <c r="M42" i="5" s="1"/>
  <c r="L41" i="5"/>
  <c r="K41" i="5"/>
  <c r="L40" i="5"/>
  <c r="K40" i="5"/>
  <c r="M40" i="5" s="1"/>
  <c r="L39" i="5"/>
  <c r="K39" i="5"/>
  <c r="M39" i="5" s="1"/>
  <c r="L38" i="5"/>
  <c r="K38" i="5"/>
  <c r="M38" i="5" s="1"/>
  <c r="L37" i="5"/>
  <c r="K37" i="5"/>
  <c r="L36" i="5"/>
  <c r="K36" i="5"/>
  <c r="M36" i="5" s="1"/>
  <c r="L35" i="5"/>
  <c r="K35" i="5"/>
  <c r="M35" i="5" s="1"/>
  <c r="L34" i="5"/>
  <c r="K34" i="5"/>
  <c r="L33" i="5"/>
  <c r="K33" i="5"/>
  <c r="M33" i="5" s="1"/>
  <c r="L32" i="5"/>
  <c r="K32" i="5"/>
  <c r="M32" i="5" s="1"/>
  <c r="L31" i="5"/>
  <c r="K31" i="5"/>
  <c r="M31" i="5" s="1"/>
  <c r="L30" i="5"/>
  <c r="K30" i="5"/>
  <c r="L29" i="5"/>
  <c r="K29" i="5"/>
  <c r="M29" i="5" s="1"/>
  <c r="L28" i="5"/>
  <c r="K28" i="5"/>
  <c r="M28" i="5" s="1"/>
  <c r="L27" i="5"/>
  <c r="K27" i="5"/>
  <c r="M27" i="5" s="1"/>
  <c r="L26" i="5"/>
  <c r="K26" i="5"/>
  <c r="L25" i="5"/>
  <c r="K25" i="5"/>
  <c r="M25" i="5" s="1"/>
  <c r="L24" i="5"/>
  <c r="K24" i="5"/>
  <c r="M24" i="5" s="1"/>
  <c r="L23" i="5"/>
  <c r="K23" i="5"/>
  <c r="M23" i="5" s="1"/>
  <c r="L22" i="5"/>
  <c r="K22" i="5"/>
  <c r="L21" i="5"/>
  <c r="K21" i="5"/>
  <c r="L20" i="5"/>
  <c r="K20" i="5"/>
  <c r="M20" i="5" s="1"/>
  <c r="L19" i="5"/>
  <c r="K19" i="5"/>
  <c r="M19" i="5" s="1"/>
  <c r="L18" i="5"/>
  <c r="K18" i="5"/>
  <c r="L17" i="5"/>
  <c r="K17" i="5"/>
  <c r="M17" i="5" s="1"/>
  <c r="L16" i="5"/>
  <c r="K16" i="5"/>
  <c r="M16" i="5" s="1"/>
  <c r="L15" i="5"/>
  <c r="K15" i="5"/>
  <c r="M15" i="5" s="1"/>
  <c r="O12" i="5"/>
  <c r="H135" i="4"/>
  <c r="L74" i="4"/>
  <c r="L73" i="4"/>
  <c r="K73" i="4"/>
  <c r="J73" i="4" s="1"/>
  <c r="K72" i="4"/>
  <c r="J72" i="4" s="1"/>
  <c r="L71" i="4"/>
  <c r="K71" i="4"/>
  <c r="J71" i="4" s="1"/>
  <c r="L70" i="4"/>
  <c r="K70" i="4"/>
  <c r="J70" i="4" s="1"/>
  <c r="L69" i="4"/>
  <c r="K69" i="4"/>
  <c r="J69" i="4" s="1"/>
  <c r="L68" i="4"/>
  <c r="K68" i="4"/>
  <c r="J68" i="4" s="1"/>
  <c r="L67" i="4"/>
  <c r="K67" i="4"/>
  <c r="J67" i="4" s="1"/>
  <c r="L66" i="4"/>
  <c r="K66" i="4"/>
  <c r="J66" i="4" s="1"/>
  <c r="L65" i="4"/>
  <c r="K65" i="4"/>
  <c r="J65" i="4" s="1"/>
  <c r="L64" i="4"/>
  <c r="K64" i="4"/>
  <c r="J64" i="4" s="1"/>
  <c r="L63" i="4"/>
  <c r="K63" i="4"/>
  <c r="J63" i="4" s="1"/>
  <c r="L62" i="4"/>
  <c r="K62" i="4"/>
  <c r="J62" i="4" s="1"/>
  <c r="L61" i="4"/>
  <c r="K61" i="4"/>
  <c r="J61" i="4" s="1"/>
  <c r="L60" i="4"/>
  <c r="K60" i="4"/>
  <c r="J60" i="4" s="1"/>
  <c r="L59" i="4"/>
  <c r="K59" i="4"/>
  <c r="J59" i="4" s="1"/>
  <c r="L58" i="4"/>
  <c r="K58" i="4"/>
  <c r="J58" i="4" s="1"/>
  <c r="L57" i="4"/>
  <c r="K57" i="4"/>
  <c r="J57" i="4" s="1"/>
  <c r="L56" i="4"/>
  <c r="K56" i="4"/>
  <c r="J56" i="4" s="1"/>
  <c r="L55" i="4"/>
  <c r="K55" i="4"/>
  <c r="J55" i="4" s="1"/>
  <c r="L54" i="4"/>
  <c r="K54" i="4"/>
  <c r="J54" i="4" s="1"/>
  <c r="L53" i="4"/>
  <c r="K53" i="4"/>
  <c r="J53" i="4" s="1"/>
  <c r="L52" i="4"/>
  <c r="K52" i="4"/>
  <c r="J52" i="4" s="1"/>
  <c r="L51" i="4"/>
  <c r="K51" i="4"/>
  <c r="J51" i="4" s="1"/>
  <c r="L50" i="4"/>
  <c r="K50" i="4"/>
  <c r="J50" i="4" s="1"/>
  <c r="L49" i="4"/>
  <c r="K49" i="4"/>
  <c r="J49" i="4" s="1"/>
  <c r="L48" i="4"/>
  <c r="K48" i="4"/>
  <c r="J48" i="4" s="1"/>
  <c r="L47" i="4"/>
  <c r="K47" i="4"/>
  <c r="J47" i="4" s="1"/>
  <c r="L46" i="4"/>
  <c r="K46" i="4"/>
  <c r="J46" i="4" s="1"/>
  <c r="L45" i="4"/>
  <c r="K45" i="4"/>
  <c r="J45" i="4" s="1"/>
  <c r="L44" i="4"/>
  <c r="K44" i="4"/>
  <c r="J44" i="4" s="1"/>
  <c r="L43" i="4"/>
  <c r="K43" i="4"/>
  <c r="J43" i="4" s="1"/>
  <c r="L42" i="4"/>
  <c r="K42" i="4"/>
  <c r="J42" i="4" s="1"/>
  <c r="L41" i="4"/>
  <c r="K41" i="4"/>
  <c r="J41" i="4" s="1"/>
  <c r="L40" i="4"/>
  <c r="K40" i="4"/>
  <c r="J40" i="4" s="1"/>
  <c r="L39" i="4"/>
  <c r="K39" i="4"/>
  <c r="J39" i="4" s="1"/>
  <c r="L38" i="4"/>
  <c r="K38" i="4"/>
  <c r="J38" i="4" s="1"/>
  <c r="L37" i="4"/>
  <c r="K37" i="4"/>
  <c r="J37" i="4" s="1"/>
  <c r="L36" i="4"/>
  <c r="K36" i="4"/>
  <c r="J36" i="4" s="1"/>
  <c r="L35" i="4"/>
  <c r="K35" i="4"/>
  <c r="J35" i="4" s="1"/>
  <c r="L33" i="4"/>
  <c r="K33" i="4"/>
  <c r="L32" i="4"/>
  <c r="K32" i="4"/>
  <c r="J32" i="4" s="1"/>
  <c r="L31" i="4"/>
  <c r="K31" i="4"/>
  <c r="J31" i="4" s="1"/>
  <c r="L30" i="4"/>
  <c r="K30" i="4"/>
  <c r="J30" i="4" s="1"/>
  <c r="L29" i="4"/>
  <c r="K29" i="4"/>
  <c r="J29" i="4" s="1"/>
  <c r="L28" i="4"/>
  <c r="K28" i="4"/>
  <c r="J28" i="4" s="1"/>
  <c r="L27" i="4"/>
  <c r="K27" i="4"/>
  <c r="J27" i="4" s="1"/>
  <c r="L26" i="4"/>
  <c r="K26" i="4"/>
  <c r="J26" i="4" s="1"/>
  <c r="G135" i="4"/>
  <c r="L25" i="4"/>
  <c r="K25" i="4"/>
  <c r="J25" i="4" s="1"/>
  <c r="L24" i="4"/>
  <c r="K24" i="4"/>
  <c r="L23" i="4"/>
  <c r="K23" i="4"/>
  <c r="L22" i="4"/>
  <c r="K22" i="4"/>
  <c r="M22" i="4" s="1"/>
  <c r="L21" i="4"/>
  <c r="K21" i="4"/>
  <c r="M21" i="4" s="1"/>
  <c r="L20" i="4"/>
  <c r="K20" i="4"/>
  <c r="M20" i="4" s="1"/>
  <c r="L19" i="4"/>
  <c r="K19" i="4"/>
  <c r="J19" i="4" s="1"/>
  <c r="L18" i="4"/>
  <c r="K18" i="4"/>
  <c r="J18" i="4" s="1"/>
  <c r="L17" i="4"/>
  <c r="K17" i="4"/>
  <c r="J17" i="4" s="1"/>
  <c r="O12" i="4"/>
  <c r="P12" i="4" s="1"/>
  <c r="Q12" i="4" s="1"/>
  <c r="R12" i="4" s="1"/>
  <c r="S12" i="4" s="1"/>
  <c r="J19" i="8" l="1"/>
  <c r="M19" i="8"/>
  <c r="J36" i="6"/>
  <c r="M36" i="6"/>
  <c r="V16" i="3"/>
  <c r="U16" i="3"/>
  <c r="U18" i="3"/>
  <c r="J20" i="6"/>
  <c r="M20" i="6"/>
  <c r="J19" i="6"/>
  <c r="M19" i="6"/>
  <c r="J18" i="6"/>
  <c r="M18" i="6"/>
  <c r="V18" i="3"/>
  <c r="J17" i="6"/>
  <c r="M17" i="6"/>
  <c r="J28" i="8"/>
  <c r="M28" i="8"/>
  <c r="U15" i="3"/>
  <c r="V15" i="3"/>
  <c r="V17" i="3"/>
  <c r="U17" i="3"/>
  <c r="J21" i="8"/>
  <c r="M21" i="8"/>
  <c r="J30" i="8"/>
  <c r="J140" i="8" s="1"/>
  <c r="U20" i="3"/>
  <c r="V20" i="3"/>
  <c r="J22" i="8"/>
  <c r="M22" i="8"/>
  <c r="U19" i="3"/>
  <c r="V19" i="3"/>
  <c r="J70" i="6"/>
  <c r="M70" i="6"/>
  <c r="J69" i="6"/>
  <c r="M69" i="6"/>
  <c r="J62" i="6"/>
  <c r="M62" i="6"/>
  <c r="J61" i="6"/>
  <c r="M61" i="6"/>
  <c r="J15" i="6"/>
  <c r="M15" i="6"/>
  <c r="J66" i="6"/>
  <c r="M66" i="6"/>
  <c r="J57" i="6"/>
  <c r="M57" i="6"/>
  <c r="J56" i="6"/>
  <c r="J33" i="6"/>
  <c r="M33" i="6"/>
  <c r="J32" i="6"/>
  <c r="J31" i="6"/>
  <c r="M31" i="6"/>
  <c r="J30" i="6"/>
  <c r="M30" i="6"/>
  <c r="J29" i="6"/>
  <c r="M29" i="6"/>
  <c r="J28" i="6"/>
  <c r="M28" i="6"/>
  <c r="J27" i="6"/>
  <c r="M27" i="6"/>
  <c r="J26" i="6"/>
  <c r="M26" i="6"/>
  <c r="J25" i="6"/>
  <c r="M25" i="6"/>
  <c r="J24" i="6"/>
  <c r="J23" i="6"/>
  <c r="M23" i="6"/>
  <c r="J22" i="6"/>
  <c r="M22" i="6"/>
  <c r="J21" i="6"/>
  <c r="M21" i="6"/>
  <c r="AK22" i="2"/>
  <c r="S15" i="3"/>
  <c r="T15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J30" i="7"/>
  <c r="J19" i="7"/>
  <c r="J43" i="5"/>
  <c r="J17" i="5"/>
  <c r="J32" i="5"/>
  <c r="J55" i="5"/>
  <c r="J27" i="5"/>
  <c r="J38" i="5"/>
  <c r="J50" i="5"/>
  <c r="J62" i="5"/>
  <c r="J15" i="5"/>
  <c r="J20" i="5"/>
  <c r="J29" i="5"/>
  <c r="J35" i="5"/>
  <c r="J40" i="5"/>
  <c r="J47" i="5"/>
  <c r="J52" i="5"/>
  <c r="J58" i="5"/>
  <c r="J64" i="5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F15" i="3"/>
  <c r="J15" i="3"/>
  <c r="L15" i="3"/>
  <c r="N15" i="3"/>
  <c r="P15" i="3"/>
  <c r="R15" i="3"/>
  <c r="J21" i="4"/>
  <c r="T20" i="3"/>
  <c r="T17" i="3"/>
  <c r="J24" i="5"/>
  <c r="J24" i="7"/>
  <c r="J16" i="7"/>
  <c r="J22" i="7"/>
  <c r="J28" i="7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J33" i="4"/>
  <c r="J34" i="5"/>
  <c r="M34" i="5"/>
  <c r="J37" i="5"/>
  <c r="M37" i="5"/>
  <c r="J22" i="4"/>
  <c r="J16" i="5"/>
  <c r="J18" i="5"/>
  <c r="M18" i="5"/>
  <c r="J19" i="5"/>
  <c r="J23" i="5"/>
  <c r="J25" i="5"/>
  <c r="J28" i="5"/>
  <c r="J30" i="5"/>
  <c r="M30" i="5"/>
  <c r="J31" i="5"/>
  <c r="J33" i="5"/>
  <c r="J36" i="5"/>
  <c r="J39" i="5"/>
  <c r="J41" i="5"/>
  <c r="M41" i="5"/>
  <c r="J42" i="5"/>
  <c r="J44" i="5"/>
  <c r="M44" i="5"/>
  <c r="J45" i="5"/>
  <c r="M45" i="5"/>
  <c r="J46" i="5"/>
  <c r="J48" i="5"/>
  <c r="J51" i="5"/>
  <c r="J53" i="5"/>
  <c r="M53" i="5"/>
  <c r="J54" i="5"/>
  <c r="J56" i="5"/>
  <c r="J59" i="5"/>
  <c r="J63" i="5"/>
  <c r="J65" i="5"/>
  <c r="M65" i="5"/>
  <c r="J15" i="7"/>
  <c r="J17" i="7"/>
  <c r="M17" i="7"/>
  <c r="J18" i="7"/>
  <c r="J20" i="7"/>
  <c r="J23" i="7"/>
  <c r="J25" i="7"/>
  <c r="J26" i="7"/>
  <c r="J29" i="7"/>
  <c r="J49" i="5"/>
  <c r="M49" i="5"/>
  <c r="J57" i="5"/>
  <c r="M57" i="5"/>
  <c r="J60" i="5"/>
  <c r="M60" i="5"/>
  <c r="J61" i="5"/>
  <c r="M61" i="5"/>
  <c r="J21" i="7"/>
  <c r="M21" i="7"/>
  <c r="J27" i="7"/>
  <c r="M27" i="7"/>
  <c r="J26" i="5"/>
  <c r="M26" i="5"/>
  <c r="J22" i="5"/>
  <c r="M22" i="5"/>
  <c r="J21" i="5"/>
  <c r="M21" i="5"/>
  <c r="T16" i="3"/>
  <c r="J23" i="4"/>
  <c r="M23" i="4"/>
  <c r="J24" i="4"/>
  <c r="M24" i="4"/>
  <c r="S16" i="3"/>
  <c r="J20" i="4"/>
  <c r="AO22" i="2"/>
  <c r="BE22" i="2"/>
  <c r="BU22" i="2"/>
  <c r="CK22" i="2"/>
  <c r="T19" i="3"/>
  <c r="AS22" i="2"/>
  <c r="AW22" i="2"/>
  <c r="BA22" i="2"/>
  <c r="BI22" i="2"/>
  <c r="BM22" i="2"/>
  <c r="BQ22" i="2"/>
  <c r="BY22" i="2"/>
  <c r="CC22" i="2"/>
  <c r="CG22" i="2"/>
  <c r="CO22" i="2"/>
  <c r="K131" i="5"/>
  <c r="I22" i="2"/>
  <c r="Y22" i="2"/>
  <c r="E22" i="2"/>
  <c r="M22" i="2"/>
  <c r="Q22" i="2"/>
  <c r="U22" i="2"/>
  <c r="AC22" i="2"/>
  <c r="D22" i="2"/>
  <c r="E15" i="3"/>
  <c r="G15" i="3"/>
  <c r="H15" i="3"/>
  <c r="I15" i="3"/>
  <c r="K15" i="3"/>
  <c r="M15" i="3"/>
  <c r="O15" i="3"/>
  <c r="Q15" i="3"/>
  <c r="AG22" i="2"/>
  <c r="J22" i="2"/>
  <c r="R22" i="2"/>
  <c r="Z22" i="2"/>
  <c r="AH22" i="2"/>
  <c r="AP22" i="2"/>
  <c r="AX22" i="2"/>
  <c r="BF22" i="2"/>
  <c r="BN22" i="2"/>
  <c r="BV22" i="2"/>
  <c r="CD22" i="2"/>
  <c r="CL22" i="2"/>
  <c r="H22" i="2"/>
  <c r="L22" i="2"/>
  <c r="P22" i="2"/>
  <c r="T22" i="2"/>
  <c r="X22" i="2"/>
  <c r="AB22" i="2"/>
  <c r="AF22" i="2"/>
  <c r="AJ22" i="2"/>
  <c r="AN22" i="2"/>
  <c r="AR22" i="2"/>
  <c r="AV22" i="2"/>
  <c r="AZ22" i="2"/>
  <c r="BD22" i="2"/>
  <c r="BH22" i="2"/>
  <c r="BL22" i="2"/>
  <c r="BP22" i="2"/>
  <c r="BT22" i="2"/>
  <c r="BX22" i="2"/>
  <c r="CB22" i="2"/>
  <c r="CF22" i="2"/>
  <c r="CJ22" i="2"/>
  <c r="CN22" i="2"/>
  <c r="G22" i="2"/>
  <c r="K22" i="2"/>
  <c r="O22" i="2"/>
  <c r="S22" i="2"/>
  <c r="W22" i="2"/>
  <c r="AA22" i="2"/>
  <c r="AE22" i="2"/>
  <c r="AI22" i="2"/>
  <c r="AM22" i="2"/>
  <c r="AQ22" i="2"/>
  <c r="AU22" i="2"/>
  <c r="AY22" i="2"/>
  <c r="BC22" i="2"/>
  <c r="BG22" i="2"/>
  <c r="BK22" i="2"/>
  <c r="BO22" i="2"/>
  <c r="BS22" i="2"/>
  <c r="BW22" i="2"/>
  <c r="CA22" i="2"/>
  <c r="CE22" i="2"/>
  <c r="CI22" i="2"/>
  <c r="CM22" i="2"/>
  <c r="F22" i="2"/>
  <c r="N22" i="2"/>
  <c r="V22" i="2"/>
  <c r="AD22" i="2"/>
  <c r="AL22" i="2"/>
  <c r="AT22" i="2"/>
  <c r="BB22" i="2"/>
  <c r="BJ22" i="2"/>
  <c r="BR22" i="2"/>
  <c r="BZ22" i="2"/>
  <c r="CH22" i="2"/>
  <c r="F12" i="2"/>
  <c r="K140" i="8"/>
  <c r="P12" i="8"/>
  <c r="K130" i="7"/>
  <c r="P12" i="7"/>
  <c r="P12" i="6"/>
  <c r="K139" i="6"/>
  <c r="P12" i="5"/>
  <c r="T12" i="4"/>
  <c r="K135" i="4"/>
  <c r="B60" i="1"/>
  <c r="B61" i="1" s="1"/>
  <c r="G42" i="1"/>
  <c r="B42" i="1"/>
  <c r="B45" i="1" s="1"/>
  <c r="G41" i="1"/>
  <c r="K34" i="1"/>
  <c r="M34" i="1" s="1"/>
  <c r="K33" i="1"/>
  <c r="M33" i="1" s="1"/>
  <c r="K32" i="1"/>
  <c r="M32" i="1" s="1"/>
  <c r="K31" i="1"/>
  <c r="K30" i="1"/>
  <c r="M30" i="1" s="1"/>
  <c r="G30" i="1"/>
  <c r="B30" i="1"/>
  <c r="K29" i="1"/>
  <c r="M29" i="1" s="1"/>
  <c r="G29" i="1"/>
  <c r="H180" i="1"/>
  <c r="M28" i="1"/>
  <c r="K21" i="1"/>
  <c r="K20" i="1"/>
  <c r="K19" i="1"/>
  <c r="M19" i="1" s="1"/>
  <c r="K18" i="1"/>
  <c r="M18" i="1" s="1"/>
  <c r="K17" i="1"/>
  <c r="M17" i="1" s="1"/>
  <c r="K16" i="1"/>
  <c r="M16" i="1" s="1"/>
  <c r="G16" i="1"/>
  <c r="G15" i="1"/>
  <c r="O12" i="1"/>
  <c r="V23" i="3" l="1"/>
  <c r="U23" i="3"/>
  <c r="J139" i="6"/>
  <c r="T23" i="3"/>
  <c r="O23" i="3"/>
  <c r="K23" i="3"/>
  <c r="E23" i="3"/>
  <c r="J135" i="4"/>
  <c r="H23" i="3"/>
  <c r="R23" i="3"/>
  <c r="J131" i="5"/>
  <c r="S23" i="3"/>
  <c r="Q23" i="3"/>
  <c r="M23" i="3"/>
  <c r="I23" i="3"/>
  <c r="G23" i="3"/>
  <c r="L23" i="3"/>
  <c r="F23" i="3"/>
  <c r="P23" i="3"/>
  <c r="N23" i="3"/>
  <c r="J23" i="3"/>
  <c r="J130" i="7"/>
  <c r="M20" i="1"/>
  <c r="J20" i="1"/>
  <c r="M21" i="1"/>
  <c r="J21" i="1"/>
  <c r="J16" i="1"/>
  <c r="J17" i="1"/>
  <c r="J18" i="1"/>
  <c r="J19" i="1"/>
  <c r="J31" i="1"/>
  <c r="M31" i="1"/>
  <c r="J62" i="1"/>
  <c r="J32" i="1"/>
  <c r="J33" i="1"/>
  <c r="J34" i="1"/>
  <c r="B62" i="1"/>
  <c r="B31" i="1"/>
  <c r="B32" i="1" s="1"/>
  <c r="B33" i="1" s="1"/>
  <c r="B34" i="1" s="1"/>
  <c r="B35" i="1"/>
  <c r="B36" i="1" s="1"/>
  <c r="B37" i="1" s="1"/>
  <c r="J29" i="1"/>
  <c r="J30" i="1"/>
  <c r="J28" i="1"/>
  <c r="G12" i="2"/>
  <c r="Q12" i="8"/>
  <c r="Q12" i="7"/>
  <c r="Q12" i="6"/>
  <c r="Q12" i="5"/>
  <c r="U12" i="4"/>
  <c r="G180" i="1"/>
  <c r="K180" i="1"/>
  <c r="P12" i="1"/>
  <c r="J180" i="1" l="1"/>
  <c r="B63" i="1"/>
  <c r="B64" i="1" s="1"/>
  <c r="H12" i="2"/>
  <c r="R12" i="8"/>
  <c r="R12" i="7"/>
  <c r="R12" i="6"/>
  <c r="R12" i="5"/>
  <c r="V12" i="4"/>
  <c r="Q12" i="1"/>
  <c r="I12" i="2" l="1"/>
  <c r="S12" i="8"/>
  <c r="S12" i="7"/>
  <c r="S12" i="6"/>
  <c r="S12" i="5"/>
  <c r="W12" i="4"/>
  <c r="R12" i="1"/>
  <c r="J12" i="2" l="1"/>
  <c r="T12" i="8"/>
  <c r="T12" i="7"/>
  <c r="T12" i="6"/>
  <c r="T12" i="5"/>
  <c r="X12" i="4"/>
  <c r="S12" i="1"/>
  <c r="K12" i="2" l="1"/>
  <c r="U12" i="8"/>
  <c r="U12" i="7"/>
  <c r="U12" i="6"/>
  <c r="U12" i="5"/>
  <c r="Y12" i="4"/>
  <c r="T12" i="1"/>
  <c r="L12" i="2" l="1"/>
  <c r="V12" i="8"/>
  <c r="V12" i="7"/>
  <c r="V12" i="6"/>
  <c r="V12" i="5"/>
  <c r="Z12" i="4"/>
  <c r="U12" i="1"/>
  <c r="M12" i="2" l="1"/>
  <c r="W12" i="8"/>
  <c r="W12" i="7"/>
  <c r="W12" i="6"/>
  <c r="W12" i="5"/>
  <c r="AA12" i="4"/>
  <c r="V12" i="1"/>
  <c r="N12" i="2" l="1"/>
  <c r="X12" i="8"/>
  <c r="X12" i="7"/>
  <c r="X12" i="6"/>
  <c r="X12" i="5"/>
  <c r="AB12" i="4"/>
  <c r="W12" i="1"/>
  <c r="O12" i="2" l="1"/>
  <c r="Y12" i="8"/>
  <c r="Y12" i="7"/>
  <c r="Y12" i="6"/>
  <c r="Y12" i="5"/>
  <c r="AC12" i="4"/>
  <c r="X12" i="1"/>
  <c r="P12" i="2" l="1"/>
  <c r="Z12" i="8"/>
  <c r="Z12" i="7"/>
  <c r="Z12" i="6"/>
  <c r="Z12" i="5"/>
  <c r="AD12" i="4"/>
  <c r="Y12" i="1"/>
  <c r="Q12" i="2" l="1"/>
  <c r="AA12" i="8"/>
  <c r="AA12" i="7"/>
  <c r="AA12" i="6"/>
  <c r="AA12" i="5"/>
  <c r="AE12" i="4"/>
  <c r="Z12" i="1"/>
  <c r="R12" i="2" l="1"/>
  <c r="AB12" i="8"/>
  <c r="AB12" i="7"/>
  <c r="AB12" i="6"/>
  <c r="AB12" i="5"/>
  <c r="AF12" i="4"/>
  <c r="AA12" i="1"/>
  <c r="S12" i="2" l="1"/>
  <c r="AC12" i="8"/>
  <c r="AC12" i="7"/>
  <c r="AC12" i="6"/>
  <c r="AC12" i="5"/>
  <c r="AG12" i="4"/>
  <c r="AB12" i="1"/>
  <c r="T12" i="2" l="1"/>
  <c r="AD12" i="8"/>
  <c r="AD12" i="7"/>
  <c r="AD12" i="6"/>
  <c r="AD12" i="5"/>
  <c r="AH12" i="4"/>
  <c r="AI12" i="4" s="1"/>
  <c r="AJ12" i="4" s="1"/>
  <c r="AC12" i="1"/>
  <c r="U12" i="2" l="1"/>
  <c r="AE12" i="8"/>
  <c r="AE12" i="7"/>
  <c r="AE12" i="6"/>
  <c r="AE12" i="5"/>
  <c r="AD12" i="1"/>
  <c r="V12" i="2" l="1"/>
  <c r="AF12" i="8"/>
  <c r="AF12" i="7"/>
  <c r="AF12" i="6"/>
  <c r="AF12" i="5"/>
  <c r="AE12" i="1"/>
  <c r="W12" i="2" l="1"/>
  <c r="AG12" i="8"/>
  <c r="AG12" i="7"/>
  <c r="AG12" i="6"/>
  <c r="AG12" i="5"/>
  <c r="AK12" i="4"/>
  <c r="AF12" i="1"/>
  <c r="X12" i="2" l="1"/>
  <c r="AH12" i="8"/>
  <c r="AH12" i="7"/>
  <c r="AH12" i="6"/>
  <c r="AH12" i="5"/>
  <c r="AL12" i="4"/>
  <c r="AG12" i="1"/>
  <c r="Y12" i="2" l="1"/>
  <c r="AM12" i="4"/>
  <c r="AH12" i="1"/>
  <c r="AI12" i="1" s="1"/>
  <c r="AJ12" i="1" s="1"/>
  <c r="AK12" i="1" s="1"/>
  <c r="AL12" i="1" s="1"/>
  <c r="Z12" i="2" l="1"/>
  <c r="AN12" i="4"/>
  <c r="AA12" i="2" l="1"/>
  <c r="AK12" i="8"/>
  <c r="AK12" i="7"/>
  <c r="AK12" i="5"/>
  <c r="AO12" i="4"/>
  <c r="AB12" i="2" l="1"/>
  <c r="AL12" i="8"/>
  <c r="AL12" i="7"/>
  <c r="AL12" i="6"/>
  <c r="AL12" i="5"/>
  <c r="AP12" i="4"/>
  <c r="AC12" i="2" l="1"/>
  <c r="AM12" i="8"/>
  <c r="AM12" i="7"/>
  <c r="AM12" i="6"/>
  <c r="AM12" i="5"/>
  <c r="AQ12" i="4"/>
  <c r="AD12" i="2" l="1"/>
  <c r="AN12" i="8"/>
  <c r="AN12" i="7"/>
  <c r="AN12" i="6"/>
  <c r="AN12" i="5"/>
  <c r="AR12" i="4"/>
  <c r="AM12" i="1"/>
  <c r="AE12" i="2" l="1"/>
  <c r="AO12" i="8"/>
  <c r="AO12" i="7"/>
  <c r="AO12" i="6"/>
  <c r="AO12" i="5"/>
  <c r="AS12" i="4"/>
  <c r="AN12" i="1"/>
  <c r="AF12" i="2" l="1"/>
  <c r="AP12" i="8"/>
  <c r="AP12" i="7"/>
  <c r="AP12" i="6"/>
  <c r="AP12" i="5"/>
  <c r="AT12" i="4"/>
  <c r="AO12" i="1"/>
  <c r="AG12" i="2" l="1"/>
  <c r="AQ12" i="8"/>
  <c r="AQ12" i="7"/>
  <c r="AQ12" i="6"/>
  <c r="AQ12" i="5"/>
  <c r="AU12" i="4"/>
  <c r="AP12" i="1"/>
  <c r="AH12" i="2" l="1"/>
  <c r="AR12" i="8"/>
  <c r="AR12" i="7"/>
  <c r="AR12" i="6"/>
  <c r="AR12" i="5"/>
  <c r="AV12" i="4"/>
  <c r="AQ12" i="1"/>
  <c r="AI12" i="2" l="1"/>
  <c r="AS12" i="8"/>
  <c r="AS12" i="7"/>
  <c r="AS12" i="6"/>
  <c r="AS12" i="5"/>
  <c r="AW12" i="4"/>
  <c r="AR12" i="1"/>
  <c r="AJ12" i="2" l="1"/>
  <c r="AT12" i="8"/>
  <c r="AT12" i="7"/>
  <c r="AT12" i="6"/>
  <c r="AT12" i="5"/>
  <c r="AX12" i="4"/>
  <c r="AS12" i="1"/>
  <c r="AK12" i="2" l="1"/>
  <c r="AU12" i="8"/>
  <c r="AU12" i="7"/>
  <c r="AU12" i="6"/>
  <c r="AU12" i="5"/>
  <c r="AY12" i="4"/>
  <c r="AT12" i="1"/>
  <c r="AL12" i="2" l="1"/>
  <c r="AV12" i="8"/>
  <c r="AV12" i="7"/>
  <c r="AV12" i="6"/>
  <c r="AV12" i="5"/>
  <c r="AZ12" i="4"/>
  <c r="AU12" i="1"/>
  <c r="AM12" i="2" l="1"/>
  <c r="AW12" i="8"/>
  <c r="AW12" i="7"/>
  <c r="AW12" i="6"/>
  <c r="AW12" i="5"/>
  <c r="BA12" i="4"/>
  <c r="AV12" i="1"/>
  <c r="AN12" i="2" l="1"/>
  <c r="AX12" i="8"/>
  <c r="AX12" i="7"/>
  <c r="AX12" i="6"/>
  <c r="AX12" i="5"/>
  <c r="BB12" i="4"/>
  <c r="AW12" i="1"/>
  <c r="AO12" i="2" l="1"/>
  <c r="AY12" i="8"/>
  <c r="AY12" i="7"/>
  <c r="AY12" i="6"/>
  <c r="AY12" i="5"/>
  <c r="BC12" i="4"/>
  <c r="AX12" i="1"/>
  <c r="AP12" i="2" l="1"/>
  <c r="AZ12" i="8"/>
  <c r="AZ12" i="7"/>
  <c r="AZ12" i="6"/>
  <c r="AZ12" i="5"/>
  <c r="BD12" i="4"/>
  <c r="AY12" i="1"/>
  <c r="AQ12" i="2" l="1"/>
  <c r="BA12" i="8"/>
  <c r="BA12" i="7"/>
  <c r="BA12" i="6"/>
  <c r="BA12" i="5"/>
  <c r="BE12" i="4"/>
  <c r="AZ12" i="1"/>
  <c r="AR12" i="2" l="1"/>
  <c r="BB12" i="8"/>
  <c r="BB12" i="7"/>
  <c r="BB12" i="6"/>
  <c r="BB12" i="5"/>
  <c r="BF12" i="4"/>
  <c r="BA12" i="1"/>
  <c r="AS12" i="2" l="1"/>
  <c r="BC12" i="8"/>
  <c r="BC12" i="7"/>
  <c r="BC12" i="6"/>
  <c r="BC12" i="5"/>
  <c r="BG12" i="4"/>
  <c r="BB12" i="1"/>
  <c r="AT12" i="2" l="1"/>
  <c r="BD12" i="8"/>
  <c r="BD12" i="7"/>
  <c r="BD12" i="6"/>
  <c r="BD12" i="5"/>
  <c r="BH12" i="4"/>
  <c r="BC12" i="1"/>
  <c r="AU12" i="2" l="1"/>
  <c r="BE12" i="8"/>
  <c r="BE12" i="7"/>
  <c r="BE12" i="6"/>
  <c r="BE12" i="5"/>
  <c r="BI12" i="4"/>
  <c r="BD12" i="1"/>
  <c r="AV12" i="2" l="1"/>
  <c r="BF12" i="8"/>
  <c r="BF12" i="7"/>
  <c r="BF12" i="6"/>
  <c r="BF12" i="5"/>
  <c r="BJ12" i="4"/>
  <c r="BE12" i="1"/>
  <c r="AW12" i="2" l="1"/>
  <c r="BG12" i="8"/>
  <c r="BG12" i="7"/>
  <c r="BG12" i="6"/>
  <c r="BG12" i="5"/>
  <c r="BK12" i="4"/>
  <c r="BF12" i="1"/>
  <c r="AX12" i="2" l="1"/>
  <c r="BH12" i="8"/>
  <c r="BH12" i="7"/>
  <c r="BH12" i="6"/>
  <c r="BH12" i="5"/>
  <c r="BL12" i="4"/>
  <c r="BG12" i="1"/>
  <c r="AY12" i="2" l="1"/>
  <c r="BI12" i="8"/>
  <c r="BI12" i="7"/>
  <c r="BI12" i="6"/>
  <c r="BI12" i="5"/>
  <c r="BM12" i="4"/>
  <c r="BH12" i="1"/>
  <c r="AZ12" i="2" l="1"/>
  <c r="BJ12" i="8"/>
  <c r="BJ12" i="7"/>
  <c r="BJ12" i="6"/>
  <c r="BJ12" i="5"/>
  <c r="BN12" i="4"/>
  <c r="BI12" i="1"/>
  <c r="BA12" i="2" l="1"/>
  <c r="BK12" i="8"/>
  <c r="BK12" i="7"/>
  <c r="BK12" i="6"/>
  <c r="BK12" i="5"/>
  <c r="BO12" i="4"/>
  <c r="BJ12" i="1"/>
  <c r="BB12" i="2" l="1"/>
  <c r="BL12" i="8"/>
  <c r="BL12" i="7"/>
  <c r="BL12" i="6"/>
  <c r="BL12" i="5"/>
  <c r="BP12" i="4"/>
  <c r="BK12" i="1"/>
  <c r="BC12" i="2" l="1"/>
  <c r="BM12" i="8"/>
  <c r="BM12" i="7"/>
  <c r="BM12" i="6"/>
  <c r="BM12" i="5"/>
  <c r="BQ12" i="4"/>
  <c r="BL12" i="1"/>
  <c r="BD12" i="2" l="1"/>
  <c r="BN12" i="8"/>
  <c r="BN12" i="7"/>
  <c r="BN12" i="6"/>
  <c r="BN12" i="5"/>
  <c r="BR12" i="4"/>
  <c r="BM12" i="1"/>
  <c r="BE12" i="2" l="1"/>
  <c r="BO12" i="8"/>
  <c r="BO12" i="7"/>
  <c r="BO12" i="6"/>
  <c r="BO12" i="5"/>
  <c r="BS12" i="4"/>
  <c r="BN12" i="1"/>
  <c r="BF12" i="2" l="1"/>
  <c r="BP12" i="8"/>
  <c r="BP12" i="7"/>
  <c r="BP12" i="6"/>
  <c r="BP12" i="5"/>
  <c r="BT12" i="4"/>
  <c r="BO12" i="1"/>
  <c r="BG12" i="2" l="1"/>
  <c r="BQ12" i="8"/>
  <c r="BQ12" i="7"/>
  <c r="BQ12" i="6"/>
  <c r="BQ12" i="5"/>
  <c r="BU12" i="4"/>
  <c r="BP12" i="1"/>
  <c r="BH12" i="2" l="1"/>
  <c r="BR12" i="8"/>
  <c r="BR12" i="7"/>
  <c r="BR12" i="6"/>
  <c r="BR12" i="5"/>
  <c r="BV12" i="4"/>
  <c r="BQ12" i="1"/>
  <c r="BI12" i="2" l="1"/>
  <c r="BS12" i="8"/>
  <c r="BS12" i="7"/>
  <c r="BS12" i="6"/>
  <c r="BS12" i="5"/>
  <c r="BW12" i="4"/>
  <c r="BR12" i="1"/>
  <c r="BJ12" i="2" l="1"/>
  <c r="BT12" i="8"/>
  <c r="BT12" i="7"/>
  <c r="BT12" i="6"/>
  <c r="BT12" i="5"/>
  <c r="BX12" i="4"/>
  <c r="BS12" i="1"/>
  <c r="BK12" i="2" l="1"/>
  <c r="BU12" i="8"/>
  <c r="BU12" i="7"/>
  <c r="BU12" i="6"/>
  <c r="BU12" i="5"/>
  <c r="BY12" i="4"/>
  <c r="BT12" i="1"/>
  <c r="BL12" i="2" l="1"/>
  <c r="BV12" i="8"/>
  <c r="BV12" i="7"/>
  <c r="BV12" i="6"/>
  <c r="BV12" i="5"/>
  <c r="BZ12" i="4"/>
  <c r="BU12" i="1"/>
  <c r="BM12" i="2" l="1"/>
  <c r="BW12" i="8"/>
  <c r="BW12" i="7"/>
  <c r="BW12" i="6"/>
  <c r="BW12" i="5"/>
  <c r="CA12" i="4"/>
  <c r="BV12" i="1"/>
  <c r="BN12" i="2" l="1"/>
  <c r="BX12" i="8"/>
  <c r="BX12" i="7"/>
  <c r="BX12" i="6"/>
  <c r="BX12" i="5"/>
  <c r="CB12" i="4"/>
  <c r="BW12" i="1"/>
  <c r="BO12" i="2" l="1"/>
  <c r="BY12" i="8"/>
  <c r="BY12" i="7"/>
  <c r="BY12" i="6"/>
  <c r="BY12" i="5"/>
  <c r="CC12" i="4"/>
  <c r="BX12" i="1"/>
  <c r="BP12" i="2" l="1"/>
  <c r="BZ12" i="8"/>
  <c r="BZ12" i="7"/>
  <c r="BZ12" i="6"/>
  <c r="BZ12" i="5"/>
  <c r="CD12" i="4"/>
  <c r="BY12" i="1"/>
  <c r="BQ12" i="2" l="1"/>
  <c r="CA12" i="8"/>
  <c r="CA12" i="7"/>
  <c r="CA12" i="6"/>
  <c r="CA12" i="5"/>
  <c r="CE12" i="4"/>
  <c r="BZ12" i="1"/>
  <c r="BR12" i="2" l="1"/>
  <c r="CB12" i="8"/>
  <c r="CB12" i="7"/>
  <c r="CB12" i="6"/>
  <c r="CB12" i="5"/>
  <c r="CF12" i="4"/>
  <c r="CA12" i="1"/>
  <c r="BS12" i="2" l="1"/>
  <c r="CC12" i="8"/>
  <c r="CC12" i="7"/>
  <c r="CC12" i="6"/>
  <c r="CC12" i="5"/>
  <c r="CG12" i="4"/>
  <c r="CB12" i="1"/>
  <c r="BT12" i="2" l="1"/>
  <c r="CD12" i="8"/>
  <c r="CD12" i="7"/>
  <c r="CD12" i="6"/>
  <c r="CD12" i="5"/>
  <c r="CH12" i="4"/>
  <c r="CC12" i="1"/>
  <c r="BU12" i="2" l="1"/>
  <c r="CE12" i="8"/>
  <c r="CE12" i="7"/>
  <c r="CE12" i="6"/>
  <c r="CE12" i="5"/>
  <c r="CI12" i="4"/>
  <c r="CD12" i="1"/>
  <c r="BV12" i="2" l="1"/>
  <c r="CF12" i="8"/>
  <c r="CF12" i="7"/>
  <c r="CF12" i="6"/>
  <c r="CF12" i="5"/>
  <c r="CJ12" i="4"/>
  <c r="CE12" i="1"/>
  <c r="BW12" i="2" l="1"/>
  <c r="CG12" i="8"/>
  <c r="CG12" i="7"/>
  <c r="CG12" i="6"/>
  <c r="CG12" i="5"/>
  <c r="CK12" i="4"/>
  <c r="CF12" i="1"/>
  <c r="BX12" i="2" l="1"/>
  <c r="CH12" i="8"/>
  <c r="CH12" i="7"/>
  <c r="CH12" i="6"/>
  <c r="CH12" i="5"/>
  <c r="CL12" i="4"/>
  <c r="CG12" i="1"/>
  <c r="BY12" i="2" l="1"/>
  <c r="CI12" i="8"/>
  <c r="CI12" i="7"/>
  <c r="CI12" i="6"/>
  <c r="CI12" i="5"/>
  <c r="CM12" i="4"/>
  <c r="CH12" i="1"/>
  <c r="BZ12" i="2" l="1"/>
  <c r="CJ12" i="8"/>
  <c r="CJ12" i="7"/>
  <c r="CJ12" i="6"/>
  <c r="CJ12" i="5"/>
  <c r="CN12" i="4"/>
  <c r="CI12" i="1"/>
  <c r="CA12" i="2" l="1"/>
  <c r="CK12" i="8"/>
  <c r="CK12" i="7"/>
  <c r="CK12" i="6"/>
  <c r="CK12" i="5"/>
  <c r="CO12" i="4"/>
  <c r="CJ12" i="1"/>
  <c r="CB12" i="2" l="1"/>
  <c r="CL12" i="8"/>
  <c r="CL12" i="7"/>
  <c r="CL12" i="6"/>
  <c r="CL12" i="5"/>
  <c r="CP12" i="4"/>
  <c r="CK12" i="1"/>
  <c r="CC12" i="2" l="1"/>
  <c r="CM12" i="8"/>
  <c r="CM12" i="7"/>
  <c r="CM12" i="6"/>
  <c r="CM12" i="5"/>
  <c r="CQ12" i="4"/>
  <c r="CL12" i="1"/>
  <c r="CD12" i="2" l="1"/>
  <c r="CN12" i="8"/>
  <c r="CN12" i="7"/>
  <c r="CN12" i="6"/>
  <c r="CN12" i="5"/>
  <c r="CR12" i="4"/>
  <c r="CM12" i="1"/>
  <c r="CE12" i="2" l="1"/>
  <c r="CO12" i="8"/>
  <c r="CO12" i="7"/>
  <c r="CO12" i="6"/>
  <c r="CO12" i="5"/>
  <c r="CS12" i="4"/>
  <c r="CN12" i="1"/>
  <c r="CF12" i="2" l="1"/>
  <c r="CP12" i="8"/>
  <c r="CP12" i="7"/>
  <c r="CP12" i="6"/>
  <c r="CP12" i="5"/>
  <c r="CT12" i="4"/>
  <c r="CO12" i="1"/>
  <c r="CG12" i="2" l="1"/>
  <c r="CQ12" i="8"/>
  <c r="CQ12" i="7"/>
  <c r="CQ12" i="6"/>
  <c r="CQ12" i="5"/>
  <c r="CU12" i="4"/>
  <c r="CP12" i="1"/>
  <c r="CH12" i="2" l="1"/>
  <c r="CR12" i="8"/>
  <c r="CR12" i="7"/>
  <c r="CR12" i="6"/>
  <c r="CR12" i="5"/>
  <c r="CV12" i="4"/>
  <c r="CQ12" i="1"/>
  <c r="CI12" i="2" l="1"/>
  <c r="CS12" i="8"/>
  <c r="CS12" i="7"/>
  <c r="CS12" i="6"/>
  <c r="CS12" i="5"/>
  <c r="CW12" i="4"/>
  <c r="CR12" i="1"/>
  <c r="CJ12" i="2" l="1"/>
  <c r="CT12" i="8"/>
  <c r="CT12" i="7"/>
  <c r="CT12" i="6"/>
  <c r="CT12" i="5"/>
  <c r="CX12" i="4"/>
  <c r="CS12" i="1"/>
  <c r="CK12" i="2" l="1"/>
  <c r="CU12" i="8"/>
  <c r="CU12" i="7"/>
  <c r="CU12" i="6"/>
  <c r="CU12" i="5"/>
  <c r="CY12" i="4"/>
  <c r="CT12" i="1"/>
  <c r="CL12" i="2" l="1"/>
  <c r="CV12" i="8"/>
  <c r="CV12" i="7"/>
  <c r="CV12" i="6"/>
  <c r="CV12" i="5"/>
  <c r="CU12" i="1"/>
  <c r="CM12" i="2" l="1"/>
  <c r="CW12" i="8"/>
  <c r="CW12" i="7"/>
  <c r="CW12" i="6"/>
  <c r="CW12" i="5"/>
  <c r="CV12" i="1"/>
  <c r="CN12" i="2" l="1"/>
  <c r="CX12" i="8"/>
  <c r="CX12" i="7"/>
  <c r="CX12" i="6"/>
  <c r="CX12" i="5"/>
  <c r="CW12" i="1"/>
  <c r="CO12" i="2" l="1"/>
  <c r="CY12" i="8"/>
  <c r="CY12" i="7"/>
  <c r="CY12" i="6"/>
  <c r="CY12" i="5"/>
  <c r="CX12" i="1"/>
  <c r="CY12" i="1" l="1"/>
  <c r="G140" i="8"/>
  <c r="M34" i="8"/>
</calcChain>
</file>

<file path=xl/sharedStrings.xml><?xml version="1.0" encoding="utf-8"?>
<sst xmlns="http://schemas.openxmlformats.org/spreadsheetml/2006/main" count="1768" uniqueCount="523">
  <si>
    <t>PALMA DE COCO</t>
  </si>
  <si>
    <t>MANZANA</t>
  </si>
  <si>
    <t>LOTE</t>
  </si>
  <si>
    <t>POSESIONARIO</t>
  </si>
  <si>
    <t>SUPERFICIE</t>
  </si>
  <si>
    <t>PRECIO</t>
  </si>
  <si>
    <t>FECHA DE VENTA</t>
  </si>
  <si>
    <t>SALDO</t>
  </si>
  <si>
    <t>COBRANZA</t>
  </si>
  <si>
    <t>Quincena 1</t>
  </si>
  <si>
    <t>Quincena 2</t>
  </si>
  <si>
    <t>Quincena 3</t>
  </si>
  <si>
    <t>Quincena 4</t>
  </si>
  <si>
    <t>Quincena 5</t>
  </si>
  <si>
    <t>Quincena 6</t>
  </si>
  <si>
    <t>Quincena 7</t>
  </si>
  <si>
    <t>Quincena 8</t>
  </si>
  <si>
    <t>Quincena 9</t>
  </si>
  <si>
    <t>Quincena 10</t>
  </si>
  <si>
    <t>Quincena 11</t>
  </si>
  <si>
    <t>Quincena 12</t>
  </si>
  <si>
    <t>Quincena 13</t>
  </si>
  <si>
    <t>Quincena 14</t>
  </si>
  <si>
    <t>Quincena 15</t>
  </si>
  <si>
    <t>Quincena 16</t>
  </si>
  <si>
    <t>Quincena 17</t>
  </si>
  <si>
    <t>Quincena 18</t>
  </si>
  <si>
    <t>Quincena 19</t>
  </si>
  <si>
    <t>Quincena 20</t>
  </si>
  <si>
    <t>Quincena 21</t>
  </si>
  <si>
    <t>Quincena 22</t>
  </si>
  <si>
    <t>Quincena 23</t>
  </si>
  <si>
    <t>Quincena 24</t>
  </si>
  <si>
    <t>Quincena 25</t>
  </si>
  <si>
    <t>Quincena 26</t>
  </si>
  <si>
    <t>Quincena 27</t>
  </si>
  <si>
    <t>Quincena 28</t>
  </si>
  <si>
    <t>Quincena 29</t>
  </si>
  <si>
    <t>Quincena 30</t>
  </si>
  <si>
    <t>Quincena 31</t>
  </si>
  <si>
    <t>Quincena 32</t>
  </si>
  <si>
    <t>Quincena 33</t>
  </si>
  <si>
    <t>Quincena 34</t>
  </si>
  <si>
    <t>Quincena 35</t>
  </si>
  <si>
    <t>Quincena 36</t>
  </si>
  <si>
    <t>Quincena 37</t>
  </si>
  <si>
    <t>Quincena 38</t>
  </si>
  <si>
    <t>Quincena 39</t>
  </si>
  <si>
    <t>Quincena 40</t>
  </si>
  <si>
    <t>Quincena 41</t>
  </si>
  <si>
    <t>Quincena 42</t>
  </si>
  <si>
    <t>Quincena 43</t>
  </si>
  <si>
    <t>Quincena 44</t>
  </si>
  <si>
    <t>Quincena 45</t>
  </si>
  <si>
    <t>Quincena 46</t>
  </si>
  <si>
    <t>Quincena 47</t>
  </si>
  <si>
    <t>Quincena 48</t>
  </si>
  <si>
    <t>Quincena 49</t>
  </si>
  <si>
    <t>Quincena 50</t>
  </si>
  <si>
    <t>Quincena 51</t>
  </si>
  <si>
    <t>Quincena 52</t>
  </si>
  <si>
    <t>Quincena 53</t>
  </si>
  <si>
    <t>Quincena 54</t>
  </si>
  <si>
    <t>Quincena 55</t>
  </si>
  <si>
    <t>Quincena 56</t>
  </si>
  <si>
    <t>Quincena 57</t>
  </si>
  <si>
    <t>Quincena 58</t>
  </si>
  <si>
    <t>Quincena 59</t>
  </si>
  <si>
    <t>Quincena 60</t>
  </si>
  <si>
    <t>Quincena 61</t>
  </si>
  <si>
    <t>Quincena 62</t>
  </si>
  <si>
    <t>Quincena 63</t>
  </si>
  <si>
    <t>Quincena 64</t>
  </si>
  <si>
    <t>Quincena 65</t>
  </si>
  <si>
    <t>Quincena 66</t>
  </si>
  <si>
    <t>Quincena 67</t>
  </si>
  <si>
    <t>Quincena 68</t>
  </si>
  <si>
    <t>Quincena 69</t>
  </si>
  <si>
    <t>Quincena 70</t>
  </si>
  <si>
    <t>Quincena 71</t>
  </si>
  <si>
    <t>Quincena 72</t>
  </si>
  <si>
    <t>Quincena 73</t>
  </si>
  <si>
    <t>Quincena 74</t>
  </si>
  <si>
    <t>Quincena 75</t>
  </si>
  <si>
    <t>Quincena 76</t>
  </si>
  <si>
    <t>Quincena 77</t>
  </si>
  <si>
    <t>Quincena 78</t>
  </si>
  <si>
    <t>Quincena 79</t>
  </si>
  <si>
    <t>Quincena 80</t>
  </si>
  <si>
    <t>Quincena 81</t>
  </si>
  <si>
    <t>Quincena 82</t>
  </si>
  <si>
    <t>Quincena 83</t>
  </si>
  <si>
    <t>Quincena 84</t>
  </si>
  <si>
    <t>Quincena 85</t>
  </si>
  <si>
    <t>Quincena 86</t>
  </si>
  <si>
    <t>Quincena 87</t>
  </si>
  <si>
    <t>Quincena 88</t>
  </si>
  <si>
    <t>Quincena 89</t>
  </si>
  <si>
    <t>Quincena 90</t>
  </si>
  <si>
    <t>BEATRIZ ADRIANA CHAN ESCOBEDO</t>
  </si>
  <si>
    <t>MERARI ALEJANDRO RAMIREZ</t>
  </si>
  <si>
    <t>DULCE XIOMARA EB HERNANDEZ</t>
  </si>
  <si>
    <t>DULCE XIOMERA EB HRNANDEZ</t>
  </si>
  <si>
    <t>LIDER</t>
  </si>
  <si>
    <t>PAGOS</t>
  </si>
  <si>
    <t>INGRESOS MZ 5 A LA 10.</t>
  </si>
  <si>
    <t>INGRESOS MZ 11 A LA 15.</t>
  </si>
  <si>
    <t>INGRESOS MZ 16 A LA 20.</t>
  </si>
  <si>
    <t>INGRESOS MZ 21 A LA 25.</t>
  </si>
  <si>
    <t>INGRESOS MZ 31 A LA 33.</t>
  </si>
  <si>
    <t>5 A LA 10</t>
  </si>
  <si>
    <t>11 A LA 15</t>
  </si>
  <si>
    <t>16 A LA 20</t>
  </si>
  <si>
    <t>21 A LA 25</t>
  </si>
  <si>
    <t>26 A LA 30</t>
  </si>
  <si>
    <t>31 A LA 33</t>
  </si>
  <si>
    <t>INGRESO QUINCENAL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</si>
  <si>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</si>
  <si>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</si>
  <si>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</si>
  <si>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</si>
  <si>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</si>
  <si>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</si>
  <si>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</si>
  <si>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</si>
  <si>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</si>
  <si>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</si>
  <si>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</si>
  <si>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</si>
  <si>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</si>
  <si>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</si>
  <si>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</si>
  <si>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</si>
  <si>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</si>
  <si>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</si>
  <si>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</si>
  <si>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</si>
  <si>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</si>
  <si>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</si>
  <si>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</si>
  <si>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</si>
  <si>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</si>
  <si>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</si>
  <si>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</si>
  <si>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</si>
  <si>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</si>
  <si>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</si>
  <si>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</si>
  <si>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</si>
  <si>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</si>
  <si>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</si>
  <si>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</si>
  <si>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</si>
  <si>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</si>
  <si>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</si>
  <si>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</si>
  <si>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</si>
  <si>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</si>
  <si>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</si>
  <si>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</si>
  <si>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</si>
  <si>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</si>
  <si>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</si>
  <si>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</si>
  <si>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</si>
  <si>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</si>
  <si>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</si>
  <si>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</si>
  <si>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</si>
  <si>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</si>
  <si>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</si>
  <si>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</si>
  <si>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</si>
  <si>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</si>
  <si>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</si>
  <si>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</si>
  <si>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</si>
  <si>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Mes 61</t>
  </si>
  <si>
    <t>Mes 62</t>
  </si>
  <si>
    <t>Mes 63</t>
  </si>
  <si>
    <t>Mes 64</t>
  </si>
  <si>
    <t>Mes 65</t>
  </si>
  <si>
    <t>Mes 66</t>
  </si>
  <si>
    <t>Mes 67</t>
  </si>
  <si>
    <t>Mes 68</t>
  </si>
  <si>
    <t>Mes 69</t>
  </si>
  <si>
    <t>Mes 70</t>
  </si>
  <si>
    <t>Mes 71</t>
  </si>
  <si>
    <t>Mes 72</t>
  </si>
  <si>
    <t>Mes 73</t>
  </si>
  <si>
    <t>Mes 74</t>
  </si>
  <si>
    <t>Mes 75</t>
  </si>
  <si>
    <t>Mes 76</t>
  </si>
  <si>
    <t>Mes 77</t>
  </si>
  <si>
    <t>Mes 78</t>
  </si>
  <si>
    <t>Mes 79</t>
  </si>
  <si>
    <t>Mes 80</t>
  </si>
  <si>
    <t>Mes 81</t>
  </si>
  <si>
    <t>Mes 82</t>
  </si>
  <si>
    <t>Mes 83</t>
  </si>
  <si>
    <t>Mes 84</t>
  </si>
  <si>
    <t>Mes 85</t>
  </si>
  <si>
    <t>Mes 86</t>
  </si>
  <si>
    <t>Mes 87</t>
  </si>
  <si>
    <t>Mes 88</t>
  </si>
  <si>
    <t>Mes 89</t>
  </si>
  <si>
    <t>Mes 90</t>
  </si>
  <si>
    <t>Mes 91</t>
  </si>
  <si>
    <t>Mes 92</t>
  </si>
  <si>
    <t>Mes 93</t>
  </si>
  <si>
    <t>INGRESO MENSUAL</t>
  </si>
  <si>
    <t>DECTOR ALFREDO COCOM EK</t>
  </si>
  <si>
    <t>MATILDE AMAYA RAMIREZ</t>
  </si>
  <si>
    <t>PALMA REAL</t>
  </si>
  <si>
    <t>YUSET</t>
  </si>
  <si>
    <t>VIRGINIA SERNA GARCIA</t>
  </si>
  <si>
    <t>VICTOR ANDRES GABER BUSTILLOS</t>
  </si>
  <si>
    <t>RUBY ALEJANDRA CRUZ HERRERA</t>
  </si>
  <si>
    <t>RAFAEL ALEJANDRO CRUZ HERRERA</t>
  </si>
  <si>
    <t>MARIA DE LOS ANGELES RIVAS PADILLA</t>
  </si>
  <si>
    <t>ANA MARIA AMAYA RAMIREZ</t>
  </si>
  <si>
    <t>YUSET QUEROL MORALES</t>
  </si>
  <si>
    <t>NORMA CLARISEL SANTO POOT</t>
  </si>
  <si>
    <t>JUDITH SANCHEZ RAMIREZ</t>
  </si>
  <si>
    <t>ALBERTO IVAN AVALOS AVALOS</t>
  </si>
  <si>
    <t>PALMA PLUMOSA</t>
  </si>
  <si>
    <t>GLORIA AMPARO ROMERO BAÑUELOS</t>
  </si>
  <si>
    <t>GRISELDA HERNANDEZ SANCHEZ</t>
  </si>
  <si>
    <t>YUSET QUEROL MORALES   (LOTE DE YUSET)</t>
  </si>
  <si>
    <t>AUDRELY JANET PERALTA MELLADO</t>
  </si>
  <si>
    <t>YANET HERNANDEZ RAMOS</t>
  </si>
  <si>
    <t>PALMA DE CHIT</t>
  </si>
  <si>
    <t>BRENDA URGEL ARIAS</t>
  </si>
  <si>
    <t>OSCAR AZAEL VIVIAS COURTENAY</t>
  </si>
  <si>
    <t>GABRIEL LANCHE VARGAS</t>
  </si>
  <si>
    <t>FABIOLA IVETH APAEZ ARAUJO</t>
  </si>
  <si>
    <t>KARINA LOZADA CHIMAL</t>
  </si>
  <si>
    <t>NICANORA CHIMAL TEH</t>
  </si>
  <si>
    <t>DANIEL ARCADIO LOZADA CHIMAL</t>
  </si>
  <si>
    <t xml:space="preserve">ESTEFANI ALVARADO </t>
  </si>
  <si>
    <t>ELIZABETH GONZALEZ PEREZ</t>
  </si>
  <si>
    <t>PALMA DE GUANO</t>
  </si>
  <si>
    <t>SUGELI YASMIN SOSA GALERA</t>
  </si>
  <si>
    <t>ANA PATRICIA LOZADA CHIMAL</t>
  </si>
  <si>
    <t>ITZEL CRUZ SANCHEZ</t>
  </si>
  <si>
    <t>CHISTOPHER SANDOVAL ROSADO</t>
  </si>
  <si>
    <t>ANGELICA MARIA GONZALEZ CRUZ</t>
  </si>
  <si>
    <t>7A</t>
  </si>
  <si>
    <t>LEONOR ROSEL TEJERO/ HERIBERTO</t>
  </si>
  <si>
    <t>EULISES OVANDO ESPINOZA (MENSUAL)</t>
  </si>
  <si>
    <t>BELLANEY OVANDO ESPINOSA (MENSUAL)</t>
  </si>
  <si>
    <t>KARLA MONICA SANDOVAL ROSADO</t>
  </si>
  <si>
    <t>NOE ANAEL TZAB ALCOCER</t>
  </si>
  <si>
    <t>GUADALUPE OVANDO CUETO</t>
  </si>
  <si>
    <t>CESAR ALFONSO BRICEÑO RAMIREZ</t>
  </si>
  <si>
    <t>GLORIA DEL CARMEN BEL-SAJIC ARCHUNDIA GUZMAN</t>
  </si>
  <si>
    <t>OLIVIA REGALADO DIMAS</t>
  </si>
  <si>
    <t>ANABEL BARRIOS HERNANDEZ</t>
  </si>
  <si>
    <t>HECTOR DE JESUS ANDRADE GOMEZ</t>
  </si>
  <si>
    <t>MIGUEL MEDARDO CORRO BAILON</t>
  </si>
  <si>
    <t>JONATHAN ALEJANDRO RUIZ CHABLE</t>
  </si>
  <si>
    <t>WENDY DENISE WRIGHT DIAS</t>
  </si>
  <si>
    <t>ESTHER ANTONIA VARGAS JIBAJA</t>
  </si>
  <si>
    <t>MOISES CHAVEZ CASTILLO</t>
  </si>
  <si>
    <t>LUCINO GONZALEZ FARARONI</t>
  </si>
  <si>
    <t>VERONICA CHAVEZ CASTILLO</t>
  </si>
  <si>
    <t>ISSAC GONZALEZ DOMINGUEZ</t>
  </si>
  <si>
    <t>GILBERTO GONZALEZ DOMINGUEZ</t>
  </si>
  <si>
    <t>11A</t>
  </si>
  <si>
    <t>11B</t>
  </si>
  <si>
    <t>ROLANDO OFELIO ROMAN NAJERA  (mensual)</t>
  </si>
  <si>
    <t>MILKA ABIGAIL JIMENEZ PECH</t>
  </si>
  <si>
    <t>PAUL FERNANDO JIMENEZ PECH</t>
  </si>
  <si>
    <t>RICARDO GALLARDO MALDONADO</t>
  </si>
  <si>
    <t>LEOPOLDO MARCIAL SINACA</t>
  </si>
  <si>
    <t xml:space="preserve">ANA ROSA NAÑEZ LOPEZ </t>
  </si>
  <si>
    <t>ARTURO ALEJANDRO RODRIGUEZ NUÑEZ Y/O WENDY PACHECO URIZAR</t>
  </si>
  <si>
    <t>MARTHA ELENA GOMEZ HERNANDEZ</t>
  </si>
  <si>
    <t>ELVIRA DEL ROSARIO ALAMILLA ALMEIDA</t>
  </si>
  <si>
    <t>MONICA MARCELA VELAZQUEZ GONZALEZ</t>
  </si>
  <si>
    <t>MIKHAIL DE BELEN JIMENEZ PECH</t>
  </si>
  <si>
    <t>EVELYN MARIA DE PILAR ESCALANTE RIVERO</t>
  </si>
  <si>
    <t>RIGOBERTO TELLO SANCHEZ</t>
  </si>
  <si>
    <t>MARIA ELIZABETH GALLARDO MALDONADO</t>
  </si>
  <si>
    <t>RAYMUNDO LOPEZ PERERA</t>
  </si>
  <si>
    <t>MARIANO TERRAZAS HOYOS   (MENSUAL)</t>
  </si>
  <si>
    <t>ANA CECILIA ROJAS TORRES   (MENSUAL)</t>
  </si>
  <si>
    <t>BERNABE VENTURA IZQUIERDO</t>
  </si>
  <si>
    <t>ROSA URANIA VENTURA IZQUIERDO</t>
  </si>
  <si>
    <t>GERARDO VENTURA IZQUIERDO</t>
  </si>
  <si>
    <t xml:space="preserve">RAFAEL RAMIREZ GUERRERO </t>
  </si>
  <si>
    <t>JUAN CARLOS ROMAN NAJERA</t>
  </si>
  <si>
    <t>SARAHI GALLARDO MEDINA</t>
  </si>
  <si>
    <t>JUAN MANUEL ESCALANTE RIVERO</t>
  </si>
  <si>
    <t>FABRIZIO DE JESUS MARTINEZ CALZADA</t>
  </si>
  <si>
    <t>ANGELICA COLLADO DOMINGUEZ</t>
  </si>
  <si>
    <t>JESUS ANTONIO TRAPERO PAREDES</t>
  </si>
  <si>
    <t>12A</t>
  </si>
  <si>
    <t>12B</t>
  </si>
  <si>
    <t>13A</t>
  </si>
  <si>
    <t>13B</t>
  </si>
  <si>
    <t>14A</t>
  </si>
  <si>
    <t>14B</t>
  </si>
  <si>
    <t>15A</t>
  </si>
  <si>
    <t>15B</t>
  </si>
  <si>
    <t>MIGUEL ANGEL GARCIA GUTIERREZ (HIJO)</t>
  </si>
  <si>
    <t>ELDA GUTIERREZ ROMERO</t>
  </si>
  <si>
    <t>HERNAND EDGARDO LORA GUTIERREZ</t>
  </si>
  <si>
    <t>BLANCA MARISOL GUTIERREZ ROMERO</t>
  </si>
  <si>
    <t>GUILLERMO LEOPOLDO TAPIA GUTIERREZ</t>
  </si>
  <si>
    <t>REINA ARTEMISA GUTIERREZ ROMERO</t>
  </si>
  <si>
    <t>RUTH DE YANIRA GUTIERREZ ROMERO</t>
  </si>
  <si>
    <t>ALEJANDRINA LORENA GUTIERREZ ROMERO</t>
  </si>
  <si>
    <t>ROBERTO HERNANDEZ HERNANDEZ</t>
  </si>
  <si>
    <t>ELVIRA HERNANDEZ HERNANDEZ</t>
  </si>
  <si>
    <t>ENRIQUE HERNANDEZ HERNANDEZ</t>
  </si>
  <si>
    <t>MARCO ANTONIO HERNANDEZ HERNANDEZ</t>
  </si>
  <si>
    <t>JESUS HERNANDEZ HERNANDEZ</t>
  </si>
  <si>
    <t>MARIA DE LOS ANGELES HERNANDEZ HDEZ</t>
  </si>
  <si>
    <t>IGNACIO HERNANDEZ HERNANDEZ</t>
  </si>
  <si>
    <t>JUAN DE DIOS HERNANDEZ HERNANDEZ</t>
  </si>
  <si>
    <t>JARED JESUS GARCIA GUTIERREZ</t>
  </si>
  <si>
    <t>MARIA DEL CARMEN CAMPOS USCANGA</t>
  </si>
  <si>
    <t>ADRIAN AURELIO ACEVEDO AMBRIS</t>
  </si>
  <si>
    <t>SAYDE GARCIA TRUJILLO</t>
  </si>
  <si>
    <t>MONSERRAT CAMPOS USCANGA</t>
  </si>
  <si>
    <t>CONCEPCION UC ACOSTA</t>
  </si>
  <si>
    <t>LINDA ARACELI CHI PEREZ</t>
  </si>
  <si>
    <t>CINTHYA YUNUEN GUTIERREZ NAJERA</t>
  </si>
  <si>
    <t>ISRAEL MARTINEZ PICHARDO</t>
  </si>
  <si>
    <t>MARIA ELENA CHAVEZ TORRES</t>
  </si>
  <si>
    <t>ELIDE MC GREGOR CAMPOS</t>
  </si>
  <si>
    <t>SERGIO LARA FLORES</t>
  </si>
  <si>
    <t>RAMIRO OCHOA CAZARES</t>
  </si>
  <si>
    <t>TERESA DE JESUS SERRATOS ROMO</t>
  </si>
  <si>
    <t>BERNARDO BLANCO SILLER</t>
  </si>
  <si>
    <t>MARIA DOLORES MARTINEZ ORTEGA</t>
  </si>
  <si>
    <t>ELIZABETH JAIMES LOPEZ</t>
  </si>
  <si>
    <t>NORA BEATRIZ JAIMES LOPEZ</t>
  </si>
  <si>
    <t>VERONICA JAIMES LOPEZ</t>
  </si>
  <si>
    <t>EDUARDO TORRES SANTANDER</t>
  </si>
  <si>
    <t>ELSIE REBECA ROSAS JAIME</t>
  </si>
  <si>
    <t>HUGO SAUL FRANCO PUERTO</t>
  </si>
  <si>
    <t>ALEJANDRO OCHOA CAZARES</t>
  </si>
  <si>
    <t>16A</t>
  </si>
  <si>
    <t>16B</t>
  </si>
  <si>
    <t>18A</t>
  </si>
  <si>
    <t>18B</t>
  </si>
  <si>
    <t>FELIPE RAMIREZ ALPIZAR</t>
  </si>
  <si>
    <t>BEATRIZ CECILIA TOXTLE ANAYA</t>
  </si>
  <si>
    <t>JUAN MARTIN CAPOS COLIN (SUEGRO)</t>
  </si>
  <si>
    <t>HECTOR CAMPOS TOXTLE</t>
  </si>
  <si>
    <t>MIGUEL ANGEL TORRES ARMIJO</t>
  </si>
  <si>
    <t>ANAID BERENICE TORRES OCHOA</t>
  </si>
  <si>
    <t>MARIA DOLORES TORRES ARMIJO</t>
  </si>
  <si>
    <t>ANA GABRIELA MARURI TORRES</t>
  </si>
  <si>
    <t>MARIA TERESA TORRES ARMIJO</t>
  </si>
  <si>
    <t>ANGELICA TORRES OCHOA</t>
  </si>
  <si>
    <t>BEATRIZ PAULINA MARURI TORRES</t>
  </si>
  <si>
    <t>LUIS ENRIQUE MARURI TORRES</t>
  </si>
  <si>
    <t>JUAN CAMPOS TOXTLE  (CUÑADO)</t>
  </si>
  <si>
    <t>EDGAR ROMERO HERRERA</t>
  </si>
  <si>
    <t>RODRIGO PINEDA TORRES</t>
  </si>
  <si>
    <t xml:space="preserve">JUAN CARLOS TOXTLE ANAYA </t>
  </si>
  <si>
    <t>GRECIA DEL ROSARIO FALOMIR TALAMANTES</t>
  </si>
  <si>
    <t>19A</t>
  </si>
  <si>
    <t>NATACHA BITSCH</t>
  </si>
  <si>
    <t>ALEJANDRA ANTONIO RODRIGUEZ</t>
  </si>
  <si>
    <t>AMANDA BRICEIRA CALZADA BARRAGAN</t>
  </si>
  <si>
    <t>CELIA MARIA ALEMAN GONZALEZ</t>
  </si>
  <si>
    <t xml:space="preserve">YADIRA HERNANDEZ ENRIQUEZ </t>
  </si>
  <si>
    <t>CAROLINA DEL PILAR VELAZQUEZ BORGES</t>
  </si>
  <si>
    <t xml:space="preserve">HONORIO JAIMES LOPEZ </t>
  </si>
  <si>
    <t>HONORIO JAIMES LOPEZ</t>
  </si>
  <si>
    <t>BLANCA ESTELA JAIMES LOPEZ</t>
  </si>
  <si>
    <t>OSIRIS ANUIS EMMANUEL RAMIREZ BERNAL</t>
  </si>
  <si>
    <t>cancelado</t>
  </si>
  <si>
    <t>JUAN BAUTISTA JIMENEZ HERNANDEZ</t>
  </si>
  <si>
    <t>NORA PATRICIA CAPORAL LOPEZ</t>
  </si>
  <si>
    <t>19B</t>
  </si>
  <si>
    <t>21A</t>
  </si>
  <si>
    <t>21B</t>
  </si>
  <si>
    <t>LAURA ARTEMISA PATIÑO ESQUIVEL</t>
  </si>
  <si>
    <t>BIANCA PAOLA RUIZ CASTILLO</t>
  </si>
  <si>
    <t>SERGIO EMMANUEL  CASTELLANOS PATIÑO HIJO DE LAURA</t>
  </si>
  <si>
    <t>LAURA ELENA CASTELLANOS PATIÑO</t>
  </si>
  <si>
    <t>FERNANDO PATIÑO ESQUIVEL</t>
  </si>
  <si>
    <t>DULCE EVELIN MAYREN OSORIO</t>
  </si>
  <si>
    <t>DANAE FLORES PATIÑO</t>
  </si>
  <si>
    <t>MARTHA PATIÑO ESQUIVEL</t>
  </si>
  <si>
    <t>AREA COMUN DE TODOS</t>
  </si>
  <si>
    <t xml:space="preserve">GLORIA EUGENIA GARCIA ESQUIVEL  </t>
  </si>
  <si>
    <t>REBECA GUADALUPE CASTELLANOS BENITES</t>
  </si>
  <si>
    <t>CANCELADO</t>
  </si>
  <si>
    <t>JOSE ROBERTO RUIZ CASTILLO</t>
  </si>
  <si>
    <t>MARLENE CASTILLO GARCIA</t>
  </si>
  <si>
    <t>LEONARDO ISAIAS GUERRA PATIÑO</t>
  </si>
  <si>
    <t xml:space="preserve">MARIA DEL CARMEN PATIÑO ESQUIVEL </t>
  </si>
  <si>
    <t>GLORIA FLORES PATIÑO</t>
  </si>
  <si>
    <t>22A</t>
  </si>
  <si>
    <t>22B</t>
  </si>
  <si>
    <t>24A</t>
  </si>
  <si>
    <t>24B</t>
  </si>
  <si>
    <t>25A</t>
  </si>
  <si>
    <t>25B</t>
  </si>
  <si>
    <t>JUAN SANDOVAL VELAZQUEZ</t>
  </si>
  <si>
    <t>PEDRO JONATHAN RUIZ HERNANDEZ</t>
  </si>
  <si>
    <t>DIEGO RANGEL FARANGO</t>
  </si>
  <si>
    <t>VIRIDIANA BEATRIZ RUIZ HERNANDEZ</t>
  </si>
  <si>
    <t>MARCO ANTONIO OSORIO MAYREN</t>
  </si>
  <si>
    <t>ELIZABETH OSORIO SANCHEZ (CHAYO)</t>
  </si>
  <si>
    <t>26B</t>
  </si>
  <si>
    <t>26A</t>
  </si>
  <si>
    <t>27A</t>
  </si>
  <si>
    <t>27B</t>
  </si>
  <si>
    <t>28A</t>
  </si>
  <si>
    <t>29A</t>
  </si>
  <si>
    <t>29B</t>
  </si>
  <si>
    <t>30A</t>
  </si>
  <si>
    <t>30B</t>
  </si>
  <si>
    <t>MARIA MERCEDES GARCIA BAUTISTA</t>
  </si>
  <si>
    <t>ADRIAN HERNANDEZ MALDONADO</t>
  </si>
  <si>
    <t>CATALINO MARTIN CASTILLO</t>
  </si>
  <si>
    <t>RAFAEL LEO RIVAS</t>
  </si>
  <si>
    <t>ADELA DEL CARMEN MARQUEZ HERNANDEZ</t>
  </si>
  <si>
    <t>LAURA ELENA PULIDO ESCOBAR  Y AIDARODRIGUEZ CHAVEZ</t>
  </si>
  <si>
    <t>AIDA RODRIGUEZ CHAVEZ</t>
  </si>
  <si>
    <t>31A</t>
  </si>
  <si>
    <t>31B</t>
  </si>
  <si>
    <t>VICTOR EDGAR HANSSEN RODRIGUEZ</t>
  </si>
  <si>
    <t>ROMY VIVIANE PHILLIPS YEROHAM</t>
  </si>
  <si>
    <t>ALAIN FRED PHILLIPS YEROHAM</t>
  </si>
  <si>
    <t>REGINA VARGAS MARTINEZ</t>
  </si>
  <si>
    <t xml:space="preserve">LAURA ELENA PULIDO ESCOBAR </t>
  </si>
  <si>
    <t>ESTELA GARCIA ROJAS RAMIREZ</t>
  </si>
  <si>
    <t>JONAS MONTALVO</t>
  </si>
  <si>
    <t xml:space="preserve">JONAS MONTALVO </t>
  </si>
  <si>
    <t>MARISSA ALEJANDRA MARTINEZ CEJAS</t>
  </si>
  <si>
    <t xml:space="preserve">JOSE ENRIQUE DE LA ROSA LOEZA </t>
  </si>
  <si>
    <t>YSELA LEONOR CASTILLO CASTILLO</t>
  </si>
  <si>
    <t>MARIA DELOS ANGELES CAMARA GARCIA</t>
  </si>
  <si>
    <t>LUCERO MARGARITA MARDONES  CAÑAS</t>
  </si>
  <si>
    <t>ALICIA GUZMAN CANO</t>
  </si>
  <si>
    <t xml:space="preserve">MAGALY MENDOZA CRUZ       </t>
  </si>
  <si>
    <t>984 119 6779</t>
  </si>
  <si>
    <t>RIGOBERTO CANCHE MARIN</t>
  </si>
  <si>
    <t>MARIA LETICIA RAMIREZ ALPIZAR</t>
  </si>
  <si>
    <t>OSCAR GARCIA MORENO</t>
  </si>
  <si>
    <t>FABIANA CEACA PALMA</t>
  </si>
  <si>
    <t>ZHAYRA ANDREA ALPIZAR AVILA</t>
  </si>
  <si>
    <t>JOSE ISAAC ALPIZAR AVILA</t>
  </si>
  <si>
    <t>ALMA CARINA USCANGA LOPEZ</t>
  </si>
  <si>
    <t>AGUSTIN RAMIREZ ALPIZAR</t>
  </si>
  <si>
    <t>ARACELI SANTOS RODRIGUEZ</t>
  </si>
  <si>
    <t>YEDID KEREN LOPEZ LARA</t>
  </si>
  <si>
    <t>MARTHA MARIA BAEZ VELAZQUEZ</t>
  </si>
  <si>
    <t>NOEMI GABRIELA HERNANDEZ AVILA</t>
  </si>
  <si>
    <t>MARCO APOLINAR APAEZ BELTRAN</t>
  </si>
  <si>
    <t>NESTOR APAEZ ARAUJO</t>
  </si>
  <si>
    <t>HILARIO POOT XEQUEB</t>
  </si>
  <si>
    <t>ANDREA GONZALEZ PORTILLO</t>
  </si>
  <si>
    <t>MARIA DEL REFUGIO RAMIREZ ALPIZAR</t>
  </si>
  <si>
    <t>LIBRE</t>
  </si>
  <si>
    <t>PATRICIA MORALES   (LOTE DE YUSET)</t>
  </si>
  <si>
    <t>PALMA COROZO</t>
  </si>
  <si>
    <t>8A</t>
  </si>
  <si>
    <t>9A</t>
  </si>
  <si>
    <t>3A</t>
  </si>
  <si>
    <t>5A</t>
  </si>
  <si>
    <t>6A</t>
  </si>
  <si>
    <t>2A</t>
  </si>
  <si>
    <t>4A</t>
  </si>
  <si>
    <t>1A</t>
  </si>
  <si>
    <t>MAGALY MENDOZA CRUZ</t>
  </si>
  <si>
    <t>RIGOBERTO DANIEL TELLO CALZADA  (mensual)</t>
  </si>
  <si>
    <t>VICTORIA REGALADO</t>
  </si>
  <si>
    <t>DAVID GUTIERREZ ROMERO</t>
  </si>
  <si>
    <t>ADRIANA SALAZAR MUNFIL</t>
  </si>
  <si>
    <t>ARQ. MARTIN</t>
  </si>
  <si>
    <t>ARQ. GABRIEL</t>
  </si>
  <si>
    <t>YESICA DEL CARMEN AVILA GOMEZ</t>
  </si>
  <si>
    <t>ALFONSO RODRIGO TOLEDO NUÑEZ</t>
  </si>
  <si>
    <t>CYNTHIA BERENICE AYALA MIRALRIO</t>
  </si>
  <si>
    <t>11 Y 14</t>
  </si>
  <si>
    <t>12 Y 13</t>
  </si>
  <si>
    <t>25 Y 26</t>
  </si>
  <si>
    <t xml:space="preserve">MARTHA ELENA </t>
  </si>
  <si>
    <t>ARQ OSCAR AMARO</t>
  </si>
  <si>
    <t>VICTORIA REGALADO PEREZ</t>
  </si>
  <si>
    <t>ELDA/LORENA</t>
  </si>
  <si>
    <t xml:space="preserve">ARQ. MARTIN </t>
  </si>
  <si>
    <t>LAURA PATIÑO</t>
  </si>
  <si>
    <t>MARCO</t>
  </si>
  <si>
    <t>MERCEDES</t>
  </si>
  <si>
    <t>YUSSET/VICTO</t>
  </si>
  <si>
    <t>ARQ. FABRICIO</t>
  </si>
  <si>
    <t>RUBEN</t>
  </si>
  <si>
    <t>ARQ MARTIN</t>
  </si>
  <si>
    <t>YUSSET</t>
  </si>
  <si>
    <t>EJIDO</t>
  </si>
  <si>
    <t xml:space="preserve"> </t>
  </si>
  <si>
    <t>MARCO ANTONIO MARDONES CAÑAS</t>
  </si>
  <si>
    <t>1 Y 14</t>
  </si>
  <si>
    <t>2 Y 13</t>
  </si>
  <si>
    <t>JORGE VALLEJO SOSA</t>
  </si>
  <si>
    <t>3, 4, 10, 11 Y 12</t>
  </si>
  <si>
    <t>JOSE LUIS CANO ALVAREZ</t>
  </si>
  <si>
    <t>15 Y 16</t>
  </si>
  <si>
    <t>INGRESOS MZ 26 A LA 30.</t>
  </si>
  <si>
    <t>MIRIAM VILORIA RODRIGUEZ</t>
  </si>
  <si>
    <t>JUDITH MAC GREGOR MARTINEZ</t>
  </si>
  <si>
    <t>CYNTHIA ARAUS TOLEDO</t>
  </si>
  <si>
    <t>1 Y 2</t>
  </si>
  <si>
    <t>3Y 4</t>
  </si>
  <si>
    <t>5 Y 6</t>
  </si>
  <si>
    <t>8Y 9</t>
  </si>
  <si>
    <t>16 Y 17</t>
  </si>
  <si>
    <t>PATRICIA MARTINEZ RAMIREZ</t>
  </si>
  <si>
    <t>SARAY TREVIÑO PEREZ</t>
  </si>
  <si>
    <t>TRASPASO AL 5</t>
  </si>
  <si>
    <t>LIBRE EL EFECTIVO SE PASO AL LOTE 3</t>
  </si>
  <si>
    <t>VICTOR ANDRES GABER BUSTILLOS (NUEVO)</t>
  </si>
  <si>
    <t>PERLA VIOLETA RUGAMAS 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</si>
</sst>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&quot;$&quot;* #,##0_-;\-&quot;$&quot;* #,##0_-;_-&quot;$&quot;* &quot;-&quot;??_-;_-@_-"/>
    <numFmt numFmtId="166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theme="8" tint="0.79998168889431442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8">
    <xf numFmtId="0" fontId="0" fillId="0" borderId="0" xfId="0"/>
    <xf numFmtId="0" fontId="3" fillId="0" borderId="0" xfId="0" applyFont="1"/>
    <xf numFmtId="0" fontId="4" fillId="0" borderId="0" xfId="0" applyFont="1"/>
    <xf numFmtId="3" fontId="5" fillId="8" borderId="2" xfId="0" applyNumberFormat="1" applyFont="1" applyFill="1" applyBorder="1" applyAlignment="1">
      <alignment horizontal="center"/>
    </xf>
    <xf numFmtId="15" fontId="5" fillId="8" borderId="3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44" fontId="7" fillId="0" borderId="0" xfId="2" applyFont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15" fontId="7" fillId="7" borderId="4" xfId="2" applyNumberFormat="1" applyFont="1" applyFill="1" applyBorder="1" applyAlignment="1">
      <alignment horizontal="center"/>
    </xf>
    <xf numFmtId="44" fontId="0" fillId="0" borderId="5" xfId="2" applyFont="1" applyBorder="1"/>
    <xf numFmtId="44" fontId="0" fillId="0" borderId="6" xfId="2" applyFont="1" applyBorder="1"/>
    <xf numFmtId="44" fontId="0" fillId="0" borderId="7" xfId="2" applyFont="1" applyBorder="1"/>
    <xf numFmtId="0" fontId="0" fillId="9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15" fontId="7" fillId="7" borderId="8" xfId="2" applyNumberFormat="1" applyFont="1" applyFill="1" applyBorder="1" applyAlignment="1">
      <alignment horizontal="center"/>
    </xf>
    <xf numFmtId="44" fontId="0" fillId="0" borderId="9" xfId="2" applyFont="1" applyBorder="1"/>
    <xf numFmtId="44" fontId="0" fillId="0" borderId="8" xfId="2" applyFont="1" applyBorder="1"/>
    <xf numFmtId="44" fontId="0" fillId="0" borderId="10" xfId="2" applyFont="1" applyBorder="1"/>
    <xf numFmtId="0" fontId="0" fillId="9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2" fontId="0" fillId="11" borderId="11" xfId="0" applyNumberFormat="1" applyFill="1" applyBorder="1" applyAlignment="1">
      <alignment horizontal="center"/>
    </xf>
    <xf numFmtId="44" fontId="7" fillId="7" borderId="11" xfId="2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14" xfId="0" applyNumberFormat="1" applyFill="1" applyBorder="1"/>
    <xf numFmtId="0" fontId="0" fillId="15" borderId="4" xfId="0" applyFill="1" applyBorder="1" applyAlignment="1">
      <alignment horizontal="left"/>
    </xf>
    <xf numFmtId="0" fontId="0" fillId="15" borderId="8" xfId="0" applyFill="1" applyBorder="1" applyAlignment="1">
      <alignment horizontal="left"/>
    </xf>
    <xf numFmtId="0" fontId="0" fillId="15" borderId="8" xfId="0" applyFill="1" applyBorder="1" applyAlignment="1"/>
    <xf numFmtId="0" fontId="0" fillId="15" borderId="8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6" borderId="4" xfId="0" applyFill="1" applyBorder="1" applyAlignment="1">
      <alignment horizontal="left"/>
    </xf>
    <xf numFmtId="0" fontId="0" fillId="16" borderId="8" xfId="0" applyFill="1" applyBorder="1" applyAlignment="1">
      <alignment horizontal="left"/>
    </xf>
    <xf numFmtId="0" fontId="0" fillId="16" borderId="8" xfId="0" applyFill="1" applyBorder="1" applyAlignment="1"/>
    <xf numFmtId="0" fontId="0" fillId="16" borderId="11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165" fontId="0" fillId="12" borderId="4" xfId="2" applyNumberFormat="1" applyFont="1" applyFill="1" applyBorder="1" applyAlignment="1">
      <alignment horizontal="center"/>
    </xf>
    <xf numFmtId="165" fontId="0" fillId="12" borderId="8" xfId="2" applyNumberFormat="1" applyFont="1" applyFill="1" applyBorder="1" applyAlignment="1">
      <alignment horizontal="center"/>
    </xf>
    <xf numFmtId="165" fontId="0" fillId="12" borderId="11" xfId="2" applyNumberFormat="1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5" fontId="8" fillId="7" borderId="4" xfId="2" applyNumberFormat="1" applyFont="1" applyFill="1" applyBorder="1" applyAlignment="1">
      <alignment horizontal="center"/>
    </xf>
    <xf numFmtId="165" fontId="8" fillId="7" borderId="8" xfId="2" applyNumberFormat="1" applyFont="1" applyFill="1" applyBorder="1" applyAlignment="1">
      <alignment horizontal="center"/>
    </xf>
    <xf numFmtId="165" fontId="8" fillId="7" borderId="11" xfId="2" applyNumberFormat="1" applyFont="1" applyFill="1" applyBorder="1" applyAlignment="1">
      <alignment horizontal="center"/>
    </xf>
    <xf numFmtId="165" fontId="8" fillId="0" borderId="0" xfId="2" applyNumberFormat="1" applyFont="1" applyAlignment="1">
      <alignment horizontal="center"/>
    </xf>
    <xf numFmtId="1" fontId="0" fillId="11" borderId="4" xfId="0" applyNumberFormat="1" applyFill="1" applyBorder="1" applyAlignment="1">
      <alignment horizontal="center"/>
    </xf>
    <xf numFmtId="1" fontId="0" fillId="11" borderId="8" xfId="0" applyNumberForma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wrapText="1"/>
    </xf>
    <xf numFmtId="0" fontId="7" fillId="17" borderId="0" xfId="1" applyNumberFormat="1" applyFont="1" applyFill="1" applyBorder="1" applyAlignment="1">
      <alignment horizontal="center"/>
    </xf>
    <xf numFmtId="44" fontId="7" fillId="17" borderId="0" xfId="2" applyFont="1" applyFill="1" applyBorder="1" applyAlignment="1">
      <alignment horizontal="center"/>
    </xf>
    <xf numFmtId="0" fontId="9" fillId="17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166" fontId="0" fillId="6" borderId="12" xfId="0" applyNumberFormat="1" applyFill="1" applyBorder="1"/>
    <xf numFmtId="166" fontId="0" fillId="6" borderId="13" xfId="0" applyNumberFormat="1" applyFill="1" applyBorder="1"/>
    <xf numFmtId="166" fontId="0" fillId="6" borderId="14" xfId="0" applyNumberFormat="1" applyFill="1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65" fontId="0" fillId="0" borderId="9" xfId="2" applyNumberFormat="1" applyFont="1" applyBorder="1"/>
    <xf numFmtId="165" fontId="0" fillId="0" borderId="8" xfId="2" applyNumberFormat="1" applyFont="1" applyBorder="1"/>
    <xf numFmtId="165" fontId="0" fillId="0" borderId="10" xfId="2" applyNumberFormat="1" applyFont="1" applyBorder="1"/>
    <xf numFmtId="165" fontId="0" fillId="6" borderId="12" xfId="0" applyNumberFormat="1" applyFill="1" applyBorder="1"/>
    <xf numFmtId="165" fontId="0" fillId="6" borderId="13" xfId="0" applyNumberFormat="1" applyFill="1" applyBorder="1"/>
    <xf numFmtId="165" fontId="0" fillId="6" borderId="14" xfId="0" applyNumberFormat="1" applyFill="1" applyBorder="1"/>
    <xf numFmtId="3" fontId="6" fillId="18" borderId="2" xfId="0" applyNumberFormat="1" applyFont="1" applyFill="1" applyBorder="1" applyAlignment="1">
      <alignment horizontal="center"/>
    </xf>
    <xf numFmtId="17" fontId="6" fillId="18" borderId="3" xfId="0" applyNumberFormat="1" applyFont="1" applyFill="1" applyBorder="1" applyAlignment="1">
      <alignment horizontal="center"/>
    </xf>
    <xf numFmtId="165" fontId="2" fillId="14" borderId="12" xfId="2" applyNumberFormat="1" applyFont="1" applyFill="1" applyBorder="1"/>
    <xf numFmtId="165" fontId="2" fillId="14" borderId="13" xfId="2" applyNumberFormat="1" applyFont="1" applyFill="1" applyBorder="1"/>
    <xf numFmtId="165" fontId="2" fillId="14" borderId="14" xfId="2" applyNumberFormat="1" applyFont="1" applyFill="1" applyBorder="1"/>
    <xf numFmtId="0" fontId="0" fillId="0" borderId="0" xfId="0" applyAlignment="1">
      <alignment horizontal="center" vertical="center"/>
    </xf>
    <xf numFmtId="44" fontId="0" fillId="10" borderId="8" xfId="2" applyFont="1" applyFill="1" applyBorder="1"/>
    <xf numFmtId="0" fontId="4" fillId="0" borderId="0" xfId="0" applyFont="1" applyFill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9" borderId="4" xfId="0" applyFill="1" applyBorder="1" applyAlignment="1">
      <alignment horizontal="left"/>
    </xf>
    <xf numFmtId="44" fontId="0" fillId="0" borderId="17" xfId="2" applyFont="1" applyBorder="1"/>
    <xf numFmtId="44" fontId="0" fillId="0" borderId="17" xfId="2" applyFont="1" applyFill="1" applyBorder="1"/>
    <xf numFmtId="44" fontId="0" fillId="0" borderId="15" xfId="2" applyFont="1" applyBorder="1"/>
    <xf numFmtId="44" fontId="0" fillId="10" borderId="15" xfId="2" applyFont="1" applyFill="1" applyBorder="1"/>
    <xf numFmtId="44" fontId="0" fillId="0" borderId="18" xfId="2" applyFont="1" applyBorder="1"/>
    <xf numFmtId="44" fontId="0" fillId="0" borderId="19" xfId="2" applyFont="1" applyBorder="1"/>
    <xf numFmtId="44" fontId="0" fillId="10" borderId="19" xfId="2" applyFont="1" applyFill="1" applyBorder="1"/>
    <xf numFmtId="44" fontId="0" fillId="0" borderId="20" xfId="2" applyFont="1" applyBorder="1"/>
    <xf numFmtId="44" fontId="0" fillId="0" borderId="21" xfId="2" applyFont="1" applyBorder="1"/>
    <xf numFmtId="44" fontId="0" fillId="0" borderId="22" xfId="2" applyFont="1" applyBorder="1"/>
    <xf numFmtId="44" fontId="0" fillId="0" borderId="23" xfId="2" applyFont="1" applyBorder="1"/>
    <xf numFmtId="44" fontId="0" fillId="0" borderId="4" xfId="2" applyFont="1" applyBorder="1"/>
    <xf numFmtId="44" fontId="0" fillId="0" borderId="24" xfId="2" applyFont="1" applyBorder="1"/>
    <xf numFmtId="44" fontId="0" fillId="0" borderId="11" xfId="2" applyFont="1" applyBorder="1"/>
    <xf numFmtId="0" fontId="0" fillId="9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5" borderId="26" xfId="0" applyFill="1" applyBorder="1" applyAlignment="1">
      <alignment horizontal="center" vertical="center"/>
    </xf>
    <xf numFmtId="165" fontId="0" fillId="12" borderId="26" xfId="2" applyNumberFormat="1" applyFont="1" applyFill="1" applyBorder="1" applyAlignment="1">
      <alignment horizontal="center"/>
    </xf>
    <xf numFmtId="15" fontId="7" fillId="7" borderId="26" xfId="2" applyNumberFormat="1" applyFont="1" applyFill="1" applyBorder="1" applyAlignment="1">
      <alignment horizontal="center"/>
    </xf>
    <xf numFmtId="165" fontId="8" fillId="7" borderId="26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5" xfId="0" applyFill="1" applyBorder="1" applyAlignment="1">
      <alignment horizontal="left"/>
    </xf>
    <xf numFmtId="0" fontId="0" fillId="15" borderId="15" xfId="0" applyFill="1" applyBorder="1" applyAlignment="1">
      <alignment horizontal="center" vertical="center"/>
    </xf>
    <xf numFmtId="165" fontId="0" fillId="12" borderId="15" xfId="2" applyNumberFormat="1" applyFont="1" applyFill="1" applyBorder="1" applyAlignment="1">
      <alignment horizontal="center"/>
    </xf>
    <xf numFmtId="15" fontId="7" fillId="7" borderId="15" xfId="2" applyNumberFormat="1" applyFont="1" applyFill="1" applyBorder="1" applyAlignment="1">
      <alignment horizontal="center"/>
    </xf>
    <xf numFmtId="165" fontId="8" fillId="7" borderId="15" xfId="2" applyNumberFormat="1" applyFont="1" applyFill="1" applyBorder="1" applyAlignment="1">
      <alignment horizontal="center"/>
    </xf>
    <xf numFmtId="0" fontId="0" fillId="16" borderId="15" xfId="0" applyFill="1" applyBorder="1" applyAlignment="1"/>
    <xf numFmtId="0" fontId="0" fillId="10" borderId="25" xfId="0" applyFill="1" applyBorder="1" applyAlignment="1">
      <alignment horizontal="center"/>
    </xf>
    <xf numFmtId="0" fontId="0" fillId="16" borderId="16" xfId="0" applyFill="1" applyBorder="1" applyAlignment="1"/>
    <xf numFmtId="0" fontId="2" fillId="13" borderId="15" xfId="0" applyFont="1" applyFill="1" applyBorder="1" applyAlignment="1">
      <alignment horizontal="center" vertical="center"/>
    </xf>
    <xf numFmtId="0" fontId="0" fillId="19" borderId="26" xfId="0" applyFill="1" applyBorder="1" applyAlignment="1">
      <alignment horizontal="left"/>
    </xf>
    <xf numFmtId="18" fontId="0" fillId="9" borderId="4" xfId="0" applyNumberFormat="1" applyFill="1" applyBorder="1" applyAlignment="1">
      <alignment horizontal="center"/>
    </xf>
    <xf numFmtId="18" fontId="0" fillId="9" borderId="8" xfId="0" applyNumberFormat="1" applyFill="1" applyBorder="1" applyAlignment="1">
      <alignment horizontal="center"/>
    </xf>
    <xf numFmtId="44" fontId="0" fillId="10" borderId="6" xfId="2" applyFont="1" applyFill="1" applyBorder="1"/>
    <xf numFmtId="44" fontId="0" fillId="0" borderId="6" xfId="2" applyFont="1" applyFill="1" applyBorder="1"/>
    <xf numFmtId="0" fontId="0" fillId="9" borderId="22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6" borderId="22" xfId="0" applyFill="1" applyBorder="1" applyAlignment="1"/>
    <xf numFmtId="0" fontId="0" fillId="15" borderId="22" xfId="0" applyFill="1" applyBorder="1" applyAlignment="1"/>
    <xf numFmtId="2" fontId="0" fillId="11" borderId="22" xfId="0" applyNumberFormat="1" applyFill="1" applyBorder="1" applyAlignment="1">
      <alignment horizontal="center"/>
    </xf>
    <xf numFmtId="165" fontId="0" fillId="12" borderId="22" xfId="2" applyNumberFormat="1" applyFont="1" applyFill="1" applyBorder="1" applyAlignment="1">
      <alignment horizontal="center"/>
    </xf>
    <xf numFmtId="15" fontId="7" fillId="7" borderId="22" xfId="2" applyNumberFormat="1" applyFont="1" applyFill="1" applyBorder="1" applyAlignment="1">
      <alignment horizontal="center"/>
    </xf>
    <xf numFmtId="165" fontId="8" fillId="7" borderId="22" xfId="2" applyNumberFormat="1" applyFont="1" applyFill="1" applyBorder="1" applyAlignment="1">
      <alignment horizontal="center"/>
    </xf>
    <xf numFmtId="0" fontId="0" fillId="16" borderId="11" xfId="0" applyFill="1" applyBorder="1" applyAlignment="1"/>
    <xf numFmtId="0" fontId="0" fillId="15" borderId="11" xfId="0" applyFill="1" applyBorder="1" applyAlignment="1"/>
    <xf numFmtId="15" fontId="7" fillId="7" borderId="11" xfId="2" applyNumberFormat="1" applyFont="1" applyFill="1" applyBorder="1" applyAlignment="1">
      <alignment horizontal="center"/>
    </xf>
    <xf numFmtId="0" fontId="7" fillId="17" borderId="27" xfId="1" applyNumberFormat="1" applyFont="1" applyFill="1" applyBorder="1" applyAlignment="1">
      <alignment horizontal="center"/>
    </xf>
    <xf numFmtId="44" fontId="0" fillId="0" borderId="28" xfId="2" applyFont="1" applyBorder="1"/>
    <xf numFmtId="44" fontId="0" fillId="0" borderId="29" xfId="2" applyFont="1" applyBorder="1"/>
    <xf numFmtId="0" fontId="0" fillId="16" borderId="4" xfId="0" applyFill="1" applyBorder="1" applyAlignment="1"/>
    <xf numFmtId="0" fontId="0" fillId="15" borderId="4" xfId="0" applyFill="1" applyBorder="1" applyAlignment="1"/>
    <xf numFmtId="2" fontId="0" fillId="11" borderId="4" xfId="0" applyNumberFormat="1" applyFill="1" applyBorder="1" applyAlignment="1">
      <alignment horizontal="center"/>
    </xf>
    <xf numFmtId="44" fontId="7" fillId="17" borderId="31" xfId="2" applyFont="1" applyFill="1" applyBorder="1" applyAlignment="1">
      <alignment horizontal="center"/>
    </xf>
    <xf numFmtId="44" fontId="0" fillId="0" borderId="32" xfId="2" applyFont="1" applyBorder="1"/>
    <xf numFmtId="44" fontId="0" fillId="0" borderId="33" xfId="2" applyFont="1" applyBorder="1"/>
    <xf numFmtId="44" fontId="7" fillId="17" borderId="27" xfId="2" applyFont="1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6" borderId="34" xfId="0" applyFill="1" applyBorder="1" applyAlignment="1"/>
    <xf numFmtId="0" fontId="0" fillId="15" borderId="34" xfId="0" applyFill="1" applyBorder="1" applyAlignment="1"/>
    <xf numFmtId="165" fontId="0" fillId="12" borderId="34" xfId="2" applyNumberFormat="1" applyFont="1" applyFill="1" applyBorder="1" applyAlignment="1">
      <alignment horizontal="center"/>
    </xf>
    <xf numFmtId="15" fontId="7" fillId="7" borderId="34" xfId="2" applyNumberFormat="1" applyFont="1" applyFill="1" applyBorder="1" applyAlignment="1">
      <alignment horizontal="center"/>
    </xf>
    <xf numFmtId="165" fontId="8" fillId="7" borderId="34" xfId="2" applyNumberFormat="1" applyFont="1" applyFill="1" applyBorder="1" applyAlignment="1">
      <alignment horizontal="center"/>
    </xf>
    <xf numFmtId="44" fontId="7" fillId="17" borderId="35" xfId="2" applyFont="1" applyFill="1" applyBorder="1" applyAlignment="1">
      <alignment horizontal="center"/>
    </xf>
    <xf numFmtId="44" fontId="0" fillId="0" borderId="36" xfId="2" applyFont="1" applyBorder="1"/>
    <xf numFmtId="44" fontId="0" fillId="0" borderId="34" xfId="2" applyFont="1" applyBorder="1"/>
    <xf numFmtId="44" fontId="0" fillId="0" borderId="30" xfId="2" applyFont="1" applyBorder="1"/>
    <xf numFmtId="0" fontId="0" fillId="16" borderId="22" xfId="0" applyFill="1" applyBorder="1" applyAlignment="1">
      <alignment horizontal="left"/>
    </xf>
    <xf numFmtId="1" fontId="0" fillId="11" borderId="22" xfId="0" applyNumberFormat="1" applyFill="1" applyBorder="1" applyAlignment="1">
      <alignment horizontal="center"/>
    </xf>
    <xf numFmtId="1" fontId="0" fillId="11" borderId="11" xfId="0" applyNumberFormat="1" applyFill="1" applyBorder="1" applyAlignment="1">
      <alignment horizontal="center"/>
    </xf>
    <xf numFmtId="44" fontId="0" fillId="0" borderId="8" xfId="2" applyFont="1" applyFill="1" applyBorder="1"/>
    <xf numFmtId="44" fontId="0" fillId="10" borderId="16" xfId="2" applyFont="1" applyFill="1" applyBorder="1"/>
    <xf numFmtId="44" fontId="0" fillId="0" borderId="11" xfId="2" applyFont="1" applyFill="1" applyBorder="1"/>
    <xf numFmtId="0" fontId="12" fillId="16" borderId="8" xfId="0" applyFont="1" applyFill="1" applyBorder="1" applyAlignment="1">
      <alignment horizontal="center" vertical="center"/>
    </xf>
    <xf numFmtId="0" fontId="11" fillId="0" borderId="0" xfId="0" applyFont="1" applyFill="1"/>
    <xf numFmtId="0" fontId="0" fillId="0" borderId="0" xfId="0" applyNumberFormat="1"/>
    <xf numFmtId="0" fontId="11" fillId="19" borderId="8" xfId="0" applyFont="1" applyFill="1" applyBorder="1" applyAlignment="1">
      <alignment horizontal="center" vertical="center"/>
    </xf>
    <xf numFmtId="44" fontId="0" fillId="0" borderId="9" xfId="2" applyFont="1" applyFill="1" applyBorder="1"/>
    <xf numFmtId="44" fontId="0" fillId="0" borderId="18" xfId="2" applyFont="1" applyFill="1" applyBorder="1"/>
    <xf numFmtId="44" fontId="0" fillId="0" borderId="19" xfId="2" applyFont="1" applyFill="1" applyBorder="1"/>
    <xf numFmtId="0" fontId="13" fillId="9" borderId="8" xfId="0" applyFont="1" applyFill="1" applyBorder="1" applyAlignment="1">
      <alignment horizontal="center"/>
    </xf>
    <xf numFmtId="0" fontId="13" fillId="10" borderId="8" xfId="0" applyFont="1" applyFill="1" applyBorder="1" applyAlignment="1">
      <alignment horizontal="center"/>
    </xf>
    <xf numFmtId="0" fontId="12" fillId="13" borderId="8" xfId="0" applyFont="1" applyFill="1" applyBorder="1" applyAlignment="1">
      <alignment horizontal="center" vertical="center"/>
    </xf>
    <xf numFmtId="0" fontId="13" fillId="15" borderId="8" xfId="0" applyFont="1" applyFill="1" applyBorder="1" applyAlignment="1">
      <alignment horizontal="center" vertical="center"/>
    </xf>
    <xf numFmtId="165" fontId="13" fillId="12" borderId="8" xfId="2" applyNumberFormat="1" applyFont="1" applyFill="1" applyBorder="1" applyAlignment="1">
      <alignment horizontal="center"/>
    </xf>
    <xf numFmtId="165" fontId="7" fillId="7" borderId="8" xfId="2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10" borderId="25" xfId="0" applyFont="1" applyFill="1" applyBorder="1" applyAlignment="1">
      <alignment horizontal="center"/>
    </xf>
    <xf numFmtId="0" fontId="12" fillId="13" borderId="15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 vertical="center"/>
    </xf>
    <xf numFmtId="44" fontId="0" fillId="0" borderId="37" xfId="2" applyFont="1" applyFill="1" applyBorder="1"/>
    <xf numFmtId="44" fontId="0" fillId="0" borderId="38" xfId="2" applyFont="1" applyBorder="1"/>
    <xf numFmtId="0" fontId="12" fillId="9" borderId="8" xfId="0" applyFont="1" applyFill="1" applyBorder="1" applyAlignment="1">
      <alignment horizontal="center"/>
    </xf>
    <xf numFmtId="0" fontId="12" fillId="10" borderId="25" xfId="0" applyFont="1" applyFill="1" applyBorder="1" applyAlignment="1">
      <alignment horizontal="center"/>
    </xf>
    <xf numFmtId="0" fontId="12" fillId="15" borderId="8" xfId="0" applyFont="1" applyFill="1" applyBorder="1" applyAlignment="1">
      <alignment horizontal="center" vertical="center"/>
    </xf>
    <xf numFmtId="165" fontId="12" fillId="12" borderId="8" xfId="2" applyNumberFormat="1" applyFont="1" applyFill="1" applyBorder="1" applyAlignment="1">
      <alignment horizontal="center"/>
    </xf>
    <xf numFmtId="0" fontId="0" fillId="11" borderId="8" xfId="0" applyNumberFormat="1" applyFill="1" applyBorder="1" applyAlignment="1">
      <alignment horizontal="center"/>
    </xf>
    <xf numFmtId="0" fontId="11" fillId="16" borderId="8" xfId="0" applyFont="1" applyFill="1" applyBorder="1" applyAlignment="1">
      <alignment horizontal="left" vertical="center"/>
    </xf>
    <xf numFmtId="0" fontId="13" fillId="9" borderId="25" xfId="0" applyFont="1" applyFill="1" applyBorder="1" applyAlignment="1">
      <alignment horizontal="center"/>
    </xf>
    <xf numFmtId="165" fontId="13" fillId="12" borderId="15" xfId="2" applyNumberFormat="1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12" fillId="16" borderId="4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165" fontId="13" fillId="12" borderId="4" xfId="2" applyNumberFormat="1" applyFont="1" applyFill="1" applyBorder="1" applyAlignment="1">
      <alignment horizontal="center"/>
    </xf>
    <xf numFmtId="165" fontId="7" fillId="7" borderId="4" xfId="2" applyNumberFormat="1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165" fontId="13" fillId="12" borderId="22" xfId="2" applyNumberFormat="1" applyFont="1" applyFill="1" applyBorder="1" applyAlignment="1">
      <alignment horizontal="center"/>
    </xf>
    <xf numFmtId="165" fontId="7" fillId="7" borderId="22" xfId="2" applyNumberFormat="1" applyFont="1" applyFill="1" applyBorder="1" applyAlignment="1">
      <alignment horizontal="center"/>
    </xf>
    <xf numFmtId="0" fontId="13" fillId="11" borderId="4" xfId="0" applyNumberFormat="1" applyFont="1" applyFill="1" applyBorder="1" applyAlignment="1">
      <alignment horizontal="center"/>
    </xf>
    <xf numFmtId="0" fontId="13" fillId="11" borderId="8" xfId="0" applyNumberFormat="1" applyFont="1" applyFill="1" applyBorder="1" applyAlignment="1">
      <alignment horizontal="center"/>
    </xf>
    <xf numFmtId="0" fontId="12" fillId="11" borderId="8" xfId="0" applyNumberFormat="1" applyFont="1" applyFill="1" applyBorder="1" applyAlignment="1">
      <alignment horizontal="center"/>
    </xf>
    <xf numFmtId="0" fontId="0" fillId="11" borderId="26" xfId="0" applyNumberFormat="1" applyFill="1" applyBorder="1" applyAlignment="1">
      <alignment horizontal="center"/>
    </xf>
    <xf numFmtId="0" fontId="0" fillId="11" borderId="15" xfId="0" applyNumberForma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165" fontId="12" fillId="12" borderId="15" xfId="2" applyNumberFormat="1" applyFont="1" applyFill="1" applyBorder="1" applyAlignment="1">
      <alignment horizontal="center"/>
    </xf>
    <xf numFmtId="44" fontId="13" fillId="0" borderId="18" xfId="2" applyFont="1" applyBorder="1"/>
    <xf numFmtId="44" fontId="13" fillId="0" borderId="19" xfId="2" applyFont="1" applyBorder="1"/>
    <xf numFmtId="44" fontId="13" fillId="10" borderId="19" xfId="2" applyFont="1" applyFill="1" applyBorder="1"/>
    <xf numFmtId="44" fontId="13" fillId="0" borderId="20" xfId="2" applyFont="1" applyBorder="1"/>
    <xf numFmtId="0" fontId="13" fillId="0" borderId="0" xfId="0" applyFont="1"/>
    <xf numFmtId="44" fontId="13" fillId="0" borderId="9" xfId="2" applyFont="1" applyBorder="1"/>
    <xf numFmtId="44" fontId="13" fillId="0" borderId="8" xfId="2" applyFont="1" applyBorder="1"/>
    <xf numFmtId="44" fontId="13" fillId="0" borderId="10" xfId="2" applyFont="1" applyBorder="1"/>
    <xf numFmtId="44" fontId="13" fillId="0" borderId="37" xfId="2" applyFont="1" applyFill="1" applyBorder="1"/>
    <xf numFmtId="44" fontId="13" fillId="0" borderId="19" xfId="2" applyFont="1" applyFill="1" applyBorder="1"/>
    <xf numFmtId="44" fontId="13" fillId="0" borderId="38" xfId="2" applyFont="1" applyBorder="1"/>
    <xf numFmtId="44" fontId="13" fillId="0" borderId="21" xfId="2" applyFont="1" applyBorder="1"/>
    <xf numFmtId="44" fontId="13" fillId="0" borderId="22" xfId="2" applyFont="1" applyBorder="1"/>
    <xf numFmtId="44" fontId="13" fillId="0" borderId="23" xfId="2" applyFont="1" applyBorder="1"/>
    <xf numFmtId="44" fontId="13" fillId="0" borderId="9" xfId="2" applyFont="1" applyFill="1" applyBorder="1"/>
    <xf numFmtId="44" fontId="13" fillId="0" borderId="8" xfId="2" applyFont="1" applyFill="1" applyBorder="1"/>
    <xf numFmtId="44" fontId="13" fillId="14" borderId="8" xfId="2" applyFont="1" applyFill="1" applyBorder="1"/>
    <xf numFmtId="44" fontId="13" fillId="0" borderId="5" xfId="2" applyFont="1" applyFill="1" applyBorder="1"/>
    <xf numFmtId="44" fontId="13" fillId="0" borderId="6" xfId="2" applyFont="1" applyFill="1" applyBorder="1"/>
    <xf numFmtId="44" fontId="13" fillId="0" borderId="6" xfId="2" applyFont="1" applyBorder="1"/>
    <xf numFmtId="44" fontId="13" fillId="0" borderId="7" xfId="2" applyFont="1" applyBorder="1"/>
    <xf numFmtId="0" fontId="7" fillId="17" borderId="0" xfId="2" applyNumberFormat="1" applyFont="1" applyFill="1" applyBorder="1" applyAlignment="1">
      <alignment horizontal="center"/>
    </xf>
    <xf numFmtId="0" fontId="14" fillId="16" borderId="8" xfId="0" applyFont="1" applyFill="1" applyBorder="1" applyAlignment="1">
      <alignment horizontal="center" vertical="center"/>
    </xf>
    <xf numFmtId="0" fontId="14" fillId="16" borderId="22" xfId="0" applyFont="1" applyFill="1" applyBorder="1" applyAlignment="1">
      <alignment horizontal="center" vertical="center"/>
    </xf>
    <xf numFmtId="18" fontId="0" fillId="9" borderId="22" xfId="0" applyNumberFormat="1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14" fillId="16" borderId="4" xfId="0" applyFont="1" applyFill="1" applyBorder="1" applyAlignment="1">
      <alignment horizontal="center" vertical="center"/>
    </xf>
    <xf numFmtId="0" fontId="14" fillId="16" borderId="11" xfId="0" applyFont="1" applyFill="1" applyBorder="1" applyAlignment="1">
      <alignment horizontal="center" vertical="center"/>
    </xf>
    <xf numFmtId="44" fontId="0" fillId="20" borderId="8" xfId="2" applyFont="1" applyFill="1" applyBorder="1"/>
    <xf numFmtId="0" fontId="0" fillId="16" borderId="8" xfId="0" applyFill="1" applyBorder="1" applyAlignment="1">
      <alignment horizontal="left" vertical="center"/>
    </xf>
    <xf numFmtId="0" fontId="9" fillId="5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11" borderId="4" xfId="0" applyNumberFormat="1" applyFill="1" applyBorder="1" applyAlignment="1">
      <alignment horizontal="center"/>
    </xf>
    <xf numFmtId="0" fontId="0" fillId="11" borderId="11" xfId="0" applyNumberFormat="1" applyFill="1" applyBorder="1" applyAlignment="1">
      <alignment horizontal="center"/>
    </xf>
    <xf numFmtId="0" fontId="0" fillId="16" borderId="4" xfId="0" applyFill="1" applyBorder="1" applyAlignment="1">
      <alignment horizontal="left" vertical="center"/>
    </xf>
    <xf numFmtId="0" fontId="15" fillId="16" borderId="4" xfId="0" applyFont="1" applyFill="1" applyBorder="1" applyAlignment="1">
      <alignment horizontal="center" vertical="center"/>
    </xf>
    <xf numFmtId="0" fontId="15" fillId="16" borderId="8" xfId="0" applyFont="1" applyFill="1" applyBorder="1" applyAlignment="1">
      <alignment horizontal="center" vertical="center"/>
    </xf>
    <xf numFmtId="0" fontId="15" fillId="16" borderId="11" xfId="0" applyFont="1" applyFill="1" applyBorder="1" applyAlignment="1">
      <alignment horizontal="center" vertical="center"/>
    </xf>
    <xf numFmtId="44" fontId="0" fillId="10" borderId="11" xfId="2" applyFont="1" applyFill="1" applyBorder="1"/>
    <xf numFmtId="44" fontId="0" fillId="0" borderId="22" xfId="2" applyFont="1" applyFill="1" applyBorder="1"/>
    <xf numFmtId="0" fontId="0" fillId="3" borderId="0" xfId="0" applyFill="1"/>
    <xf numFmtId="44" fontId="11" fillId="0" borderId="8" xfId="2" applyFont="1" applyBorder="1"/>
    <xf numFmtId="0" fontId="11" fillId="19" borderId="8" xfId="0" applyFont="1" applyFill="1" applyBorder="1" applyAlignment="1"/>
    <xf numFmtId="0" fontId="2" fillId="13" borderId="11" xfId="0" applyFont="1" applyFill="1" applyBorder="1" applyAlignment="1">
      <alignment horizontal="center"/>
    </xf>
    <xf numFmtId="0" fontId="0" fillId="16" borderId="8" xfId="0" applyFon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16" borderId="22" xfId="0" applyFont="1" applyFill="1" applyBorder="1" applyAlignment="1">
      <alignment horizontal="left" vertical="center"/>
    </xf>
    <xf numFmtId="2" fontId="0" fillId="0" borderId="0" xfId="0" applyNumberFormat="1"/>
    <xf numFmtId="2" fontId="9" fillId="5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4" fontId="11" fillId="21" borderId="4" xfId="2" applyFont="1" applyFill="1" applyBorder="1"/>
    <xf numFmtId="44" fontId="0" fillId="21" borderId="8" xfId="2" applyFont="1" applyFill="1" applyBorder="1"/>
    <xf numFmtId="0" fontId="0" fillId="11" borderId="22" xfId="0" applyNumberFormat="1" applyFill="1" applyBorder="1" applyAlignment="1">
      <alignment horizontal="center"/>
    </xf>
    <xf numFmtId="0" fontId="0" fillId="16" borderId="0" xfId="0" applyFill="1"/>
    <xf numFmtId="0" fontId="16" fillId="16" borderId="8" xfId="0" applyFont="1" applyFill="1" applyBorder="1" applyAlignment="1">
      <alignment horizontal="left"/>
    </xf>
    <xf numFmtId="2" fontId="0" fillId="0" borderId="0" xfId="2" applyNumberFormat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2</xdr:col>
      <xdr:colOff>476250</xdr:colOff>
      <xdr:row>7</xdr:row>
      <xdr:rowOff>38101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1"/>
          <a:ext cx="1419224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476249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419224" cy="1371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761999</xdr:colOff>
      <xdr:row>0</xdr:row>
      <xdr:rowOff>0</xdr:rowOff>
    </xdr:from>
    <xdr:to>
      <xdr:col>2</xdr:col>
      <xdr:colOff>314325</xdr:colOff>
      <xdr:row>6</xdr:row>
      <xdr:rowOff>9524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0"/>
          <a:ext cx="1419226" cy="11525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400049</xdr:colOff>
      <xdr:row>7</xdr:row>
      <xdr:rowOff>38100</xdr:rowOff>
    </xdr:to>
    <xdr:pic>
      <xdr:nvPicPr>
        <xdr:cNvPr id="2" name="1 Imagen" descr="ceiba (2_0.t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0"/>
          <a:ext cx="1419224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Y181"/>
  <sheetViews>
    <sheetView zoomScale="90" zoomScaleNormal="90" workbookViewId="0">
      <pane xSplit="5" ySplit="12" topLeftCell="K13" activePane="bottomRight" state="frozen"/>
      <selection pane="topRight" activeCell="F1" sqref="F1"/>
      <selection pane="bottomLeft" activeCell="A13" sqref="A13"/>
      <selection pane="bottomRight" activeCell="M114" sqref="M114"/>
    </sheetView>
  </sheetViews>
  <sheetFormatPr baseColWidth="10" defaultRowHeight="15" x14ac:dyDescent="0.25"/>
  <cols>
    <col min="1" max="1" width="11.42578125" customWidth="1"/>
    <col min="2" max="2" width="14.140625" customWidth="1"/>
    <col min="3" max="3" width="11.5703125" customWidth="1"/>
    <col min="4" max="4" width="22.7109375" style="84" customWidth="1"/>
    <col min="5" max="5" width="53.28515625" customWidth="1"/>
    <col min="6" max="6" width="13.42578125" style="84" customWidth="1"/>
    <col min="7" max="7" width="16.140625" style="174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  <col min="13" max="13" width="11.42578125" style="84"/>
    <col min="14" max="14" width="12.28515625" bestFit="1" customWidth="1"/>
    <col min="34" max="34" width="12.140625" bestFit="1" customWidth="1"/>
    <col min="36" max="36" width="12.140625" bestFit="1" customWidth="1"/>
    <col min="37" max="37" width="12.28515625" bestFit="1" customWidth="1"/>
    <col min="40" max="40" width="12.28515625" customWidth="1"/>
    <col min="45" max="45" width="12.140625" bestFit="1" customWidth="1"/>
    <col min="102" max="103" width="11.42578125" customWidth="1"/>
  </cols>
  <sheetData>
    <row r="8" spans="2:103" ht="27" x14ac:dyDescent="0.35">
      <c r="B8" s="1" t="s">
        <v>105</v>
      </c>
    </row>
    <row r="9" spans="2:103" ht="20.25" x14ac:dyDescent="0.3">
      <c r="B9" s="2"/>
      <c r="C9" s="2"/>
      <c r="D9" s="91"/>
      <c r="E9" s="66"/>
      <c r="F9" s="8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92"/>
      <c r="E11" s="59" t="s">
        <v>3</v>
      </c>
      <c r="F11" s="87" t="s">
        <v>103</v>
      </c>
      <c r="G11" s="251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customHeight="1" thickTop="1" thickBot="1" x14ac:dyDescent="0.3">
      <c r="M12" s="84">
        <v>0</v>
      </c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f>+AH12+14</f>
        <v>42429</v>
      </c>
      <c r="AJ12" s="4">
        <f>+AI12+15</f>
        <v>42444</v>
      </c>
      <c r="AK12" s="4">
        <f>+AJ12+16</f>
        <v>42460</v>
      </c>
      <c r="AL12" s="4">
        <f>+AK12+15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E14" s="6"/>
      <c r="G14" s="252"/>
      <c r="H14" s="7"/>
      <c r="I14" s="8"/>
      <c r="J14" s="7"/>
      <c r="K14" s="8"/>
      <c r="L14" s="8"/>
    </row>
    <row r="15" spans="2:103" ht="15.75" customHeight="1" thickTop="1" x14ac:dyDescent="0.25">
      <c r="B15" s="9">
        <v>5</v>
      </c>
      <c r="C15" s="10">
        <v>1</v>
      </c>
      <c r="D15" s="93" t="s">
        <v>0</v>
      </c>
      <c r="E15" s="38" t="s">
        <v>99</v>
      </c>
      <c r="F15" s="88" t="s">
        <v>214</v>
      </c>
      <c r="G15" s="253">
        <f>25*25</f>
        <v>625</v>
      </c>
      <c r="H15" s="43">
        <v>45000</v>
      </c>
      <c r="I15" s="11">
        <v>42109</v>
      </c>
      <c r="J15" s="43">
        <f>+H15-K15</f>
        <v>25500</v>
      </c>
      <c r="K15" s="47">
        <f>SUM(N15:CY15)</f>
        <v>19500</v>
      </c>
      <c r="L15" s="63">
        <f>+COUNT(N15:CY15)</f>
        <v>26</v>
      </c>
      <c r="M15" s="84">
        <f>+K15/500</f>
        <v>39</v>
      </c>
      <c r="N15" s="12">
        <v>500</v>
      </c>
      <c r="O15" s="13">
        <v>500</v>
      </c>
      <c r="P15" s="13">
        <v>500</v>
      </c>
      <c r="Q15" s="13">
        <v>500</v>
      </c>
      <c r="R15" s="13">
        <v>500</v>
      </c>
      <c r="S15" s="13">
        <v>500</v>
      </c>
      <c r="T15" s="13">
        <v>500</v>
      </c>
      <c r="U15" s="13">
        <v>500</v>
      </c>
      <c r="V15" s="13">
        <v>500</v>
      </c>
      <c r="W15" s="13">
        <v>500</v>
      </c>
      <c r="X15" s="13">
        <v>500</v>
      </c>
      <c r="Y15" s="13">
        <v>500</v>
      </c>
      <c r="Z15" s="13">
        <v>500</v>
      </c>
      <c r="AA15" s="13"/>
      <c r="AB15" s="13">
        <v>1000</v>
      </c>
      <c r="AC15" s="13">
        <v>500</v>
      </c>
      <c r="AD15" s="13"/>
      <c r="AE15" s="13">
        <v>1000</v>
      </c>
      <c r="AF15" s="13">
        <v>1000</v>
      </c>
      <c r="AG15" s="13"/>
      <c r="AH15" s="13"/>
      <c r="AI15" s="13">
        <v>1000</v>
      </c>
      <c r="AJ15" s="13">
        <v>1000</v>
      </c>
      <c r="AK15" s="13"/>
      <c r="AL15" s="13">
        <v>1000</v>
      </c>
      <c r="AM15" s="13"/>
      <c r="AN15" s="13">
        <v>1000</v>
      </c>
      <c r="AO15" s="13"/>
      <c r="AP15" s="131">
        <v>1000</v>
      </c>
      <c r="AQ15" s="131">
        <v>500</v>
      </c>
      <c r="AR15" s="131">
        <v>500</v>
      </c>
      <c r="AS15" s="13"/>
      <c r="AT15" s="131">
        <v>1000</v>
      </c>
      <c r="AU15" s="13"/>
      <c r="AV15" s="13"/>
      <c r="AW15" s="13"/>
      <c r="AX15" s="13"/>
      <c r="AY15" s="131">
        <v>2500</v>
      </c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ht="15" customHeight="1" x14ac:dyDescent="0.25">
      <c r="B16" s="15">
        <v>5</v>
      </c>
      <c r="C16" s="16">
        <v>2</v>
      </c>
      <c r="D16" s="94" t="s">
        <v>0</v>
      </c>
      <c r="E16" s="275" t="s">
        <v>100</v>
      </c>
      <c r="F16" s="89" t="s">
        <v>214</v>
      </c>
      <c r="G16" s="195">
        <f>25*25</f>
        <v>625</v>
      </c>
      <c r="H16" s="44">
        <v>45000</v>
      </c>
      <c r="I16" s="18">
        <v>42109</v>
      </c>
      <c r="J16" s="44">
        <f t="shared" ref="J16:J20" si="2">+H16-K16</f>
        <v>25500</v>
      </c>
      <c r="K16" s="48">
        <f>SUM(N16:CY16)</f>
        <v>19500</v>
      </c>
      <c r="L16" s="63">
        <f t="shared" ref="L16:L63" si="3">+COUNT(N16:CY16)</f>
        <v>38</v>
      </c>
      <c r="M16" s="84">
        <f t="shared" ref="M16:M25" si="4">+K16/500</f>
        <v>39</v>
      </c>
      <c r="N16" s="19">
        <v>500</v>
      </c>
      <c r="O16" s="20">
        <v>500</v>
      </c>
      <c r="P16" s="20">
        <v>500</v>
      </c>
      <c r="Q16" s="20">
        <v>500</v>
      </c>
      <c r="R16" s="20">
        <v>500</v>
      </c>
      <c r="S16" s="20">
        <v>500</v>
      </c>
      <c r="T16" s="20">
        <v>500</v>
      </c>
      <c r="U16" s="20">
        <v>500</v>
      </c>
      <c r="V16" s="20">
        <v>500</v>
      </c>
      <c r="W16" s="20">
        <v>500</v>
      </c>
      <c r="X16" s="20">
        <v>500</v>
      </c>
      <c r="Y16" s="20">
        <v>500</v>
      </c>
      <c r="Z16" s="20">
        <v>500</v>
      </c>
      <c r="AA16" s="20">
        <v>500</v>
      </c>
      <c r="AB16" s="20">
        <v>500</v>
      </c>
      <c r="AC16" s="20">
        <v>500</v>
      </c>
      <c r="AD16" s="20">
        <v>500</v>
      </c>
      <c r="AE16" s="20">
        <v>500</v>
      </c>
      <c r="AF16" s="20">
        <v>500</v>
      </c>
      <c r="AG16" s="20">
        <v>500</v>
      </c>
      <c r="AH16" s="20">
        <v>500</v>
      </c>
      <c r="AI16" s="20">
        <v>500</v>
      </c>
      <c r="AJ16" s="20">
        <v>500</v>
      </c>
      <c r="AK16" s="20">
        <v>500</v>
      </c>
      <c r="AL16" s="20">
        <v>500</v>
      </c>
      <c r="AM16" s="20">
        <v>500</v>
      </c>
      <c r="AN16" s="20">
        <v>500</v>
      </c>
      <c r="AO16" s="20"/>
      <c r="AP16" s="169">
        <v>500</v>
      </c>
      <c r="AQ16" s="20">
        <v>500</v>
      </c>
      <c r="AR16" s="20">
        <v>500</v>
      </c>
      <c r="AS16" s="20">
        <v>1000</v>
      </c>
      <c r="AT16" s="20">
        <v>500</v>
      </c>
      <c r="AU16" s="20">
        <v>500</v>
      </c>
      <c r="AV16" s="20">
        <v>500</v>
      </c>
      <c r="AW16" s="20">
        <v>500</v>
      </c>
      <c r="AX16" s="20">
        <v>500</v>
      </c>
      <c r="AY16" s="20">
        <v>500</v>
      </c>
      <c r="AZ16" s="20">
        <v>500</v>
      </c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x14ac:dyDescent="0.25">
      <c r="B17" s="15">
        <v>5</v>
      </c>
      <c r="C17" s="16">
        <v>3</v>
      </c>
      <c r="D17" s="94" t="s">
        <v>0</v>
      </c>
      <c r="E17" s="40" t="s">
        <v>101</v>
      </c>
      <c r="F17" s="89" t="s">
        <v>214</v>
      </c>
      <c r="G17" s="195">
        <v>625</v>
      </c>
      <c r="H17" s="44">
        <v>45000</v>
      </c>
      <c r="I17" s="18">
        <v>42109</v>
      </c>
      <c r="J17" s="44">
        <f t="shared" si="2"/>
        <v>25500</v>
      </c>
      <c r="K17" s="48">
        <f t="shared" ref="K17:K28" si="5">SUM(N17:CY17)</f>
        <v>19500</v>
      </c>
      <c r="L17" s="63">
        <f t="shared" si="3"/>
        <v>11</v>
      </c>
      <c r="M17" s="84">
        <f t="shared" si="4"/>
        <v>39</v>
      </c>
      <c r="N17" s="19">
        <v>500</v>
      </c>
      <c r="O17" s="20">
        <v>500</v>
      </c>
      <c r="P17" s="20">
        <v>500</v>
      </c>
      <c r="Q17" s="20">
        <v>500</v>
      </c>
      <c r="R17" s="20">
        <v>500</v>
      </c>
      <c r="S17" s="20">
        <v>500</v>
      </c>
      <c r="T17" s="20"/>
      <c r="U17" s="20">
        <v>1000</v>
      </c>
      <c r="V17" s="20"/>
      <c r="W17" s="20"/>
      <c r="X17" s="20"/>
      <c r="Y17" s="20"/>
      <c r="Z17" s="20">
        <v>2500</v>
      </c>
      <c r="AA17" s="20"/>
      <c r="AB17" s="20"/>
      <c r="AC17" s="20"/>
      <c r="AD17" s="20"/>
      <c r="AE17" s="20">
        <v>2500</v>
      </c>
      <c r="AF17" s="20"/>
      <c r="AG17" s="20"/>
      <c r="AH17" s="20"/>
      <c r="AI17" s="20"/>
      <c r="AJ17" s="20"/>
      <c r="AK17" s="20"/>
      <c r="AL17" s="20"/>
      <c r="AM17" s="20"/>
      <c r="AN17" s="20">
        <v>4500</v>
      </c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>
        <v>6000</v>
      </c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5">
        <v>5</v>
      </c>
      <c r="C18" s="16">
        <v>4</v>
      </c>
      <c r="D18" s="94" t="s">
        <v>0</v>
      </c>
      <c r="E18" s="40" t="s">
        <v>101</v>
      </c>
      <c r="F18" s="89" t="s">
        <v>214</v>
      </c>
      <c r="G18" s="195">
        <v>625</v>
      </c>
      <c r="H18" s="44">
        <v>45000</v>
      </c>
      <c r="I18" s="18">
        <v>42109</v>
      </c>
      <c r="J18" s="44">
        <f t="shared" si="2"/>
        <v>25500</v>
      </c>
      <c r="K18" s="48">
        <f t="shared" si="5"/>
        <v>19500</v>
      </c>
      <c r="L18" s="63">
        <f t="shared" si="3"/>
        <v>11</v>
      </c>
      <c r="M18" s="84">
        <f t="shared" si="4"/>
        <v>39</v>
      </c>
      <c r="N18" s="19">
        <v>500</v>
      </c>
      <c r="O18" s="20">
        <v>500</v>
      </c>
      <c r="P18" s="20">
        <v>500</v>
      </c>
      <c r="Q18" s="20">
        <v>500</v>
      </c>
      <c r="R18" s="20">
        <v>500</v>
      </c>
      <c r="S18" s="20"/>
      <c r="T18" s="20">
        <v>1000</v>
      </c>
      <c r="U18" s="20"/>
      <c r="V18" s="20">
        <v>1000</v>
      </c>
      <c r="W18" s="20"/>
      <c r="X18" s="20"/>
      <c r="Y18" s="20"/>
      <c r="Z18" s="20">
        <v>2000</v>
      </c>
      <c r="AA18" s="20"/>
      <c r="AB18" s="20"/>
      <c r="AC18" s="20"/>
      <c r="AD18" s="20"/>
      <c r="AE18" s="20">
        <v>2500</v>
      </c>
      <c r="AF18" s="20"/>
      <c r="AG18" s="20"/>
      <c r="AH18" s="20"/>
      <c r="AI18" s="20"/>
      <c r="AJ18" s="20"/>
      <c r="AK18" s="20"/>
      <c r="AL18" s="20"/>
      <c r="AM18" s="20"/>
      <c r="AN18" s="20">
        <v>4500</v>
      </c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>
        <v>6000</v>
      </c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5">
        <v>5</v>
      </c>
      <c r="C19" s="16">
        <v>5</v>
      </c>
      <c r="D19" s="94" t="s">
        <v>0</v>
      </c>
      <c r="E19" s="40" t="s">
        <v>102</v>
      </c>
      <c r="F19" s="89" t="s">
        <v>214</v>
      </c>
      <c r="G19" s="195">
        <v>625</v>
      </c>
      <c r="H19" s="44">
        <v>45000</v>
      </c>
      <c r="I19" s="18">
        <v>42109</v>
      </c>
      <c r="J19" s="44">
        <f t="shared" si="2"/>
        <v>24500</v>
      </c>
      <c r="K19" s="48">
        <f t="shared" si="5"/>
        <v>20500</v>
      </c>
      <c r="L19" s="63">
        <f t="shared" si="3"/>
        <v>9</v>
      </c>
      <c r="M19" s="84">
        <f t="shared" si="4"/>
        <v>41</v>
      </c>
      <c r="N19" s="19">
        <v>500</v>
      </c>
      <c r="O19" s="20">
        <v>500</v>
      </c>
      <c r="P19" s="20">
        <v>500</v>
      </c>
      <c r="Q19" s="20">
        <v>500</v>
      </c>
      <c r="R19" s="20">
        <v>500</v>
      </c>
      <c r="S19" s="20">
        <v>500</v>
      </c>
      <c r="T19" s="20"/>
      <c r="U19" s="20">
        <v>1000</v>
      </c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>
        <v>10000</v>
      </c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>
        <v>6500</v>
      </c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ht="15" customHeight="1" x14ac:dyDescent="0.25">
      <c r="B20" s="15">
        <v>5</v>
      </c>
      <c r="C20" s="16">
        <v>6</v>
      </c>
      <c r="D20" s="94" t="s">
        <v>0</v>
      </c>
      <c r="E20" s="40" t="s">
        <v>216</v>
      </c>
      <c r="F20" s="89" t="s">
        <v>214</v>
      </c>
      <c r="G20" s="195">
        <v>625</v>
      </c>
      <c r="H20" s="44">
        <v>45000</v>
      </c>
      <c r="I20" s="18">
        <v>42109</v>
      </c>
      <c r="J20" s="44">
        <f t="shared" si="2"/>
        <v>25500</v>
      </c>
      <c r="K20" s="48">
        <f t="shared" si="5"/>
        <v>19500</v>
      </c>
      <c r="L20" s="63">
        <f>+COUNT(N20:CY20)</f>
        <v>32</v>
      </c>
      <c r="M20" s="84">
        <f t="shared" si="4"/>
        <v>39</v>
      </c>
      <c r="N20" s="19">
        <v>500</v>
      </c>
      <c r="O20" s="20">
        <v>500</v>
      </c>
      <c r="P20" s="20">
        <v>500</v>
      </c>
      <c r="Q20" s="20">
        <v>500</v>
      </c>
      <c r="R20" s="20">
        <v>500</v>
      </c>
      <c r="S20" s="20">
        <v>500</v>
      </c>
      <c r="T20" s="20">
        <v>500</v>
      </c>
      <c r="U20" s="20">
        <v>500</v>
      </c>
      <c r="V20" s="20">
        <v>500</v>
      </c>
      <c r="W20" s="20">
        <v>500</v>
      </c>
      <c r="X20" s="20">
        <v>1000</v>
      </c>
      <c r="Y20" s="20"/>
      <c r="Z20" s="20">
        <v>500</v>
      </c>
      <c r="AA20" s="20">
        <v>500</v>
      </c>
      <c r="AB20" s="20"/>
      <c r="AC20" s="20">
        <v>1000</v>
      </c>
      <c r="AD20" s="20">
        <v>500</v>
      </c>
      <c r="AE20" s="20">
        <v>500</v>
      </c>
      <c r="AF20" s="20">
        <v>500</v>
      </c>
      <c r="AG20" s="20">
        <v>500</v>
      </c>
      <c r="AH20" s="20">
        <v>500</v>
      </c>
      <c r="AI20" s="20">
        <v>500</v>
      </c>
      <c r="AJ20" s="20">
        <v>500</v>
      </c>
      <c r="AK20" s="20">
        <v>500</v>
      </c>
      <c r="AL20" s="20">
        <v>500</v>
      </c>
      <c r="AM20" s="20">
        <v>500</v>
      </c>
      <c r="AN20" s="20">
        <v>500</v>
      </c>
      <c r="AO20" s="20">
        <v>500</v>
      </c>
      <c r="AP20" s="20"/>
      <c r="AQ20" s="20">
        <v>500</v>
      </c>
      <c r="AR20" s="20">
        <v>500</v>
      </c>
      <c r="AS20" s="20">
        <v>1000</v>
      </c>
      <c r="AT20" s="20">
        <v>1000</v>
      </c>
      <c r="AU20" s="20"/>
      <c r="AV20" s="20"/>
      <c r="AW20" s="20"/>
      <c r="AX20" s="20"/>
      <c r="AY20" s="85">
        <v>2000</v>
      </c>
      <c r="AZ20" s="85">
        <v>500</v>
      </c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ht="15" customHeight="1" x14ac:dyDescent="0.25">
      <c r="B21" s="15">
        <v>5</v>
      </c>
      <c r="C21" s="16">
        <v>7</v>
      </c>
      <c r="D21" s="94" t="s">
        <v>0</v>
      </c>
      <c r="E21" s="40" t="s">
        <v>211</v>
      </c>
      <c r="F21" s="89" t="s">
        <v>214</v>
      </c>
      <c r="G21" s="195">
        <v>625</v>
      </c>
      <c r="H21" s="44">
        <v>45000</v>
      </c>
      <c r="I21" s="18">
        <v>42109</v>
      </c>
      <c r="J21" s="44">
        <f t="shared" ref="J21:J25" si="6">+H21-K21</f>
        <v>25000</v>
      </c>
      <c r="K21" s="48">
        <f t="shared" si="5"/>
        <v>20000</v>
      </c>
      <c r="L21" s="63">
        <f>+COUNT(N21:CY21)</f>
        <v>23</v>
      </c>
      <c r="M21" s="84">
        <f t="shared" si="4"/>
        <v>40</v>
      </c>
      <c r="N21" s="19">
        <v>500</v>
      </c>
      <c r="O21" s="20">
        <v>500</v>
      </c>
      <c r="P21" s="20">
        <v>500</v>
      </c>
      <c r="Q21" s="20">
        <v>500</v>
      </c>
      <c r="R21" s="20">
        <v>500</v>
      </c>
      <c r="S21" s="20">
        <v>500</v>
      </c>
      <c r="T21" s="20">
        <v>500</v>
      </c>
      <c r="U21" s="20">
        <v>500</v>
      </c>
      <c r="V21" s="20">
        <v>500</v>
      </c>
      <c r="W21" s="20">
        <v>500</v>
      </c>
      <c r="X21" s="20">
        <v>500</v>
      </c>
      <c r="Y21" s="20">
        <v>500</v>
      </c>
      <c r="Z21" s="20">
        <v>500</v>
      </c>
      <c r="AA21" s="20"/>
      <c r="AB21" s="20"/>
      <c r="AC21" s="20"/>
      <c r="AD21" s="20"/>
      <c r="AE21" s="20"/>
      <c r="AF21" s="20">
        <v>1000</v>
      </c>
      <c r="AG21" s="20">
        <v>500</v>
      </c>
      <c r="AH21" s="20">
        <v>2500</v>
      </c>
      <c r="AI21" s="20"/>
      <c r="AJ21" s="20"/>
      <c r="AK21" s="20">
        <v>1500</v>
      </c>
      <c r="AL21" s="20"/>
      <c r="AM21" s="20"/>
      <c r="AN21" s="20">
        <v>1500</v>
      </c>
      <c r="AO21" s="20">
        <v>1000</v>
      </c>
      <c r="AP21" s="20"/>
      <c r="AQ21" s="20">
        <v>1500</v>
      </c>
      <c r="AR21" s="20"/>
      <c r="AS21" s="20"/>
      <c r="AT21" s="20"/>
      <c r="AU21" s="20"/>
      <c r="AV21" s="20"/>
      <c r="AW21" s="20"/>
      <c r="AX21" s="20">
        <v>2500</v>
      </c>
      <c r="AY21" s="20">
        <v>500</v>
      </c>
      <c r="AZ21" s="20">
        <v>1000</v>
      </c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79">
        <v>5</v>
      </c>
      <c r="C22" s="180">
        <v>8</v>
      </c>
      <c r="D22" s="181" t="s">
        <v>0</v>
      </c>
      <c r="E22" s="172" t="s">
        <v>393</v>
      </c>
      <c r="F22" s="89" t="s">
        <v>214</v>
      </c>
      <c r="G22" s="215"/>
      <c r="H22" s="183"/>
      <c r="I22" s="18"/>
      <c r="J22" s="183">
        <f t="shared" si="6"/>
        <v>0</v>
      </c>
      <c r="K22" s="184">
        <f t="shared" si="5"/>
        <v>0</v>
      </c>
      <c r="L22" s="63">
        <f>+COUNT(N22:CY22)</f>
        <v>0</v>
      </c>
      <c r="M22" s="185">
        <f>+K22/500</f>
        <v>0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5">
        <v>5</v>
      </c>
      <c r="C23" s="16">
        <v>8</v>
      </c>
      <c r="D23" s="94" t="s">
        <v>0</v>
      </c>
      <c r="E23" s="243" t="s">
        <v>475</v>
      </c>
      <c r="F23" s="89" t="s">
        <v>214</v>
      </c>
      <c r="G23" s="195">
        <v>312.5</v>
      </c>
      <c r="H23" s="44">
        <v>77000</v>
      </c>
      <c r="I23" s="18"/>
      <c r="J23" s="44">
        <f>+H23-K23</f>
        <v>77000</v>
      </c>
      <c r="K23" s="48">
        <f t="shared" si="5"/>
        <v>0</v>
      </c>
      <c r="L23" s="63">
        <f t="shared" ref="L23:L27" si="7">+COUNT(N23:CY23)</f>
        <v>0</v>
      </c>
      <c r="M23" s="84">
        <f t="shared" si="4"/>
        <v>0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x14ac:dyDescent="0.25">
      <c r="B24" s="15">
        <v>5</v>
      </c>
      <c r="C24" s="16" t="s">
        <v>465</v>
      </c>
      <c r="D24" s="94" t="s">
        <v>0</v>
      </c>
      <c r="E24" s="243" t="s">
        <v>475</v>
      </c>
      <c r="F24" s="89" t="s">
        <v>214</v>
      </c>
      <c r="G24" s="195">
        <v>312.5</v>
      </c>
      <c r="H24" s="44">
        <v>77000</v>
      </c>
      <c r="I24" s="18"/>
      <c r="J24" s="44">
        <f t="shared" si="6"/>
        <v>77000</v>
      </c>
      <c r="K24" s="48">
        <f>SUM(N24:CY24)</f>
        <v>0</v>
      </c>
      <c r="L24" s="63">
        <f t="shared" si="7"/>
        <v>0</v>
      </c>
      <c r="M24" s="84">
        <f t="shared" si="4"/>
        <v>0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x14ac:dyDescent="0.25">
      <c r="B25" s="179">
        <v>5</v>
      </c>
      <c r="C25" s="180">
        <v>9</v>
      </c>
      <c r="D25" s="181" t="s">
        <v>0</v>
      </c>
      <c r="E25" s="172" t="s">
        <v>393</v>
      </c>
      <c r="F25" s="89" t="s">
        <v>214</v>
      </c>
      <c r="G25" s="215"/>
      <c r="H25" s="183"/>
      <c r="I25" s="18"/>
      <c r="J25" s="183">
        <f t="shared" si="6"/>
        <v>0</v>
      </c>
      <c r="K25" s="184">
        <f t="shared" si="5"/>
        <v>0</v>
      </c>
      <c r="L25" s="63">
        <f t="shared" si="7"/>
        <v>0</v>
      </c>
      <c r="M25" s="185">
        <f t="shared" si="4"/>
        <v>0</v>
      </c>
      <c r="N25" s="1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1"/>
    </row>
    <row r="26" spans="2:103" x14ac:dyDescent="0.25">
      <c r="B26" s="15">
        <v>5</v>
      </c>
      <c r="C26" s="16">
        <v>9</v>
      </c>
      <c r="D26" s="94" t="s">
        <v>0</v>
      </c>
      <c r="E26" s="243" t="s">
        <v>475</v>
      </c>
      <c r="F26" s="89" t="s">
        <v>214</v>
      </c>
      <c r="G26" s="195">
        <v>312.5</v>
      </c>
      <c r="H26" s="44">
        <v>77000</v>
      </c>
      <c r="I26" s="18"/>
      <c r="J26" s="44">
        <f>+H26-K26</f>
        <v>77000</v>
      </c>
      <c r="K26" s="48">
        <f t="shared" ref="K26:K27" si="8">SUM(N26:CY26)</f>
        <v>0</v>
      </c>
      <c r="L26" s="63">
        <f>+COUNT(N26:CY26)</f>
        <v>0</v>
      </c>
      <c r="M26" s="84">
        <f t="shared" ref="M26:M27" si="9">+K26/500</f>
        <v>0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>
        <v>5</v>
      </c>
      <c r="C27" s="16" t="s">
        <v>466</v>
      </c>
      <c r="D27" s="94" t="s">
        <v>0</v>
      </c>
      <c r="E27" s="243" t="s">
        <v>475</v>
      </c>
      <c r="F27" s="89" t="s">
        <v>214</v>
      </c>
      <c r="G27" s="195">
        <v>312.5</v>
      </c>
      <c r="H27" s="44">
        <v>77000</v>
      </c>
      <c r="I27" s="18"/>
      <c r="J27" s="44">
        <f>+H27-K27</f>
        <v>77000</v>
      </c>
      <c r="K27" s="48">
        <f t="shared" si="8"/>
        <v>0</v>
      </c>
      <c r="L27" s="63">
        <f t="shared" si="7"/>
        <v>0</v>
      </c>
      <c r="M27" s="84">
        <f t="shared" si="9"/>
        <v>0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ht="15.75" customHeight="1" thickBot="1" x14ac:dyDescent="0.3">
      <c r="B28" s="15">
        <v>5</v>
      </c>
      <c r="C28" s="16">
        <v>10</v>
      </c>
      <c r="D28" s="94" t="s">
        <v>0</v>
      </c>
      <c r="E28" s="40" t="s">
        <v>212</v>
      </c>
      <c r="F28" s="89" t="s">
        <v>214</v>
      </c>
      <c r="G28" s="195">
        <v>625</v>
      </c>
      <c r="H28" s="44">
        <v>45000</v>
      </c>
      <c r="I28" s="18">
        <v>42109</v>
      </c>
      <c r="J28" s="44">
        <f t="shared" ref="J28" si="10">+H28-K28</f>
        <v>26000</v>
      </c>
      <c r="K28" s="48">
        <f t="shared" si="5"/>
        <v>19000</v>
      </c>
      <c r="L28" s="63">
        <f>+COUNT(N28:CY28)</f>
        <v>35</v>
      </c>
      <c r="M28" s="84">
        <f t="shared" ref="M28:M76" si="11">+K28/500</f>
        <v>38</v>
      </c>
      <c r="N28" s="19">
        <v>500</v>
      </c>
      <c r="O28" s="20">
        <v>500</v>
      </c>
      <c r="P28" s="20">
        <v>500</v>
      </c>
      <c r="Q28" s="20">
        <v>500</v>
      </c>
      <c r="R28" s="20">
        <v>500</v>
      </c>
      <c r="S28" s="20">
        <v>500</v>
      </c>
      <c r="T28" s="20"/>
      <c r="U28" s="85">
        <v>1000</v>
      </c>
      <c r="V28" s="85">
        <v>500</v>
      </c>
      <c r="W28" s="20">
        <v>500</v>
      </c>
      <c r="X28" s="20">
        <v>500</v>
      </c>
      <c r="Y28" s="20">
        <v>500</v>
      </c>
      <c r="Z28" s="20">
        <v>500</v>
      </c>
      <c r="AA28" s="20">
        <v>500</v>
      </c>
      <c r="AB28" s="20">
        <v>500</v>
      </c>
      <c r="AC28" s="20">
        <v>500</v>
      </c>
      <c r="AD28" s="85">
        <v>500</v>
      </c>
      <c r="AE28" s="85">
        <v>500</v>
      </c>
      <c r="AF28" s="20">
        <v>500</v>
      </c>
      <c r="AG28" s="85">
        <v>500</v>
      </c>
      <c r="AH28" s="85">
        <v>500</v>
      </c>
      <c r="AI28" s="85">
        <v>500</v>
      </c>
      <c r="AJ28" s="85">
        <v>500</v>
      </c>
      <c r="AK28" s="20">
        <v>500</v>
      </c>
      <c r="AL28" s="85">
        <v>1000</v>
      </c>
      <c r="AM28" s="20"/>
      <c r="AN28" s="20">
        <v>500</v>
      </c>
      <c r="AO28" s="85">
        <v>500</v>
      </c>
      <c r="AP28" s="85">
        <v>500</v>
      </c>
      <c r="AQ28" s="85">
        <v>500</v>
      </c>
      <c r="AR28" s="85">
        <v>500</v>
      </c>
      <c r="AS28" s="85">
        <v>500</v>
      </c>
      <c r="AT28" s="20">
        <v>500</v>
      </c>
      <c r="AU28" s="85">
        <v>500</v>
      </c>
      <c r="AV28" s="85">
        <v>500</v>
      </c>
      <c r="AW28" s="20"/>
      <c r="AX28" s="20"/>
      <c r="AY28" s="85">
        <v>500</v>
      </c>
      <c r="AZ28" s="85">
        <v>1000</v>
      </c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ht="15.75" thickTop="1" x14ac:dyDescent="0.25">
      <c r="B29" s="9">
        <v>6</v>
      </c>
      <c r="C29" s="10">
        <v>1</v>
      </c>
      <c r="D29" s="93" t="s">
        <v>213</v>
      </c>
      <c r="E29" s="97" t="s">
        <v>220</v>
      </c>
      <c r="F29" s="89" t="s">
        <v>214</v>
      </c>
      <c r="G29" s="253">
        <f>25*25</f>
        <v>625</v>
      </c>
      <c r="H29" s="43">
        <v>45000</v>
      </c>
      <c r="I29" s="11"/>
      <c r="J29" s="43">
        <f>+H29-K29</f>
        <v>45000</v>
      </c>
      <c r="K29" s="47">
        <f>SUM(N29:CY29)</f>
        <v>0</v>
      </c>
      <c r="L29" s="63">
        <f t="shared" si="3"/>
        <v>0</v>
      </c>
      <c r="M29" s="84">
        <f t="shared" si="11"/>
        <v>0</v>
      </c>
      <c r="N29" s="12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4"/>
    </row>
    <row r="30" spans="2:103" x14ac:dyDescent="0.25">
      <c r="B30" s="15">
        <f>+B29</f>
        <v>6</v>
      </c>
      <c r="C30" s="16">
        <v>2</v>
      </c>
      <c r="D30" s="94" t="s">
        <v>213</v>
      </c>
      <c r="E30" s="276" t="s">
        <v>520</v>
      </c>
      <c r="F30" s="89" t="s">
        <v>214</v>
      </c>
      <c r="G30" s="195">
        <f>25*25</f>
        <v>625</v>
      </c>
      <c r="H30" s="44">
        <v>45000</v>
      </c>
      <c r="I30" s="18"/>
      <c r="J30" s="44">
        <f t="shared" ref="J30:J40" si="12">+H30-K30</f>
        <v>34500</v>
      </c>
      <c r="K30" s="48">
        <f>SUM(N30:CY30)</f>
        <v>10500</v>
      </c>
      <c r="L30" s="63">
        <f t="shared" si="3"/>
        <v>16</v>
      </c>
      <c r="M30" s="84">
        <f t="shared" si="11"/>
        <v>21</v>
      </c>
      <c r="N30" s="19">
        <v>500</v>
      </c>
      <c r="O30" s="20">
        <v>500</v>
      </c>
      <c r="P30" s="20">
        <v>500</v>
      </c>
      <c r="Q30" s="20">
        <v>500</v>
      </c>
      <c r="R30" s="20">
        <v>500</v>
      </c>
      <c r="S30" s="20">
        <v>500</v>
      </c>
      <c r="T30" s="20">
        <v>500</v>
      </c>
      <c r="U30" s="20">
        <v>500</v>
      </c>
      <c r="V30" s="20">
        <v>500</v>
      </c>
      <c r="W30" s="20">
        <v>500</v>
      </c>
      <c r="X30" s="20"/>
      <c r="Y30" s="20">
        <v>1000</v>
      </c>
      <c r="Z30" s="20"/>
      <c r="AA30" s="20"/>
      <c r="AB30" s="20">
        <v>1500</v>
      </c>
      <c r="AC30" s="20">
        <v>500</v>
      </c>
      <c r="AD30" s="20">
        <v>500</v>
      </c>
      <c r="AE30" s="20"/>
      <c r="AF30" s="20"/>
      <c r="AG30" s="20"/>
      <c r="AH30" s="20"/>
      <c r="AI30" s="20"/>
      <c r="AJ30" s="20">
        <v>500</v>
      </c>
      <c r="AK30" s="20"/>
      <c r="AL30" s="20">
        <v>1500</v>
      </c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x14ac:dyDescent="0.25">
      <c r="B31" s="15">
        <f t="shared" ref="B31:B37" si="13">+B30</f>
        <v>6</v>
      </c>
      <c r="C31" s="16">
        <v>3</v>
      </c>
      <c r="D31" s="94" t="s">
        <v>213</v>
      </c>
      <c r="E31" s="40" t="s">
        <v>215</v>
      </c>
      <c r="F31" s="89" t="s">
        <v>214</v>
      </c>
      <c r="G31" s="195">
        <v>625</v>
      </c>
      <c r="H31" s="44">
        <v>45000</v>
      </c>
      <c r="I31" s="18"/>
      <c r="J31" s="44">
        <f>+H31-K31</f>
        <v>34500</v>
      </c>
      <c r="K31" s="48">
        <f t="shared" ref="K31:K34" si="14">SUM(N31:CY31)</f>
        <v>10500</v>
      </c>
      <c r="L31" s="63">
        <f t="shared" si="3"/>
        <v>16</v>
      </c>
      <c r="M31" s="84">
        <f t="shared" si="11"/>
        <v>21</v>
      </c>
      <c r="N31" s="19">
        <v>500</v>
      </c>
      <c r="O31" s="20">
        <v>500</v>
      </c>
      <c r="P31" s="20">
        <v>500</v>
      </c>
      <c r="Q31" s="20">
        <v>500</v>
      </c>
      <c r="R31" s="20">
        <v>500</v>
      </c>
      <c r="S31" s="20">
        <v>500</v>
      </c>
      <c r="T31" s="20">
        <v>500</v>
      </c>
      <c r="U31" s="20">
        <v>500</v>
      </c>
      <c r="V31" s="20">
        <v>500</v>
      </c>
      <c r="W31" s="20">
        <v>500</v>
      </c>
      <c r="X31" s="20"/>
      <c r="Y31" s="20">
        <v>1000</v>
      </c>
      <c r="Z31" s="20"/>
      <c r="AA31" s="20"/>
      <c r="AB31" s="20">
        <v>1500</v>
      </c>
      <c r="AC31" s="20">
        <v>500</v>
      </c>
      <c r="AD31" s="20">
        <v>500</v>
      </c>
      <c r="AE31" s="20"/>
      <c r="AF31" s="20"/>
      <c r="AG31" s="20"/>
      <c r="AH31" s="20"/>
      <c r="AI31" s="20"/>
      <c r="AJ31" s="20">
        <v>500</v>
      </c>
      <c r="AK31" s="20"/>
      <c r="AL31" s="20">
        <v>1500</v>
      </c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x14ac:dyDescent="0.25">
      <c r="B32" s="15">
        <f t="shared" si="13"/>
        <v>6</v>
      </c>
      <c r="C32" s="16">
        <v>4</v>
      </c>
      <c r="D32" s="94" t="s">
        <v>213</v>
      </c>
      <c r="E32" s="40" t="s">
        <v>521</v>
      </c>
      <c r="F32" s="89" t="s">
        <v>214</v>
      </c>
      <c r="G32" s="195">
        <v>625</v>
      </c>
      <c r="H32" s="44">
        <v>45000</v>
      </c>
      <c r="I32" s="18"/>
      <c r="J32" s="44">
        <f t="shared" si="12"/>
        <v>34500</v>
      </c>
      <c r="K32" s="48">
        <f t="shared" si="14"/>
        <v>10500</v>
      </c>
      <c r="L32" s="63">
        <f t="shared" si="3"/>
        <v>17</v>
      </c>
      <c r="M32" s="84">
        <f t="shared" si="11"/>
        <v>21</v>
      </c>
      <c r="N32" s="19">
        <v>500</v>
      </c>
      <c r="O32" s="20">
        <v>500</v>
      </c>
      <c r="P32" s="20">
        <v>500</v>
      </c>
      <c r="Q32" s="20">
        <v>500</v>
      </c>
      <c r="R32" s="20">
        <v>500</v>
      </c>
      <c r="S32" s="20">
        <v>500</v>
      </c>
      <c r="T32" s="20">
        <v>500</v>
      </c>
      <c r="U32" s="20">
        <v>500</v>
      </c>
      <c r="V32" s="20">
        <v>500</v>
      </c>
      <c r="W32" s="20">
        <v>500</v>
      </c>
      <c r="X32" s="20">
        <v>500</v>
      </c>
      <c r="Y32" s="20">
        <v>500</v>
      </c>
      <c r="Z32" s="20"/>
      <c r="AA32" s="20"/>
      <c r="AB32" s="20">
        <v>1500</v>
      </c>
      <c r="AC32" s="20">
        <v>500</v>
      </c>
      <c r="AD32" s="20">
        <v>500</v>
      </c>
      <c r="AE32" s="20"/>
      <c r="AF32" s="20"/>
      <c r="AG32" s="20"/>
      <c r="AH32" s="20"/>
      <c r="AI32" s="20"/>
      <c r="AJ32" s="20">
        <v>500</v>
      </c>
      <c r="AK32" s="20"/>
      <c r="AL32" s="20">
        <v>1500</v>
      </c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ht="15" customHeight="1" x14ac:dyDescent="0.25">
      <c r="B33" s="15">
        <f t="shared" si="13"/>
        <v>6</v>
      </c>
      <c r="C33" s="16">
        <v>5</v>
      </c>
      <c r="D33" s="94" t="s">
        <v>213</v>
      </c>
      <c r="E33" s="40" t="s">
        <v>216</v>
      </c>
      <c r="F33" s="89" t="s">
        <v>214</v>
      </c>
      <c r="G33" s="195">
        <v>625</v>
      </c>
      <c r="H33" s="44">
        <v>45000</v>
      </c>
      <c r="I33" s="18"/>
      <c r="J33" s="44">
        <f>+H33-K33</f>
        <v>25500</v>
      </c>
      <c r="K33" s="48">
        <f t="shared" si="14"/>
        <v>19500</v>
      </c>
      <c r="L33" s="63">
        <f>+COUNT(N33:CY33)</f>
        <v>33</v>
      </c>
      <c r="M33" s="84">
        <f t="shared" si="11"/>
        <v>39</v>
      </c>
      <c r="N33" s="19">
        <v>500</v>
      </c>
      <c r="O33" s="20">
        <v>500</v>
      </c>
      <c r="P33" s="20">
        <v>500</v>
      </c>
      <c r="Q33" s="20">
        <v>500</v>
      </c>
      <c r="R33" s="20">
        <v>500</v>
      </c>
      <c r="S33" s="20">
        <v>500</v>
      </c>
      <c r="T33" s="20">
        <v>500</v>
      </c>
      <c r="U33" s="20">
        <v>500</v>
      </c>
      <c r="V33" s="20">
        <v>500</v>
      </c>
      <c r="W33" s="20">
        <v>500</v>
      </c>
      <c r="X33" s="20">
        <v>500</v>
      </c>
      <c r="Y33" s="20">
        <v>500</v>
      </c>
      <c r="Z33" s="20">
        <v>500</v>
      </c>
      <c r="AA33" s="85">
        <v>500</v>
      </c>
      <c r="AB33" s="20"/>
      <c r="AC33" s="85">
        <v>1000</v>
      </c>
      <c r="AD33" s="20">
        <v>500</v>
      </c>
      <c r="AE33" s="20">
        <v>500</v>
      </c>
      <c r="AF33" s="85">
        <v>500</v>
      </c>
      <c r="AG33" s="85">
        <v>500</v>
      </c>
      <c r="AH33" s="85">
        <v>500</v>
      </c>
      <c r="AI33" s="85">
        <v>500</v>
      </c>
      <c r="AJ33" s="85">
        <v>500</v>
      </c>
      <c r="AK33" s="20">
        <v>500</v>
      </c>
      <c r="AL33" s="85">
        <v>500</v>
      </c>
      <c r="AM33" s="20">
        <v>500</v>
      </c>
      <c r="AN33" s="20">
        <v>500</v>
      </c>
      <c r="AO33" s="20">
        <v>500</v>
      </c>
      <c r="AP33" s="20"/>
      <c r="AQ33" s="20">
        <v>500</v>
      </c>
      <c r="AR33" s="20">
        <v>500</v>
      </c>
      <c r="AS33" s="20">
        <v>1000</v>
      </c>
      <c r="AT33" s="20">
        <v>1000</v>
      </c>
      <c r="AU33" s="20"/>
      <c r="AV33" s="20"/>
      <c r="AW33" s="20"/>
      <c r="AX33" s="20"/>
      <c r="AY33" s="85">
        <v>2000</v>
      </c>
      <c r="AZ33" s="85">
        <v>500</v>
      </c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ht="15" customHeight="1" x14ac:dyDescent="0.25">
      <c r="B34" s="15">
        <f t="shared" si="13"/>
        <v>6</v>
      </c>
      <c r="C34" s="16">
        <v>6</v>
      </c>
      <c r="D34" s="94" t="s">
        <v>213</v>
      </c>
      <c r="E34" s="40" t="s">
        <v>217</v>
      </c>
      <c r="F34" s="89" t="s">
        <v>214</v>
      </c>
      <c r="G34" s="195">
        <v>625</v>
      </c>
      <c r="H34" s="44">
        <v>45000</v>
      </c>
      <c r="I34" s="18"/>
      <c r="J34" s="44">
        <f t="shared" si="12"/>
        <v>25500</v>
      </c>
      <c r="K34" s="48">
        <f t="shared" si="14"/>
        <v>19500</v>
      </c>
      <c r="L34" s="63">
        <f t="shared" ref="L34:L40" si="15">+COUNT(N34:CY34)</f>
        <v>31</v>
      </c>
      <c r="M34" s="84">
        <f t="shared" si="11"/>
        <v>39</v>
      </c>
      <c r="N34" s="19">
        <v>500</v>
      </c>
      <c r="O34" s="20">
        <v>500</v>
      </c>
      <c r="P34" s="20">
        <v>500</v>
      </c>
      <c r="Q34" s="20">
        <v>500</v>
      </c>
      <c r="R34" s="20">
        <v>500</v>
      </c>
      <c r="S34" s="20">
        <v>500</v>
      </c>
      <c r="T34" s="20">
        <v>500</v>
      </c>
      <c r="U34" s="20">
        <v>500</v>
      </c>
      <c r="V34" s="20">
        <v>500</v>
      </c>
      <c r="W34" s="20">
        <v>500</v>
      </c>
      <c r="X34" s="20">
        <v>500</v>
      </c>
      <c r="Y34" s="20">
        <v>500</v>
      </c>
      <c r="Z34" s="20">
        <v>500</v>
      </c>
      <c r="AA34" s="20">
        <v>500</v>
      </c>
      <c r="AB34" s="20">
        <v>500</v>
      </c>
      <c r="AC34" s="20">
        <v>500</v>
      </c>
      <c r="AD34" s="20">
        <v>500</v>
      </c>
      <c r="AE34" s="20">
        <v>500</v>
      </c>
      <c r="AF34" s="20">
        <v>500</v>
      </c>
      <c r="AG34" s="20">
        <v>500</v>
      </c>
      <c r="AH34" s="20">
        <v>500</v>
      </c>
      <c r="AI34" s="20">
        <v>500</v>
      </c>
      <c r="AJ34" s="20">
        <v>1000</v>
      </c>
      <c r="AK34" s="20"/>
      <c r="AL34" s="20">
        <v>500</v>
      </c>
      <c r="AM34" s="20">
        <v>500</v>
      </c>
      <c r="AN34" s="20">
        <v>500</v>
      </c>
      <c r="AO34" s="20"/>
      <c r="AP34" s="20"/>
      <c r="AQ34" s="20"/>
      <c r="AR34" s="20"/>
      <c r="AS34" s="20">
        <v>2500</v>
      </c>
      <c r="AT34" s="20">
        <v>500</v>
      </c>
      <c r="AU34" s="20">
        <v>500</v>
      </c>
      <c r="AV34" s="20">
        <v>500</v>
      </c>
      <c r="AW34" s="20"/>
      <c r="AX34" s="20"/>
      <c r="AY34" s="20">
        <v>2000</v>
      </c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5" customHeight="1" x14ac:dyDescent="0.25">
      <c r="B35" s="15">
        <f>+B30</f>
        <v>6</v>
      </c>
      <c r="C35" s="16">
        <v>7</v>
      </c>
      <c r="D35" s="94" t="s">
        <v>213</v>
      </c>
      <c r="E35" s="40" t="s">
        <v>218</v>
      </c>
      <c r="F35" s="89" t="s">
        <v>214</v>
      </c>
      <c r="G35" s="195">
        <v>625</v>
      </c>
      <c r="H35" s="44">
        <v>45000</v>
      </c>
      <c r="I35" s="18"/>
      <c r="J35" s="44">
        <f>+H35-K35</f>
        <v>25500</v>
      </c>
      <c r="K35" s="48">
        <f t="shared" ref="K35:K40" si="16">SUM(N35:CY35)</f>
        <v>19500</v>
      </c>
      <c r="L35" s="63">
        <f t="shared" si="15"/>
        <v>31</v>
      </c>
      <c r="M35" s="84">
        <f t="shared" si="11"/>
        <v>39</v>
      </c>
      <c r="N35" s="19">
        <v>500</v>
      </c>
      <c r="O35" s="20">
        <v>500</v>
      </c>
      <c r="P35" s="20">
        <v>500</v>
      </c>
      <c r="Q35" s="20">
        <v>500</v>
      </c>
      <c r="R35" s="20">
        <v>500</v>
      </c>
      <c r="S35" s="20">
        <v>500</v>
      </c>
      <c r="T35" s="20">
        <v>500</v>
      </c>
      <c r="U35" s="20">
        <v>500</v>
      </c>
      <c r="V35" s="20">
        <v>500</v>
      </c>
      <c r="W35" s="20">
        <v>500</v>
      </c>
      <c r="X35" s="20">
        <v>500</v>
      </c>
      <c r="Y35" s="20">
        <v>500</v>
      </c>
      <c r="Z35" s="20">
        <v>500</v>
      </c>
      <c r="AA35" s="20">
        <v>500</v>
      </c>
      <c r="AB35" s="20">
        <v>500</v>
      </c>
      <c r="AC35" s="20">
        <v>500</v>
      </c>
      <c r="AD35" s="20">
        <v>500</v>
      </c>
      <c r="AE35" s="20">
        <v>500</v>
      </c>
      <c r="AF35" s="20">
        <v>500</v>
      </c>
      <c r="AG35" s="20">
        <v>500</v>
      </c>
      <c r="AH35" s="20">
        <v>500</v>
      </c>
      <c r="AI35" s="20">
        <v>500</v>
      </c>
      <c r="AJ35" s="20">
        <v>1000</v>
      </c>
      <c r="AK35" s="20"/>
      <c r="AL35" s="20">
        <v>500</v>
      </c>
      <c r="AM35" s="20">
        <v>500</v>
      </c>
      <c r="AN35" s="20">
        <v>500</v>
      </c>
      <c r="AO35" s="20"/>
      <c r="AP35" s="20"/>
      <c r="AQ35" s="20"/>
      <c r="AR35" s="20"/>
      <c r="AS35" s="20">
        <v>2500</v>
      </c>
      <c r="AT35" s="20">
        <v>500</v>
      </c>
      <c r="AU35" s="20">
        <v>500</v>
      </c>
      <c r="AV35" s="20">
        <v>500</v>
      </c>
      <c r="AW35" s="20"/>
      <c r="AX35" s="20"/>
      <c r="AY35" s="20">
        <v>2000</v>
      </c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1"/>
    </row>
    <row r="36" spans="2:103" ht="15" customHeight="1" x14ac:dyDescent="0.25">
      <c r="B36" s="15">
        <f t="shared" si="13"/>
        <v>6</v>
      </c>
      <c r="C36" s="16">
        <v>8</v>
      </c>
      <c r="D36" s="94" t="s">
        <v>213</v>
      </c>
      <c r="E36" s="40" t="s">
        <v>219</v>
      </c>
      <c r="F36" s="89" t="s">
        <v>214</v>
      </c>
      <c r="G36" s="195">
        <v>625</v>
      </c>
      <c r="H36" s="44">
        <v>45000</v>
      </c>
      <c r="I36" s="18"/>
      <c r="J36" s="44">
        <f>+H36-K36</f>
        <v>26000</v>
      </c>
      <c r="K36" s="48">
        <f t="shared" si="16"/>
        <v>19000</v>
      </c>
      <c r="L36" s="63">
        <f t="shared" si="15"/>
        <v>7</v>
      </c>
      <c r="M36" s="84">
        <f t="shared" si="11"/>
        <v>38</v>
      </c>
      <c r="N36" s="19">
        <v>13500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>
        <v>1000</v>
      </c>
      <c r="AQ36" s="20"/>
      <c r="AR36" s="20">
        <v>1000</v>
      </c>
      <c r="AS36" s="20">
        <v>1000</v>
      </c>
      <c r="AT36" s="20"/>
      <c r="AU36" s="20">
        <v>1000</v>
      </c>
      <c r="AV36" s="20">
        <v>500</v>
      </c>
      <c r="AW36" s="20"/>
      <c r="AX36" s="20"/>
      <c r="AY36" s="20">
        <v>1000</v>
      </c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2:103" s="225" customFormat="1" x14ac:dyDescent="0.25">
      <c r="B37" s="179">
        <f t="shared" si="13"/>
        <v>6</v>
      </c>
      <c r="C37" s="180">
        <v>9</v>
      </c>
      <c r="D37" s="181" t="s">
        <v>213</v>
      </c>
      <c r="E37" s="172" t="s">
        <v>393</v>
      </c>
      <c r="F37" s="89" t="s">
        <v>214</v>
      </c>
      <c r="G37" s="215"/>
      <c r="H37" s="183"/>
      <c r="I37" s="18"/>
      <c r="J37" s="183">
        <f>+H37-K37</f>
        <v>0</v>
      </c>
      <c r="K37" s="184">
        <f t="shared" si="16"/>
        <v>0</v>
      </c>
      <c r="L37" s="63">
        <f t="shared" si="15"/>
        <v>0</v>
      </c>
      <c r="M37" s="185">
        <f t="shared" si="11"/>
        <v>0</v>
      </c>
      <c r="N37" s="226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7"/>
      <c r="AX37" s="227"/>
      <c r="AY37" s="227"/>
      <c r="AZ37" s="227"/>
      <c r="BA37" s="227"/>
      <c r="BB37" s="227"/>
      <c r="BC37" s="227"/>
      <c r="BD37" s="227"/>
      <c r="BE37" s="227"/>
      <c r="BF37" s="227"/>
      <c r="BG37" s="227"/>
      <c r="BH37" s="227"/>
      <c r="BI37" s="227"/>
      <c r="BJ37" s="227"/>
      <c r="BK37" s="227"/>
      <c r="BL37" s="227"/>
      <c r="BM37" s="227"/>
      <c r="BN37" s="227"/>
      <c r="BO37" s="227"/>
      <c r="BP37" s="227"/>
      <c r="BQ37" s="227"/>
      <c r="BR37" s="227"/>
      <c r="BS37" s="227"/>
      <c r="BT37" s="227"/>
      <c r="BU37" s="227"/>
      <c r="BV37" s="227"/>
      <c r="BW37" s="227"/>
      <c r="BX37" s="227"/>
      <c r="BY37" s="227"/>
      <c r="BZ37" s="227"/>
      <c r="CA37" s="227"/>
      <c r="CB37" s="227"/>
      <c r="CC37" s="227"/>
      <c r="CD37" s="227"/>
      <c r="CE37" s="227"/>
      <c r="CF37" s="227"/>
      <c r="CG37" s="227"/>
      <c r="CH37" s="227"/>
      <c r="CI37" s="227"/>
      <c r="CJ37" s="227"/>
      <c r="CK37" s="227"/>
      <c r="CL37" s="227"/>
      <c r="CM37" s="227"/>
      <c r="CN37" s="227"/>
      <c r="CO37" s="227"/>
      <c r="CP37" s="227"/>
      <c r="CQ37" s="227"/>
      <c r="CR37" s="227"/>
      <c r="CS37" s="227"/>
      <c r="CT37" s="227"/>
      <c r="CU37" s="227"/>
      <c r="CV37" s="227"/>
      <c r="CW37" s="227"/>
      <c r="CX37" s="227"/>
      <c r="CY37" s="228"/>
    </row>
    <row r="38" spans="2:103" x14ac:dyDescent="0.25">
      <c r="B38" s="15">
        <v>6</v>
      </c>
      <c r="C38" s="16">
        <v>9</v>
      </c>
      <c r="D38" s="94" t="s">
        <v>213</v>
      </c>
      <c r="E38" s="243" t="s">
        <v>488</v>
      </c>
      <c r="F38" s="89" t="s">
        <v>214</v>
      </c>
      <c r="G38" s="195">
        <v>312.5</v>
      </c>
      <c r="H38" s="44">
        <v>77000</v>
      </c>
      <c r="I38" s="18"/>
      <c r="J38" s="44">
        <f>+H38-K38</f>
        <v>77000</v>
      </c>
      <c r="K38" s="48">
        <f t="shared" si="16"/>
        <v>0</v>
      </c>
      <c r="L38" s="63">
        <f t="shared" si="15"/>
        <v>0</v>
      </c>
      <c r="M38" s="84">
        <f t="shared" ref="M38:M39" si="17">+K38/500</f>
        <v>0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x14ac:dyDescent="0.25">
      <c r="B39" s="15">
        <v>6</v>
      </c>
      <c r="C39" s="16" t="s">
        <v>466</v>
      </c>
      <c r="D39" s="94" t="s">
        <v>213</v>
      </c>
      <c r="E39" s="243" t="s">
        <v>488</v>
      </c>
      <c r="F39" s="89" t="s">
        <v>214</v>
      </c>
      <c r="G39" s="195">
        <v>312.5</v>
      </c>
      <c r="H39" s="44">
        <v>77000</v>
      </c>
      <c r="I39" s="18"/>
      <c r="J39" s="44">
        <f t="shared" ref="J39" si="18">+H39-K39</f>
        <v>77000</v>
      </c>
      <c r="K39" s="48">
        <f t="shared" si="16"/>
        <v>0</v>
      </c>
      <c r="L39" s="63">
        <f t="shared" si="15"/>
        <v>0</v>
      </c>
      <c r="M39" s="84">
        <f t="shared" si="17"/>
        <v>0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ht="15.75" thickBot="1" x14ac:dyDescent="0.3">
      <c r="B40" s="15">
        <v>6</v>
      </c>
      <c r="C40" s="16">
        <v>10</v>
      </c>
      <c r="D40" s="94" t="s">
        <v>213</v>
      </c>
      <c r="E40" s="175" t="s">
        <v>221</v>
      </c>
      <c r="F40" s="89" t="s">
        <v>214</v>
      </c>
      <c r="G40" s="195">
        <v>625</v>
      </c>
      <c r="H40" s="44"/>
      <c r="I40" s="18"/>
      <c r="J40" s="44">
        <f t="shared" si="12"/>
        <v>0</v>
      </c>
      <c r="K40" s="48">
        <f t="shared" si="16"/>
        <v>0</v>
      </c>
      <c r="L40" s="63">
        <f t="shared" si="15"/>
        <v>0</v>
      </c>
      <c r="M40" s="84">
        <f t="shared" si="11"/>
        <v>0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ht="15.75" thickTop="1" x14ac:dyDescent="0.25">
      <c r="B41" s="9">
        <v>7</v>
      </c>
      <c r="C41" s="10">
        <v>1</v>
      </c>
      <c r="D41" s="127" t="s">
        <v>225</v>
      </c>
      <c r="E41" s="97" t="s">
        <v>222</v>
      </c>
      <c r="F41" s="88" t="s">
        <v>214</v>
      </c>
      <c r="G41" s="253">
        <f>25*25</f>
        <v>625</v>
      </c>
      <c r="H41" s="43"/>
      <c r="I41" s="11"/>
      <c r="J41" s="43">
        <f>+H41-K41</f>
        <v>0</v>
      </c>
      <c r="K41" s="47">
        <f>SUM(N41:CY41)</f>
        <v>0</v>
      </c>
      <c r="L41" s="63">
        <f>+COUNT(N41:CY41)</f>
        <v>0</v>
      </c>
      <c r="M41" s="84">
        <f>+K41/500</f>
        <v>0</v>
      </c>
      <c r="N41" s="12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4"/>
    </row>
    <row r="42" spans="2:103" ht="15" customHeight="1" x14ac:dyDescent="0.25">
      <c r="B42" s="15">
        <f>+B41</f>
        <v>7</v>
      </c>
      <c r="C42" s="16">
        <v>2</v>
      </c>
      <c r="D42" s="127" t="s">
        <v>225</v>
      </c>
      <c r="E42" s="39" t="s">
        <v>223</v>
      </c>
      <c r="F42" s="89" t="s">
        <v>214</v>
      </c>
      <c r="G42" s="195">
        <f>25*25</f>
        <v>625</v>
      </c>
      <c r="H42" s="44">
        <v>45000</v>
      </c>
      <c r="I42" s="18"/>
      <c r="J42" s="44">
        <f>+H42-K42</f>
        <v>25500</v>
      </c>
      <c r="K42" s="48">
        <f t="shared" ref="K42:K58" si="19">SUM(N42:CY42)</f>
        <v>19500</v>
      </c>
      <c r="L42" s="63">
        <f t="shared" ref="L42:L58" si="20">+COUNT(N42:CY42)</f>
        <v>7</v>
      </c>
      <c r="M42" s="84">
        <f t="shared" ref="M42:M58" si="21">+K42/500</f>
        <v>39</v>
      </c>
      <c r="N42" s="19">
        <v>14000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>
        <v>500</v>
      </c>
      <c r="AQ42" s="20">
        <v>500</v>
      </c>
      <c r="AR42" s="20"/>
      <c r="AS42" s="169">
        <v>1000</v>
      </c>
      <c r="AT42" s="20"/>
      <c r="AU42" s="20">
        <v>1500</v>
      </c>
      <c r="AV42" s="20"/>
      <c r="AW42" s="20">
        <v>1000</v>
      </c>
      <c r="AX42" s="20"/>
      <c r="AY42" s="20"/>
      <c r="AZ42" s="20">
        <v>1000</v>
      </c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s="225" customFormat="1" x14ac:dyDescent="0.25">
      <c r="B43" s="179">
        <v>7</v>
      </c>
      <c r="C43" s="186">
        <v>3</v>
      </c>
      <c r="D43" s="187" t="s">
        <v>225</v>
      </c>
      <c r="E43" s="172" t="s">
        <v>393</v>
      </c>
      <c r="F43" s="182"/>
      <c r="G43" s="215"/>
      <c r="H43" s="183"/>
      <c r="I43" s="18"/>
      <c r="J43" s="183"/>
      <c r="K43" s="184">
        <f t="shared" si="19"/>
        <v>0</v>
      </c>
      <c r="L43" s="63">
        <f t="shared" si="20"/>
        <v>0</v>
      </c>
      <c r="M43" s="185">
        <f t="shared" si="21"/>
        <v>0</v>
      </c>
      <c r="N43" s="226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  <c r="AS43" s="227"/>
      <c r="AT43" s="227"/>
      <c r="AU43" s="227"/>
      <c r="AV43" s="227"/>
      <c r="AW43" s="227"/>
      <c r="AX43" s="227"/>
      <c r="AY43" s="227"/>
      <c r="AZ43" s="227"/>
      <c r="BA43" s="227"/>
      <c r="BB43" s="227"/>
      <c r="BC43" s="227"/>
      <c r="BD43" s="227"/>
      <c r="BE43" s="227"/>
      <c r="BF43" s="227"/>
      <c r="BG43" s="227"/>
      <c r="BH43" s="227"/>
      <c r="BI43" s="227"/>
      <c r="BJ43" s="227"/>
      <c r="BK43" s="227"/>
      <c r="BL43" s="227"/>
      <c r="BM43" s="227"/>
      <c r="BN43" s="227"/>
      <c r="BO43" s="227"/>
      <c r="BP43" s="227"/>
      <c r="BQ43" s="227"/>
      <c r="BR43" s="227"/>
      <c r="BS43" s="227"/>
      <c r="BT43" s="227"/>
      <c r="BU43" s="227"/>
      <c r="BV43" s="227"/>
      <c r="BW43" s="227"/>
      <c r="BX43" s="227"/>
      <c r="BY43" s="227"/>
      <c r="BZ43" s="227"/>
      <c r="CA43" s="227"/>
      <c r="CB43" s="227"/>
      <c r="CC43" s="227"/>
      <c r="CD43" s="227"/>
      <c r="CE43" s="227"/>
      <c r="CF43" s="227"/>
      <c r="CG43" s="227"/>
      <c r="CH43" s="227"/>
      <c r="CI43" s="227"/>
      <c r="CJ43" s="227"/>
      <c r="CK43" s="227"/>
      <c r="CL43" s="227"/>
      <c r="CM43" s="227"/>
      <c r="CN43" s="227"/>
      <c r="CO43" s="227"/>
      <c r="CP43" s="227"/>
      <c r="CQ43" s="227"/>
      <c r="CR43" s="227"/>
      <c r="CS43" s="227"/>
      <c r="CT43" s="227"/>
      <c r="CU43" s="227"/>
      <c r="CV43" s="227"/>
      <c r="CW43" s="227"/>
      <c r="CX43" s="227"/>
      <c r="CY43" s="228"/>
    </row>
    <row r="44" spans="2:103" x14ac:dyDescent="0.25">
      <c r="B44" s="15">
        <v>7</v>
      </c>
      <c r="C44" s="125">
        <v>3</v>
      </c>
      <c r="D44" s="127" t="s">
        <v>225</v>
      </c>
      <c r="E44" s="243" t="s">
        <v>488</v>
      </c>
      <c r="F44" s="89"/>
      <c r="G44" s="195">
        <v>312.5</v>
      </c>
      <c r="H44" s="44">
        <v>77000</v>
      </c>
      <c r="I44" s="18"/>
      <c r="J44" s="44"/>
      <c r="K44" s="48">
        <f t="shared" si="19"/>
        <v>0</v>
      </c>
      <c r="L44" s="63">
        <f t="shared" si="20"/>
        <v>0</v>
      </c>
      <c r="M44" s="84">
        <f t="shared" si="21"/>
        <v>0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x14ac:dyDescent="0.25">
      <c r="B45" s="15">
        <f t="shared" ref="B45" si="22">+B42</f>
        <v>7</v>
      </c>
      <c r="C45" s="125" t="s">
        <v>467</v>
      </c>
      <c r="D45" s="127" t="s">
        <v>225</v>
      </c>
      <c r="E45" s="243" t="s">
        <v>488</v>
      </c>
      <c r="F45" s="89"/>
      <c r="G45" s="195">
        <v>312.5</v>
      </c>
      <c r="H45" s="44">
        <v>77000</v>
      </c>
      <c r="I45" s="18"/>
      <c r="J45" s="44">
        <f t="shared" ref="J45:J53" si="23">+H45-K45</f>
        <v>77000</v>
      </c>
      <c r="K45" s="48">
        <f t="shared" si="19"/>
        <v>0</v>
      </c>
      <c r="L45" s="63">
        <f t="shared" si="20"/>
        <v>0</v>
      </c>
      <c r="M45" s="84">
        <f t="shared" si="21"/>
        <v>0</v>
      </c>
      <c r="N45" s="176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1"/>
    </row>
    <row r="46" spans="2:103" ht="15" customHeight="1" x14ac:dyDescent="0.25">
      <c r="B46" s="15">
        <v>7</v>
      </c>
      <c r="C46" s="125">
        <v>4</v>
      </c>
      <c r="D46" s="127" t="s">
        <v>225</v>
      </c>
      <c r="E46" s="126" t="s">
        <v>224</v>
      </c>
      <c r="F46" s="89" t="s">
        <v>214</v>
      </c>
      <c r="G46" s="195">
        <v>625</v>
      </c>
      <c r="H46" s="44">
        <v>45000</v>
      </c>
      <c r="I46" s="18"/>
      <c r="J46" s="44">
        <f t="shared" si="23"/>
        <v>26000</v>
      </c>
      <c r="K46" s="48">
        <f t="shared" si="19"/>
        <v>19000</v>
      </c>
      <c r="L46" s="63">
        <f t="shared" si="20"/>
        <v>27</v>
      </c>
      <c r="M46" s="84">
        <f t="shared" si="21"/>
        <v>38</v>
      </c>
      <c r="N46" s="19">
        <v>500</v>
      </c>
      <c r="O46" s="20">
        <v>500</v>
      </c>
      <c r="P46" s="20">
        <v>500</v>
      </c>
      <c r="Q46" s="20">
        <v>500</v>
      </c>
      <c r="R46" s="20">
        <v>500</v>
      </c>
      <c r="S46" s="20">
        <v>500</v>
      </c>
      <c r="T46" s="85">
        <v>500</v>
      </c>
      <c r="U46" s="20">
        <v>500</v>
      </c>
      <c r="V46" s="20">
        <v>500</v>
      </c>
      <c r="W46" s="20">
        <v>500</v>
      </c>
      <c r="X46" s="20">
        <v>500</v>
      </c>
      <c r="Y46" s="20">
        <v>500</v>
      </c>
      <c r="Z46" s="20">
        <v>500</v>
      </c>
      <c r="AA46" s="20">
        <v>500</v>
      </c>
      <c r="AB46" s="20"/>
      <c r="AC46" s="20"/>
      <c r="AD46" s="20">
        <v>1500</v>
      </c>
      <c r="AE46" s="20"/>
      <c r="AF46" s="20">
        <v>500</v>
      </c>
      <c r="AG46" s="85">
        <v>500</v>
      </c>
      <c r="AH46" s="20">
        <v>500</v>
      </c>
      <c r="AI46" s="20">
        <v>500</v>
      </c>
      <c r="AJ46" s="20">
        <v>500</v>
      </c>
      <c r="AK46" s="20">
        <v>1000</v>
      </c>
      <c r="AL46" s="20">
        <v>1500</v>
      </c>
      <c r="AM46" s="20"/>
      <c r="AN46" s="20"/>
      <c r="AO46" s="20"/>
      <c r="AP46" s="20"/>
      <c r="AQ46" s="20"/>
      <c r="AR46" s="85">
        <v>1500</v>
      </c>
      <c r="AS46" s="85">
        <v>1000</v>
      </c>
      <c r="AT46" s="20"/>
      <c r="AU46" s="20"/>
      <c r="AV46" s="20"/>
      <c r="AW46" s="85">
        <v>2000</v>
      </c>
      <c r="AX46" s="20"/>
      <c r="AY46" s="20">
        <v>500</v>
      </c>
      <c r="AZ46" s="85">
        <v>500</v>
      </c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2:103" s="225" customFormat="1" x14ac:dyDescent="0.25">
      <c r="B47" s="179">
        <v>7</v>
      </c>
      <c r="C47" s="186">
        <v>5</v>
      </c>
      <c r="D47" s="187" t="s">
        <v>225</v>
      </c>
      <c r="E47" s="188" t="s">
        <v>393</v>
      </c>
      <c r="F47" s="182"/>
      <c r="G47" s="215"/>
      <c r="H47" s="183"/>
      <c r="I47" s="18"/>
      <c r="J47" s="183"/>
      <c r="K47" s="184">
        <f t="shared" si="19"/>
        <v>0</v>
      </c>
      <c r="L47" s="63">
        <f t="shared" si="20"/>
        <v>0</v>
      </c>
      <c r="M47" s="185">
        <f t="shared" si="21"/>
        <v>0</v>
      </c>
      <c r="N47" s="221"/>
      <c r="O47" s="222"/>
      <c r="P47" s="222"/>
      <c r="Q47" s="222"/>
      <c r="R47" s="222"/>
      <c r="S47" s="222"/>
      <c r="T47" s="223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3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  <c r="BN47" s="222"/>
      <c r="BO47" s="222"/>
      <c r="BP47" s="222"/>
      <c r="BQ47" s="222"/>
      <c r="BR47" s="222"/>
      <c r="BS47" s="222"/>
      <c r="BT47" s="222"/>
      <c r="BU47" s="222"/>
      <c r="BV47" s="222"/>
      <c r="BW47" s="222"/>
      <c r="BX47" s="222"/>
      <c r="BY47" s="222"/>
      <c r="BZ47" s="222"/>
      <c r="CA47" s="222"/>
      <c r="CB47" s="222"/>
      <c r="CC47" s="222"/>
      <c r="CD47" s="222"/>
      <c r="CE47" s="222"/>
      <c r="CF47" s="222"/>
      <c r="CG47" s="222"/>
      <c r="CH47" s="222"/>
      <c r="CI47" s="222"/>
      <c r="CJ47" s="222"/>
      <c r="CK47" s="222"/>
      <c r="CL47" s="222"/>
      <c r="CM47" s="222"/>
      <c r="CN47" s="222"/>
      <c r="CO47" s="222"/>
      <c r="CP47" s="222"/>
      <c r="CQ47" s="222"/>
      <c r="CR47" s="222"/>
      <c r="CS47" s="222"/>
      <c r="CT47" s="222"/>
      <c r="CU47" s="222"/>
      <c r="CV47" s="222"/>
      <c r="CW47" s="222"/>
      <c r="CX47" s="222"/>
      <c r="CY47" s="224"/>
    </row>
    <row r="48" spans="2:103" x14ac:dyDescent="0.25">
      <c r="B48" s="15">
        <v>7</v>
      </c>
      <c r="C48" s="125">
        <v>5</v>
      </c>
      <c r="D48" s="127" t="s">
        <v>225</v>
      </c>
      <c r="E48" s="243" t="s">
        <v>488</v>
      </c>
      <c r="F48" s="89"/>
      <c r="G48" s="195">
        <v>312.5</v>
      </c>
      <c r="H48" s="44">
        <v>77000</v>
      </c>
      <c r="I48" s="18"/>
      <c r="J48" s="44"/>
      <c r="K48" s="48">
        <f t="shared" si="19"/>
        <v>0</v>
      </c>
      <c r="L48" s="63">
        <f t="shared" si="20"/>
        <v>0</v>
      </c>
      <c r="M48" s="84">
        <f t="shared" si="21"/>
        <v>0</v>
      </c>
      <c r="N48" s="102"/>
      <c r="O48" s="103"/>
      <c r="P48" s="103"/>
      <c r="Q48" s="103"/>
      <c r="R48" s="103"/>
      <c r="S48" s="103"/>
      <c r="T48" s="104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4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3"/>
      <c r="CR48" s="103"/>
      <c r="CS48" s="103"/>
      <c r="CT48" s="103"/>
      <c r="CU48" s="103"/>
      <c r="CV48" s="103"/>
      <c r="CW48" s="103"/>
      <c r="CX48" s="103"/>
      <c r="CY48" s="105"/>
    </row>
    <row r="49" spans="2:103" x14ac:dyDescent="0.25">
      <c r="B49" s="15">
        <f t="shared" ref="B49" si="24">+B46</f>
        <v>7</v>
      </c>
      <c r="C49" s="125" t="s">
        <v>468</v>
      </c>
      <c r="D49" s="127" t="s">
        <v>225</v>
      </c>
      <c r="E49" s="243" t="s">
        <v>488</v>
      </c>
      <c r="F49" s="89"/>
      <c r="G49" s="195">
        <v>312.5</v>
      </c>
      <c r="H49" s="44">
        <v>77000</v>
      </c>
      <c r="I49" s="18"/>
      <c r="J49" s="44">
        <f t="shared" ref="J49" si="25">+H49-K49</f>
        <v>77000</v>
      </c>
      <c r="K49" s="48">
        <f t="shared" si="19"/>
        <v>0</v>
      </c>
      <c r="L49" s="63">
        <f t="shared" si="20"/>
        <v>0</v>
      </c>
      <c r="M49" s="84">
        <f t="shared" si="21"/>
        <v>0</v>
      </c>
      <c r="N49" s="177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3"/>
      <c r="CR49" s="103"/>
      <c r="CS49" s="103"/>
      <c r="CT49" s="103"/>
      <c r="CU49" s="103"/>
      <c r="CV49" s="103"/>
      <c r="CW49" s="103"/>
      <c r="CX49" s="103"/>
      <c r="CY49" s="105"/>
    </row>
    <row r="50" spans="2:103" s="225" customFormat="1" x14ac:dyDescent="0.25">
      <c r="B50" s="191">
        <v>7</v>
      </c>
      <c r="C50" s="192">
        <v>6</v>
      </c>
      <c r="D50" s="187" t="s">
        <v>225</v>
      </c>
      <c r="E50" s="172" t="s">
        <v>393</v>
      </c>
      <c r="F50" s="193"/>
      <c r="G50" s="216"/>
      <c r="H50" s="194"/>
      <c r="I50" s="18"/>
      <c r="J50" s="194"/>
      <c r="K50" s="184">
        <f t="shared" si="19"/>
        <v>0</v>
      </c>
      <c r="L50" s="63">
        <f t="shared" si="20"/>
        <v>0</v>
      </c>
      <c r="M50" s="185">
        <f t="shared" si="21"/>
        <v>0</v>
      </c>
      <c r="N50" s="229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0"/>
      <c r="AM50" s="230"/>
      <c r="AN50" s="230"/>
      <c r="AO50" s="230"/>
      <c r="AP50" s="230"/>
      <c r="AQ50" s="230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2"/>
      <c r="BI50" s="222"/>
      <c r="BJ50" s="222"/>
      <c r="BK50" s="222"/>
      <c r="BL50" s="222"/>
      <c r="BM50" s="222"/>
      <c r="BN50" s="222"/>
      <c r="BO50" s="222"/>
      <c r="BP50" s="222"/>
      <c r="BQ50" s="222"/>
      <c r="BR50" s="222"/>
      <c r="BS50" s="222"/>
      <c r="BT50" s="222"/>
      <c r="BU50" s="222"/>
      <c r="BV50" s="222"/>
      <c r="BW50" s="222"/>
      <c r="BX50" s="222"/>
      <c r="BY50" s="222"/>
      <c r="BZ50" s="222"/>
      <c r="CA50" s="222"/>
      <c r="CB50" s="222"/>
      <c r="CC50" s="222"/>
      <c r="CD50" s="222"/>
      <c r="CE50" s="222"/>
      <c r="CF50" s="222"/>
      <c r="CG50" s="222"/>
      <c r="CH50" s="222"/>
      <c r="CI50" s="222"/>
      <c r="CJ50" s="222"/>
      <c r="CK50" s="222"/>
      <c r="CL50" s="222"/>
      <c r="CM50" s="222"/>
      <c r="CN50" s="222"/>
      <c r="CO50" s="222"/>
      <c r="CP50" s="222"/>
      <c r="CQ50" s="222"/>
      <c r="CR50" s="222"/>
      <c r="CS50" s="222"/>
      <c r="CT50" s="222"/>
      <c r="CU50" s="222"/>
      <c r="CV50" s="222"/>
      <c r="CW50" s="222"/>
      <c r="CX50" s="222"/>
      <c r="CY50" s="231"/>
    </row>
    <row r="51" spans="2:103" x14ac:dyDescent="0.25">
      <c r="B51" s="15">
        <v>7</v>
      </c>
      <c r="C51" s="125">
        <v>6</v>
      </c>
      <c r="D51" s="127" t="s">
        <v>225</v>
      </c>
      <c r="E51" s="243" t="s">
        <v>488</v>
      </c>
      <c r="F51" s="89"/>
      <c r="G51" s="195">
        <v>312.5</v>
      </c>
      <c r="H51" s="44">
        <v>77000</v>
      </c>
      <c r="I51" s="18"/>
      <c r="J51" s="44"/>
      <c r="K51" s="48">
        <f t="shared" si="19"/>
        <v>0</v>
      </c>
      <c r="L51" s="63">
        <f t="shared" si="20"/>
        <v>0</v>
      </c>
      <c r="M51" s="84">
        <f t="shared" si="21"/>
        <v>0</v>
      </c>
      <c r="N51" s="189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3"/>
      <c r="CR51" s="103"/>
      <c r="CS51" s="103"/>
      <c r="CT51" s="103"/>
      <c r="CU51" s="103"/>
      <c r="CV51" s="103"/>
      <c r="CW51" s="103"/>
      <c r="CX51" s="103"/>
      <c r="CY51" s="190"/>
    </row>
    <row r="52" spans="2:103" x14ac:dyDescent="0.25">
      <c r="B52" s="15">
        <f t="shared" ref="B52" si="26">+B49</f>
        <v>7</v>
      </c>
      <c r="C52" s="125" t="s">
        <v>469</v>
      </c>
      <c r="D52" s="127" t="s">
        <v>225</v>
      </c>
      <c r="E52" s="243" t="s">
        <v>488</v>
      </c>
      <c r="F52" s="89"/>
      <c r="G52" s="195">
        <v>312.5</v>
      </c>
      <c r="H52" s="44">
        <v>77000</v>
      </c>
      <c r="I52" s="18"/>
      <c r="J52" s="44">
        <f t="shared" ref="J52" si="27">+H52-K52</f>
        <v>77000</v>
      </c>
      <c r="K52" s="48">
        <f t="shared" si="19"/>
        <v>0</v>
      </c>
      <c r="L52" s="63">
        <f t="shared" si="20"/>
        <v>0</v>
      </c>
      <c r="M52" s="84">
        <f t="shared" si="21"/>
        <v>0</v>
      </c>
      <c r="N52" s="189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  <c r="CS52" s="103"/>
      <c r="CT52" s="103"/>
      <c r="CU52" s="103"/>
      <c r="CV52" s="103"/>
      <c r="CW52" s="103"/>
      <c r="CX52" s="103"/>
      <c r="CY52" s="190"/>
    </row>
    <row r="53" spans="2:103" ht="15" customHeight="1" x14ac:dyDescent="0.25">
      <c r="B53" s="15">
        <v>7</v>
      </c>
      <c r="C53" s="125">
        <v>7</v>
      </c>
      <c r="D53" s="127" t="s">
        <v>225</v>
      </c>
      <c r="E53" s="40" t="s">
        <v>226</v>
      </c>
      <c r="F53" s="89" t="s">
        <v>214</v>
      </c>
      <c r="G53" s="195">
        <v>625</v>
      </c>
      <c r="H53" s="44">
        <v>45000</v>
      </c>
      <c r="I53" s="18"/>
      <c r="J53" s="44">
        <f t="shared" si="23"/>
        <v>28500</v>
      </c>
      <c r="K53" s="48">
        <f t="shared" si="19"/>
        <v>16500</v>
      </c>
      <c r="L53" s="63">
        <f t="shared" si="20"/>
        <v>21</v>
      </c>
      <c r="M53" s="84">
        <f t="shared" si="21"/>
        <v>33</v>
      </c>
      <c r="N53" s="20">
        <v>500</v>
      </c>
      <c r="O53" s="20">
        <v>500</v>
      </c>
      <c r="P53" s="20">
        <v>500</v>
      </c>
      <c r="Q53" s="20">
        <v>500</v>
      </c>
      <c r="R53" s="20">
        <v>500</v>
      </c>
      <c r="S53" s="20">
        <v>500</v>
      </c>
      <c r="T53" s="20">
        <v>1000</v>
      </c>
      <c r="U53" s="20"/>
      <c r="V53" s="20"/>
      <c r="W53" s="20"/>
      <c r="X53" s="20"/>
      <c r="Y53" s="20">
        <v>2000</v>
      </c>
      <c r="Z53" s="20">
        <v>500</v>
      </c>
      <c r="AA53" s="20">
        <v>500</v>
      </c>
      <c r="AB53" s="20">
        <v>500</v>
      </c>
      <c r="AC53" s="20">
        <v>500</v>
      </c>
      <c r="AD53" s="20">
        <v>500</v>
      </c>
      <c r="AE53" s="20">
        <v>500</v>
      </c>
      <c r="AF53" s="20">
        <v>500</v>
      </c>
      <c r="AG53" s="20">
        <v>1000</v>
      </c>
      <c r="AH53" s="20">
        <v>500</v>
      </c>
      <c r="AI53" s="20"/>
      <c r="AJ53" s="20"/>
      <c r="AK53" s="20"/>
      <c r="AL53" s="20"/>
      <c r="AM53" s="20"/>
      <c r="AN53" s="20">
        <v>1000</v>
      </c>
      <c r="AO53" s="20"/>
      <c r="AP53" s="20"/>
      <c r="AQ53" s="20">
        <v>1000</v>
      </c>
      <c r="AR53" s="20">
        <v>2000</v>
      </c>
      <c r="AS53" s="20"/>
      <c r="AT53" s="20"/>
      <c r="AU53" s="20"/>
      <c r="AV53" s="20"/>
      <c r="AW53" s="20">
        <v>1500</v>
      </c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</row>
    <row r="54" spans="2:103" s="225" customFormat="1" x14ac:dyDescent="0.25">
      <c r="B54" s="191">
        <v>7</v>
      </c>
      <c r="C54" s="192">
        <v>8</v>
      </c>
      <c r="D54" s="187" t="s">
        <v>225</v>
      </c>
      <c r="E54" s="172" t="s">
        <v>393</v>
      </c>
      <c r="F54" s="193"/>
      <c r="G54" s="216"/>
      <c r="H54" s="194"/>
      <c r="I54" s="18"/>
      <c r="J54" s="194"/>
      <c r="K54" s="184">
        <f t="shared" si="19"/>
        <v>0</v>
      </c>
      <c r="L54" s="63">
        <f t="shared" si="20"/>
        <v>0</v>
      </c>
      <c r="M54" s="185">
        <f t="shared" si="21"/>
        <v>0</v>
      </c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7"/>
      <c r="BB54" s="227"/>
      <c r="BC54" s="227"/>
      <c r="BD54" s="227"/>
      <c r="BE54" s="227"/>
      <c r="BF54" s="227"/>
      <c r="BG54" s="227"/>
      <c r="BH54" s="227"/>
      <c r="BI54" s="227"/>
      <c r="BJ54" s="227"/>
      <c r="BK54" s="227"/>
      <c r="BL54" s="227"/>
      <c r="BM54" s="227"/>
      <c r="BN54" s="227"/>
      <c r="BO54" s="227"/>
      <c r="BP54" s="227"/>
      <c r="BQ54" s="227"/>
      <c r="BR54" s="227"/>
      <c r="BS54" s="227"/>
      <c r="BT54" s="227"/>
      <c r="BU54" s="227"/>
      <c r="BV54" s="227"/>
      <c r="BW54" s="227"/>
      <c r="BX54" s="227"/>
      <c r="BY54" s="227"/>
      <c r="BZ54" s="227"/>
      <c r="CA54" s="227"/>
      <c r="CB54" s="227"/>
      <c r="CC54" s="227"/>
      <c r="CD54" s="227"/>
      <c r="CE54" s="227"/>
      <c r="CF54" s="227"/>
      <c r="CG54" s="227"/>
      <c r="CH54" s="227"/>
      <c r="CI54" s="227"/>
      <c r="CJ54" s="227"/>
      <c r="CK54" s="227"/>
      <c r="CL54" s="227"/>
      <c r="CM54" s="227"/>
      <c r="CN54" s="227"/>
      <c r="CO54" s="227"/>
      <c r="CP54" s="227"/>
      <c r="CQ54" s="227"/>
      <c r="CR54" s="227"/>
      <c r="CS54" s="227"/>
      <c r="CT54" s="227"/>
      <c r="CU54" s="227"/>
      <c r="CV54" s="227"/>
      <c r="CW54" s="227"/>
      <c r="CX54" s="227"/>
      <c r="CY54" s="227"/>
    </row>
    <row r="55" spans="2:103" x14ac:dyDescent="0.25">
      <c r="B55" s="15">
        <v>7</v>
      </c>
      <c r="C55" s="125">
        <v>8</v>
      </c>
      <c r="D55" s="127" t="s">
        <v>225</v>
      </c>
      <c r="E55" s="243" t="s">
        <v>488</v>
      </c>
      <c r="F55" s="89"/>
      <c r="G55" s="195">
        <v>312.5</v>
      </c>
      <c r="H55" s="44">
        <v>77000</v>
      </c>
      <c r="I55" s="18"/>
      <c r="J55" s="44"/>
      <c r="K55" s="48">
        <f t="shared" si="19"/>
        <v>0</v>
      </c>
      <c r="L55" s="63">
        <f t="shared" si="20"/>
        <v>0</v>
      </c>
      <c r="M55" s="84">
        <f t="shared" si="21"/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</row>
    <row r="56" spans="2:103" x14ac:dyDescent="0.25">
      <c r="B56" s="15">
        <f t="shared" ref="B56" si="28">+B53</f>
        <v>7</v>
      </c>
      <c r="C56" s="125" t="s">
        <v>465</v>
      </c>
      <c r="D56" s="127" t="s">
        <v>225</v>
      </c>
      <c r="E56" s="243" t="s">
        <v>488</v>
      </c>
      <c r="F56" s="89"/>
      <c r="G56" s="195">
        <v>312.5</v>
      </c>
      <c r="H56" s="44">
        <v>77000</v>
      </c>
      <c r="I56" s="18"/>
      <c r="J56" s="44">
        <f t="shared" ref="J56" si="29">+H56-K56</f>
        <v>77000</v>
      </c>
      <c r="K56" s="48">
        <f t="shared" si="19"/>
        <v>0</v>
      </c>
      <c r="L56" s="63">
        <f t="shared" si="20"/>
        <v>0</v>
      </c>
      <c r="M56" s="84">
        <f t="shared" si="21"/>
        <v>0</v>
      </c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</row>
    <row r="57" spans="2:103" ht="15" customHeight="1" x14ac:dyDescent="0.25">
      <c r="B57" s="15">
        <v>7</v>
      </c>
      <c r="C57" s="125">
        <v>9</v>
      </c>
      <c r="D57" s="127" t="s">
        <v>225</v>
      </c>
      <c r="E57" s="126" t="s">
        <v>227</v>
      </c>
      <c r="F57" s="89" t="s">
        <v>214</v>
      </c>
      <c r="G57" s="195">
        <v>625</v>
      </c>
      <c r="H57" s="44">
        <v>45000</v>
      </c>
      <c r="I57" s="18"/>
      <c r="J57" s="44">
        <v>30000</v>
      </c>
      <c r="K57" s="48">
        <f t="shared" si="19"/>
        <v>19500</v>
      </c>
      <c r="L57" s="63">
        <f t="shared" si="20"/>
        <v>39</v>
      </c>
      <c r="M57" s="84">
        <f t="shared" si="21"/>
        <v>39</v>
      </c>
      <c r="N57" s="20">
        <v>500</v>
      </c>
      <c r="O57" s="20">
        <v>500</v>
      </c>
      <c r="P57" s="20">
        <v>500</v>
      </c>
      <c r="Q57" s="20">
        <v>500</v>
      </c>
      <c r="R57" s="20">
        <v>500</v>
      </c>
      <c r="S57" s="20">
        <v>500</v>
      </c>
      <c r="T57" s="20">
        <v>500</v>
      </c>
      <c r="U57" s="20">
        <v>500</v>
      </c>
      <c r="V57" s="20">
        <v>500</v>
      </c>
      <c r="W57" s="20">
        <v>500</v>
      </c>
      <c r="X57" s="20">
        <v>500</v>
      </c>
      <c r="Y57" s="20">
        <v>500</v>
      </c>
      <c r="Z57" s="20">
        <v>500</v>
      </c>
      <c r="AA57" s="20">
        <v>500</v>
      </c>
      <c r="AB57" s="20">
        <v>500</v>
      </c>
      <c r="AC57" s="20">
        <v>500</v>
      </c>
      <c r="AD57" s="20">
        <v>500</v>
      </c>
      <c r="AE57" s="20">
        <v>500</v>
      </c>
      <c r="AF57" s="20">
        <v>500</v>
      </c>
      <c r="AG57" s="20">
        <v>500</v>
      </c>
      <c r="AH57" s="20">
        <v>500</v>
      </c>
      <c r="AI57" s="20">
        <v>500</v>
      </c>
      <c r="AJ57" s="20">
        <v>500</v>
      </c>
      <c r="AK57" s="20">
        <v>500</v>
      </c>
      <c r="AL57" s="20">
        <v>500</v>
      </c>
      <c r="AM57" s="20">
        <v>500</v>
      </c>
      <c r="AN57" s="20">
        <v>500</v>
      </c>
      <c r="AO57" s="20">
        <v>500</v>
      </c>
      <c r="AP57" s="20">
        <v>500</v>
      </c>
      <c r="AQ57" s="20">
        <v>500</v>
      </c>
      <c r="AR57" s="85">
        <v>500</v>
      </c>
      <c r="AS57" s="85">
        <v>500</v>
      </c>
      <c r="AT57" s="85">
        <v>500</v>
      </c>
      <c r="AU57" s="85">
        <v>500</v>
      </c>
      <c r="AV57" s="85">
        <v>500</v>
      </c>
      <c r="AW57" s="85">
        <v>500</v>
      </c>
      <c r="AX57" s="85">
        <v>500</v>
      </c>
      <c r="AY57" s="85">
        <v>500</v>
      </c>
      <c r="AZ57" s="85">
        <v>500</v>
      </c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</row>
    <row r="58" spans="2:103" ht="15.75" thickBot="1" x14ac:dyDescent="0.3">
      <c r="B58" s="15">
        <v>7</v>
      </c>
      <c r="C58" s="125">
        <v>10</v>
      </c>
      <c r="D58" s="127" t="s">
        <v>225</v>
      </c>
      <c r="E58" s="40" t="s">
        <v>228</v>
      </c>
      <c r="F58" s="89" t="s">
        <v>214</v>
      </c>
      <c r="G58" s="195">
        <v>625</v>
      </c>
      <c r="H58" s="44">
        <v>45000</v>
      </c>
      <c r="I58" s="18"/>
      <c r="J58" s="44">
        <v>45000</v>
      </c>
      <c r="K58" s="48">
        <f t="shared" si="19"/>
        <v>0</v>
      </c>
      <c r="L58" s="63">
        <f t="shared" si="20"/>
        <v>0</v>
      </c>
      <c r="M58" s="84">
        <f t="shared" si="21"/>
        <v>0</v>
      </c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</row>
    <row r="59" spans="2:103" ht="15.75" thickTop="1" x14ac:dyDescent="0.25">
      <c r="B59" s="9">
        <v>8</v>
      </c>
      <c r="C59" s="113">
        <v>1</v>
      </c>
      <c r="D59" s="94" t="s">
        <v>231</v>
      </c>
      <c r="E59" s="128" t="s">
        <v>230</v>
      </c>
      <c r="F59" s="114" t="s">
        <v>214</v>
      </c>
      <c r="G59" s="217">
        <v>625</v>
      </c>
      <c r="H59" s="115">
        <v>0</v>
      </c>
      <c r="I59" s="116"/>
      <c r="J59" s="115"/>
      <c r="K59" s="117"/>
      <c r="L59" s="63">
        <f t="shared" si="3"/>
        <v>1</v>
      </c>
      <c r="M59" s="84">
        <f t="shared" si="11"/>
        <v>0</v>
      </c>
      <c r="N59" s="98">
        <v>0</v>
      </c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9"/>
      <c r="AI59" s="98"/>
      <c r="AJ59" s="99"/>
      <c r="AK59" s="98"/>
      <c r="AL59" s="99"/>
      <c r="AM59" s="99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</row>
    <row r="60" spans="2:103" ht="15" customHeight="1" x14ac:dyDescent="0.25">
      <c r="B60" s="112">
        <f>+B59</f>
        <v>8</v>
      </c>
      <c r="C60" s="118">
        <v>2</v>
      </c>
      <c r="D60" s="94" t="s">
        <v>231</v>
      </c>
      <c r="E60" s="119" t="s">
        <v>229</v>
      </c>
      <c r="F60" s="120" t="s">
        <v>214</v>
      </c>
      <c r="G60" s="218">
        <f>25*25</f>
        <v>625</v>
      </c>
      <c r="H60" s="121">
        <v>45000</v>
      </c>
      <c r="I60" s="122"/>
      <c r="J60" s="121">
        <f>+H60-K60</f>
        <v>28000</v>
      </c>
      <c r="K60" s="123">
        <f>SUM(N60:CY60)</f>
        <v>17000</v>
      </c>
      <c r="L60" s="63">
        <f>+COUNT(N60:CY60)</f>
        <v>13</v>
      </c>
      <c r="M60" s="84">
        <f t="shared" si="11"/>
        <v>34</v>
      </c>
      <c r="N60" s="11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>
        <v>8000</v>
      </c>
      <c r="AC60" s="100"/>
      <c r="AD60" s="100"/>
      <c r="AE60" s="100">
        <v>1000</v>
      </c>
      <c r="AF60" s="100">
        <v>500</v>
      </c>
      <c r="AG60" s="100">
        <v>500</v>
      </c>
      <c r="AH60" s="101">
        <v>1000</v>
      </c>
      <c r="AI60" s="100"/>
      <c r="AJ60" s="101">
        <v>1000</v>
      </c>
      <c r="AK60" s="100"/>
      <c r="AL60" s="101">
        <v>500</v>
      </c>
      <c r="AM60" s="101">
        <v>500</v>
      </c>
      <c r="AN60" s="170">
        <v>500</v>
      </c>
      <c r="AO60" s="20"/>
      <c r="AP60" s="85">
        <v>1000</v>
      </c>
      <c r="AQ60" s="20"/>
      <c r="AR60" s="20"/>
      <c r="AS60" s="20"/>
      <c r="AT60" s="85">
        <v>1000</v>
      </c>
      <c r="AU60" s="20"/>
      <c r="AV60" s="20"/>
      <c r="AW60" s="85">
        <v>500</v>
      </c>
      <c r="AX60" s="20"/>
      <c r="AY60" s="20"/>
      <c r="AZ60" s="85">
        <v>1000</v>
      </c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</row>
    <row r="61" spans="2:103" ht="15" customHeight="1" x14ac:dyDescent="0.25">
      <c r="B61" s="112">
        <f t="shared" ref="B61:B64" si="30">+B60</f>
        <v>8</v>
      </c>
      <c r="C61" s="118">
        <v>3</v>
      </c>
      <c r="D61" s="94" t="s">
        <v>231</v>
      </c>
      <c r="E61" s="119" t="s">
        <v>229</v>
      </c>
      <c r="F61" s="120" t="s">
        <v>214</v>
      </c>
      <c r="G61" s="218">
        <f>25*25</f>
        <v>625</v>
      </c>
      <c r="H61" s="121">
        <v>45000</v>
      </c>
      <c r="I61" s="122"/>
      <c r="J61" s="121">
        <f t="shared" ref="J61:J73" si="31">+H61-K61</f>
        <v>28000</v>
      </c>
      <c r="K61" s="123">
        <f t="shared" ref="K61:K76" si="32">SUM(N61:CY61)</f>
        <v>17000</v>
      </c>
      <c r="L61" s="63">
        <f t="shared" si="3"/>
        <v>13</v>
      </c>
      <c r="M61" s="84">
        <f t="shared" si="11"/>
        <v>34</v>
      </c>
      <c r="N61" s="11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>
        <v>8000</v>
      </c>
      <c r="AC61" s="100"/>
      <c r="AD61" s="100"/>
      <c r="AE61" s="100">
        <v>1000</v>
      </c>
      <c r="AF61" s="100">
        <v>500</v>
      </c>
      <c r="AG61" s="100">
        <v>500</v>
      </c>
      <c r="AH61" s="101">
        <v>1000</v>
      </c>
      <c r="AI61" s="100"/>
      <c r="AJ61" s="101">
        <v>1000</v>
      </c>
      <c r="AK61" s="100"/>
      <c r="AL61" s="101">
        <v>500</v>
      </c>
      <c r="AM61" s="101">
        <v>500</v>
      </c>
      <c r="AN61" s="170">
        <v>500</v>
      </c>
      <c r="AO61" s="20"/>
      <c r="AP61" s="85">
        <v>1000</v>
      </c>
      <c r="AQ61" s="20"/>
      <c r="AR61" s="20"/>
      <c r="AS61" s="20"/>
      <c r="AT61" s="85">
        <v>1000</v>
      </c>
      <c r="AU61" s="20"/>
      <c r="AV61" s="20"/>
      <c r="AW61" s="85">
        <v>500</v>
      </c>
      <c r="AX61" s="20"/>
      <c r="AY61" s="20"/>
      <c r="AZ61" s="85">
        <v>1000</v>
      </c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</row>
    <row r="62" spans="2:103" ht="15" customHeight="1" x14ac:dyDescent="0.25">
      <c r="B62" s="112">
        <f t="shared" si="30"/>
        <v>8</v>
      </c>
      <c r="C62" s="118">
        <v>4</v>
      </c>
      <c r="D62" s="94" t="s">
        <v>231</v>
      </c>
      <c r="E62" s="124" t="s">
        <v>232</v>
      </c>
      <c r="F62" s="120" t="s">
        <v>214</v>
      </c>
      <c r="G62" s="218">
        <v>625</v>
      </c>
      <c r="H62" s="121">
        <v>45000</v>
      </c>
      <c r="I62" s="122"/>
      <c r="J62" s="121">
        <f t="shared" si="31"/>
        <v>25500</v>
      </c>
      <c r="K62" s="123">
        <f t="shared" si="32"/>
        <v>19500</v>
      </c>
      <c r="L62" s="63">
        <f t="shared" si="3"/>
        <v>35</v>
      </c>
      <c r="M62" s="84">
        <f t="shared" si="11"/>
        <v>39</v>
      </c>
      <c r="N62" s="20">
        <v>500</v>
      </c>
      <c r="O62" s="20">
        <v>500</v>
      </c>
      <c r="P62" s="20">
        <v>500</v>
      </c>
      <c r="Q62" s="20">
        <v>500</v>
      </c>
      <c r="R62" s="20">
        <v>500</v>
      </c>
      <c r="S62" s="20">
        <v>500</v>
      </c>
      <c r="T62" s="85">
        <v>500</v>
      </c>
      <c r="U62" s="85">
        <v>500</v>
      </c>
      <c r="V62" s="85">
        <v>500</v>
      </c>
      <c r="W62" s="20">
        <v>500</v>
      </c>
      <c r="X62" s="85">
        <v>500</v>
      </c>
      <c r="Y62" s="85">
        <v>500</v>
      </c>
      <c r="Z62" s="85">
        <v>500</v>
      </c>
      <c r="AA62" s="85">
        <v>500</v>
      </c>
      <c r="AB62" s="85">
        <v>500</v>
      </c>
      <c r="AC62" s="85">
        <v>500</v>
      </c>
      <c r="AD62" s="85">
        <v>500</v>
      </c>
      <c r="AE62" s="85">
        <v>500</v>
      </c>
      <c r="AF62" s="85">
        <v>500</v>
      </c>
      <c r="AG62" s="85">
        <v>500</v>
      </c>
      <c r="AH62" s="85">
        <v>500</v>
      </c>
      <c r="AI62" s="85">
        <v>500</v>
      </c>
      <c r="AJ62" s="85">
        <v>500</v>
      </c>
      <c r="AK62" s="20"/>
      <c r="AL62" s="85">
        <v>1000</v>
      </c>
      <c r="AM62" s="85">
        <v>500</v>
      </c>
      <c r="AN62" s="85">
        <v>500</v>
      </c>
      <c r="AO62" s="20"/>
      <c r="AP62" s="85">
        <v>500</v>
      </c>
      <c r="AQ62" s="85">
        <v>500</v>
      </c>
      <c r="AR62" s="85">
        <v>500</v>
      </c>
      <c r="AS62" s="249">
        <v>1000</v>
      </c>
      <c r="AT62" s="85">
        <v>500</v>
      </c>
      <c r="AU62" s="85">
        <v>500</v>
      </c>
      <c r="AV62" s="85">
        <v>500</v>
      </c>
      <c r="AW62" s="20"/>
      <c r="AX62" s="20"/>
      <c r="AY62" s="85">
        <v>1000</v>
      </c>
      <c r="AZ62" s="85">
        <v>1000</v>
      </c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</row>
    <row r="63" spans="2:103" x14ac:dyDescent="0.25">
      <c r="B63" s="15">
        <f t="shared" si="30"/>
        <v>8</v>
      </c>
      <c r="C63" s="16">
        <v>5</v>
      </c>
      <c r="D63" s="94" t="s">
        <v>231</v>
      </c>
      <c r="E63" s="40" t="s">
        <v>233</v>
      </c>
      <c r="F63" s="89" t="s">
        <v>214</v>
      </c>
      <c r="G63" s="195">
        <v>625</v>
      </c>
      <c r="H63" s="44">
        <v>45000</v>
      </c>
      <c r="I63" s="18"/>
      <c r="J63" s="121">
        <f t="shared" si="31"/>
        <v>31500</v>
      </c>
      <c r="K63" s="48">
        <f t="shared" si="32"/>
        <v>13500</v>
      </c>
      <c r="L63" s="63">
        <f t="shared" si="3"/>
        <v>14</v>
      </c>
      <c r="M63" s="84">
        <f t="shared" si="11"/>
        <v>27</v>
      </c>
      <c r="N63" s="20">
        <v>500</v>
      </c>
      <c r="O63" s="20">
        <v>500</v>
      </c>
      <c r="P63" s="20">
        <v>500</v>
      </c>
      <c r="Q63" s="20">
        <v>500</v>
      </c>
      <c r="R63" s="20">
        <v>500</v>
      </c>
      <c r="S63" s="20">
        <v>500</v>
      </c>
      <c r="T63" s="85">
        <v>500</v>
      </c>
      <c r="U63" s="85">
        <v>500</v>
      </c>
      <c r="V63" s="85">
        <v>500</v>
      </c>
      <c r="W63" s="20">
        <v>500</v>
      </c>
      <c r="X63" s="20"/>
      <c r="Y63" s="20"/>
      <c r="Z63" s="20"/>
      <c r="AA63" s="20"/>
      <c r="AB63" s="20">
        <v>2500</v>
      </c>
      <c r="AC63" s="20"/>
      <c r="AD63" s="20"/>
      <c r="AE63" s="20"/>
      <c r="AF63" s="20"/>
      <c r="AG63" s="20"/>
      <c r="AH63" s="20">
        <v>3000</v>
      </c>
      <c r="AI63" s="20"/>
      <c r="AJ63" s="20"/>
      <c r="AK63" s="20"/>
      <c r="AL63" s="20"/>
      <c r="AM63" s="20"/>
      <c r="AN63" s="20">
        <v>1500</v>
      </c>
      <c r="AO63" s="20"/>
      <c r="AP63" s="20"/>
      <c r="AQ63" s="20"/>
      <c r="AR63" s="85">
        <v>1500</v>
      </c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</row>
    <row r="64" spans="2:103" x14ac:dyDescent="0.25">
      <c r="B64" s="219">
        <f t="shared" si="30"/>
        <v>8</v>
      </c>
      <c r="C64" s="211">
        <v>6</v>
      </c>
      <c r="D64" s="181" t="s">
        <v>231</v>
      </c>
      <c r="E64" s="172" t="s">
        <v>393</v>
      </c>
      <c r="F64" s="193"/>
      <c r="G64" s="216"/>
      <c r="H64" s="194"/>
      <c r="I64" s="18"/>
      <c r="J64" s="220"/>
      <c r="K64" s="184">
        <f t="shared" si="32"/>
        <v>0</v>
      </c>
      <c r="L64" s="63"/>
      <c r="M64" s="84">
        <f t="shared" si="11"/>
        <v>0</v>
      </c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  <c r="AF64" s="169"/>
      <c r="AG64" s="169"/>
      <c r="AH64" s="169"/>
      <c r="AI64" s="169"/>
      <c r="AJ64" s="169"/>
      <c r="AK64" s="169"/>
      <c r="AL64" s="169"/>
      <c r="AM64" s="169"/>
      <c r="AN64" s="169"/>
      <c r="AO64" s="169"/>
      <c r="AP64" s="169"/>
      <c r="AQ64" s="169"/>
      <c r="AR64" s="169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</row>
    <row r="65" spans="2:103" ht="15" customHeight="1" x14ac:dyDescent="0.25">
      <c r="B65" s="15">
        <v>8</v>
      </c>
      <c r="C65" s="16">
        <v>6</v>
      </c>
      <c r="D65" s="94" t="s">
        <v>231</v>
      </c>
      <c r="E65" s="196" t="s">
        <v>235</v>
      </c>
      <c r="F65" s="89" t="s">
        <v>497</v>
      </c>
      <c r="G65" s="195">
        <v>312.5</v>
      </c>
      <c r="H65" s="44">
        <v>45000</v>
      </c>
      <c r="I65" s="18">
        <v>42292</v>
      </c>
      <c r="J65" s="121">
        <f t="shared" ref="J65:J66" si="33">+H65-K65</f>
        <v>34000</v>
      </c>
      <c r="K65" s="48">
        <f t="shared" si="32"/>
        <v>11000</v>
      </c>
      <c r="L65" s="63">
        <f t="shared" ref="L65:L66" si="34">+COUNT(N65:CY65)</f>
        <v>11</v>
      </c>
      <c r="M65" s="84">
        <f t="shared" si="11"/>
        <v>22</v>
      </c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>
        <v>2000</v>
      </c>
      <c r="AD65" s="169">
        <v>1000</v>
      </c>
      <c r="AE65" s="169">
        <v>500</v>
      </c>
      <c r="AF65" s="169">
        <v>500</v>
      </c>
      <c r="AG65" s="169">
        <v>500</v>
      </c>
      <c r="AH65" s="169">
        <v>500</v>
      </c>
      <c r="AI65" s="169"/>
      <c r="AJ65" s="169"/>
      <c r="AK65" s="169">
        <v>1000</v>
      </c>
      <c r="AL65" s="169"/>
      <c r="AM65" s="169"/>
      <c r="AN65" s="169"/>
      <c r="AO65" s="169"/>
      <c r="AP65" s="169">
        <v>1000</v>
      </c>
      <c r="AQ65" s="169">
        <v>1000</v>
      </c>
      <c r="AR65" s="169"/>
      <c r="AS65" s="20"/>
      <c r="AT65" s="20"/>
      <c r="AU65" s="20"/>
      <c r="AV65" s="85">
        <v>1000</v>
      </c>
      <c r="AW65" s="273">
        <v>2000</v>
      </c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</row>
    <row r="66" spans="2:103" ht="15" customHeight="1" x14ac:dyDescent="0.25">
      <c r="B66" s="112">
        <v>8</v>
      </c>
      <c r="C66" s="16" t="s">
        <v>469</v>
      </c>
      <c r="D66" s="94" t="s">
        <v>231</v>
      </c>
      <c r="E66" s="196" t="s">
        <v>235</v>
      </c>
      <c r="F66" s="89" t="s">
        <v>497</v>
      </c>
      <c r="G66" s="195">
        <v>312.5</v>
      </c>
      <c r="H66" s="44">
        <v>45000</v>
      </c>
      <c r="I66" s="18">
        <v>42292</v>
      </c>
      <c r="J66" s="121">
        <f t="shared" si="33"/>
        <v>34000</v>
      </c>
      <c r="K66" s="48">
        <f t="shared" si="32"/>
        <v>11000</v>
      </c>
      <c r="L66" s="63">
        <f t="shared" si="34"/>
        <v>11</v>
      </c>
      <c r="M66" s="84">
        <f t="shared" si="11"/>
        <v>22</v>
      </c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>
        <v>2000</v>
      </c>
      <c r="AD66" s="169">
        <v>1000</v>
      </c>
      <c r="AE66" s="169">
        <v>500</v>
      </c>
      <c r="AF66" s="169">
        <v>500</v>
      </c>
      <c r="AG66" s="169">
        <v>500</v>
      </c>
      <c r="AH66" s="169">
        <v>500</v>
      </c>
      <c r="AI66" s="169"/>
      <c r="AJ66" s="169"/>
      <c r="AK66" s="169">
        <v>1000</v>
      </c>
      <c r="AL66" s="169"/>
      <c r="AM66" s="169"/>
      <c r="AN66" s="169"/>
      <c r="AO66" s="169"/>
      <c r="AP66" s="169">
        <v>1000</v>
      </c>
      <c r="AQ66" s="169">
        <v>1000</v>
      </c>
      <c r="AR66" s="169"/>
      <c r="AS66" s="20"/>
      <c r="AT66" s="20"/>
      <c r="AU66" s="20"/>
      <c r="AV66" s="85">
        <v>1000</v>
      </c>
      <c r="AW66" s="273">
        <v>2000</v>
      </c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</row>
    <row r="67" spans="2:103" x14ac:dyDescent="0.25">
      <c r="B67" s="197">
        <v>8</v>
      </c>
      <c r="C67" s="180">
        <v>7</v>
      </c>
      <c r="D67" s="181" t="s">
        <v>231</v>
      </c>
      <c r="E67" s="172" t="s">
        <v>393</v>
      </c>
      <c r="F67" s="182"/>
      <c r="G67" s="215"/>
      <c r="H67" s="183"/>
      <c r="I67" s="18"/>
      <c r="J67" s="198"/>
      <c r="K67" s="184">
        <f t="shared" si="32"/>
        <v>0</v>
      </c>
      <c r="L67" s="63"/>
      <c r="M67" s="84">
        <f t="shared" si="11"/>
        <v>0</v>
      </c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/>
      <c r="AM67" s="169"/>
      <c r="AN67" s="169"/>
      <c r="AO67" s="169"/>
      <c r="AP67" s="169"/>
      <c r="AQ67" s="169"/>
      <c r="AR67" s="169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</row>
    <row r="68" spans="2:103" x14ac:dyDescent="0.25">
      <c r="B68" s="112">
        <v>8</v>
      </c>
      <c r="C68" s="16">
        <v>7</v>
      </c>
      <c r="D68" s="94" t="s">
        <v>231</v>
      </c>
      <c r="E68" s="196" t="s">
        <v>236</v>
      </c>
      <c r="F68" s="89" t="s">
        <v>214</v>
      </c>
      <c r="G68" s="195">
        <v>312.5</v>
      </c>
      <c r="H68" s="44">
        <v>45000</v>
      </c>
      <c r="I68" s="18">
        <v>42415</v>
      </c>
      <c r="J68" s="121">
        <f t="shared" ref="J68:J69" si="35">+H68-K68</f>
        <v>40500</v>
      </c>
      <c r="K68" s="48">
        <f t="shared" si="32"/>
        <v>4500</v>
      </c>
      <c r="L68" s="63">
        <f>+COUNT(N68:CY68)</f>
        <v>5</v>
      </c>
      <c r="M68" s="84">
        <f t="shared" si="11"/>
        <v>9</v>
      </c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69"/>
      <c r="AH68" s="169">
        <v>2500</v>
      </c>
      <c r="AI68" s="169">
        <v>500</v>
      </c>
      <c r="AJ68" s="169">
        <v>500</v>
      </c>
      <c r="AK68" s="169">
        <v>500</v>
      </c>
      <c r="AL68" s="169">
        <v>500</v>
      </c>
      <c r="AM68" s="169"/>
      <c r="AN68" s="169"/>
      <c r="AO68" s="169"/>
      <c r="AP68" s="169"/>
      <c r="AQ68" s="169"/>
      <c r="AR68" s="169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</row>
    <row r="69" spans="2:103" x14ac:dyDescent="0.25">
      <c r="B69" s="112">
        <v>8</v>
      </c>
      <c r="C69" s="16" t="s">
        <v>247</v>
      </c>
      <c r="D69" s="94" t="s">
        <v>231</v>
      </c>
      <c r="E69" s="196" t="s">
        <v>237</v>
      </c>
      <c r="F69" s="89" t="s">
        <v>214</v>
      </c>
      <c r="G69" s="195">
        <v>312.5</v>
      </c>
      <c r="H69" s="44">
        <v>45000</v>
      </c>
      <c r="I69" s="18">
        <v>42415</v>
      </c>
      <c r="J69" s="121">
        <f t="shared" si="35"/>
        <v>39000</v>
      </c>
      <c r="K69" s="48">
        <f t="shared" si="32"/>
        <v>6000</v>
      </c>
      <c r="L69" s="63">
        <f t="shared" ref="L69:L102" si="36">+COUNT(N69:CY69)</f>
        <v>6</v>
      </c>
      <c r="M69" s="84">
        <f t="shared" si="11"/>
        <v>12</v>
      </c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69"/>
      <c r="AH69" s="169">
        <v>2500</v>
      </c>
      <c r="AI69" s="169">
        <v>500</v>
      </c>
      <c r="AJ69" s="169">
        <v>500</v>
      </c>
      <c r="AK69" s="169">
        <v>500</v>
      </c>
      <c r="AL69" s="169">
        <v>500</v>
      </c>
      <c r="AM69" s="169"/>
      <c r="AN69" s="169"/>
      <c r="AO69" s="169"/>
      <c r="AP69" s="169"/>
      <c r="AQ69" s="169"/>
      <c r="AR69" s="169"/>
      <c r="AS69" s="20"/>
      <c r="AT69" s="20">
        <v>1500</v>
      </c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</row>
    <row r="70" spans="2:103" x14ac:dyDescent="0.25">
      <c r="B70" s="197">
        <v>8</v>
      </c>
      <c r="C70" s="180">
        <v>8</v>
      </c>
      <c r="D70" s="181"/>
      <c r="E70" s="172" t="s">
        <v>393</v>
      </c>
      <c r="F70" s="182"/>
      <c r="G70" s="215"/>
      <c r="H70" s="183"/>
      <c r="I70" s="18"/>
      <c r="J70" s="198"/>
      <c r="K70" s="184">
        <f t="shared" si="32"/>
        <v>0</v>
      </c>
      <c r="L70" s="63">
        <f t="shared" si="36"/>
        <v>0</v>
      </c>
      <c r="M70" s="84">
        <f t="shared" si="11"/>
        <v>0</v>
      </c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69"/>
      <c r="AH70" s="169"/>
      <c r="AI70" s="169"/>
      <c r="AJ70" s="169"/>
      <c r="AK70" s="169"/>
      <c r="AL70" s="169"/>
      <c r="AM70" s="169"/>
      <c r="AN70" s="169"/>
      <c r="AO70" s="169"/>
      <c r="AP70" s="169"/>
      <c r="AQ70" s="169"/>
      <c r="AR70" s="169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</row>
    <row r="71" spans="2:103" x14ac:dyDescent="0.25">
      <c r="B71" s="112">
        <v>8</v>
      </c>
      <c r="C71" s="16">
        <v>8</v>
      </c>
      <c r="D71" s="94" t="s">
        <v>231</v>
      </c>
      <c r="E71" s="196" t="s">
        <v>237</v>
      </c>
      <c r="F71" s="89" t="s">
        <v>214</v>
      </c>
      <c r="G71" s="195">
        <v>312.5</v>
      </c>
      <c r="H71" s="44">
        <v>45000</v>
      </c>
      <c r="I71" s="18">
        <v>42415</v>
      </c>
      <c r="J71" s="121">
        <f t="shared" ref="J71:J72" si="37">+H71-K71</f>
        <v>38500</v>
      </c>
      <c r="K71" s="48">
        <f t="shared" si="32"/>
        <v>6500</v>
      </c>
      <c r="L71" s="63">
        <f t="shared" si="36"/>
        <v>5</v>
      </c>
      <c r="M71" s="84">
        <f t="shared" si="11"/>
        <v>13</v>
      </c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69"/>
      <c r="AH71" s="169">
        <v>2500</v>
      </c>
      <c r="AI71" s="169">
        <v>500</v>
      </c>
      <c r="AJ71" s="169">
        <v>500</v>
      </c>
      <c r="AK71" s="169">
        <v>500</v>
      </c>
      <c r="AL71" s="169"/>
      <c r="AM71" s="169"/>
      <c r="AN71" s="169"/>
      <c r="AO71" s="169"/>
      <c r="AP71" s="169"/>
      <c r="AQ71" s="169"/>
      <c r="AR71" s="169"/>
      <c r="AS71" s="20"/>
      <c r="AT71" s="20">
        <v>2500</v>
      </c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</row>
    <row r="72" spans="2:103" x14ac:dyDescent="0.25">
      <c r="B72" s="112">
        <v>8</v>
      </c>
      <c r="C72" s="16" t="s">
        <v>465</v>
      </c>
      <c r="D72" s="94" t="s">
        <v>231</v>
      </c>
      <c r="E72" s="196" t="s">
        <v>238</v>
      </c>
      <c r="F72" s="89" t="s">
        <v>214</v>
      </c>
      <c r="G72" s="195">
        <v>312.5</v>
      </c>
      <c r="H72" s="44">
        <v>45000</v>
      </c>
      <c r="I72" s="18">
        <v>42415</v>
      </c>
      <c r="J72" s="121">
        <f t="shared" si="37"/>
        <v>35500</v>
      </c>
      <c r="K72" s="48">
        <f t="shared" si="32"/>
        <v>9500</v>
      </c>
      <c r="L72" s="63">
        <f t="shared" si="36"/>
        <v>6</v>
      </c>
      <c r="M72" s="84">
        <f t="shared" si="11"/>
        <v>19</v>
      </c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  <c r="AH72" s="169">
        <v>2500</v>
      </c>
      <c r="AI72" s="169">
        <v>500</v>
      </c>
      <c r="AJ72" s="169">
        <v>500</v>
      </c>
      <c r="AK72" s="169"/>
      <c r="AL72" s="169"/>
      <c r="AM72" s="169">
        <v>500</v>
      </c>
      <c r="AN72" s="169"/>
      <c r="AO72" s="169"/>
      <c r="AP72" s="169"/>
      <c r="AQ72" s="169"/>
      <c r="AR72" s="169"/>
      <c r="AS72" s="20"/>
      <c r="AT72" s="20">
        <v>3000</v>
      </c>
      <c r="AU72" s="20"/>
      <c r="AV72" s="20"/>
      <c r="AW72" s="20">
        <v>2500</v>
      </c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</row>
    <row r="73" spans="2:103" ht="15.75" thickBot="1" x14ac:dyDescent="0.3">
      <c r="B73" s="179">
        <v>8</v>
      </c>
      <c r="C73" s="180">
        <v>9</v>
      </c>
      <c r="D73" s="181" t="s">
        <v>231</v>
      </c>
      <c r="E73" s="172" t="s">
        <v>393</v>
      </c>
      <c r="F73" s="182"/>
      <c r="G73" s="215"/>
      <c r="H73" s="183"/>
      <c r="I73" s="18"/>
      <c r="J73" s="198">
        <f t="shared" si="31"/>
        <v>0</v>
      </c>
      <c r="K73" s="184">
        <f t="shared" si="32"/>
        <v>0</v>
      </c>
      <c r="L73" s="63">
        <f t="shared" si="36"/>
        <v>0</v>
      </c>
      <c r="M73" s="84">
        <f t="shared" si="11"/>
        <v>0</v>
      </c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71"/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</row>
    <row r="74" spans="2:103" ht="15.75" thickBot="1" x14ac:dyDescent="0.3">
      <c r="B74" s="15">
        <v>8</v>
      </c>
      <c r="C74" s="16">
        <v>9</v>
      </c>
      <c r="D74" s="94" t="s">
        <v>231</v>
      </c>
      <c r="E74" s="40" t="s">
        <v>239</v>
      </c>
      <c r="F74" s="89" t="s">
        <v>214</v>
      </c>
      <c r="G74" s="195">
        <v>312.5</v>
      </c>
      <c r="H74" s="44">
        <v>45000</v>
      </c>
      <c r="I74" s="18">
        <v>42415</v>
      </c>
      <c r="J74" s="121">
        <f t="shared" ref="J74" si="38">+H74-K74</f>
        <v>35000</v>
      </c>
      <c r="K74" s="48">
        <f t="shared" si="32"/>
        <v>10000</v>
      </c>
      <c r="L74" s="63">
        <f t="shared" si="36"/>
        <v>7</v>
      </c>
      <c r="M74" s="84">
        <f t="shared" si="11"/>
        <v>20</v>
      </c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>
        <v>2500</v>
      </c>
      <c r="AI74" s="111">
        <v>500</v>
      </c>
      <c r="AJ74" s="111">
        <v>500</v>
      </c>
      <c r="AK74" s="111">
        <v>500</v>
      </c>
      <c r="AL74" s="111">
        <v>500</v>
      </c>
      <c r="AM74" s="111"/>
      <c r="AN74" s="111"/>
      <c r="AO74" s="111"/>
      <c r="AP74" s="111"/>
      <c r="AQ74" s="111"/>
      <c r="AR74" s="111"/>
      <c r="AS74" s="111"/>
      <c r="AT74" s="111">
        <v>3000</v>
      </c>
      <c r="AU74" s="111"/>
      <c r="AV74" s="111"/>
      <c r="AW74" s="111">
        <v>2500</v>
      </c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</row>
    <row r="75" spans="2:103" ht="15.75" customHeight="1" thickBot="1" x14ac:dyDescent="0.3">
      <c r="B75" s="15">
        <f>+B70</f>
        <v>8</v>
      </c>
      <c r="C75" s="16" t="s">
        <v>466</v>
      </c>
      <c r="D75" s="94" t="s">
        <v>231</v>
      </c>
      <c r="E75" s="40" t="s">
        <v>234</v>
      </c>
      <c r="F75" s="89" t="s">
        <v>214</v>
      </c>
      <c r="G75" s="195">
        <v>312.5</v>
      </c>
      <c r="H75" s="44">
        <v>45000</v>
      </c>
      <c r="I75" s="18"/>
      <c r="J75" s="121">
        <f t="shared" ref="J75" si="39">+H75-K75</f>
        <v>33500</v>
      </c>
      <c r="K75" s="48">
        <f t="shared" si="32"/>
        <v>11500</v>
      </c>
      <c r="L75" s="63">
        <f t="shared" si="36"/>
        <v>17</v>
      </c>
      <c r="M75" s="84">
        <f t="shared" si="11"/>
        <v>23</v>
      </c>
      <c r="N75" s="171">
        <v>500</v>
      </c>
      <c r="O75" s="171">
        <v>500</v>
      </c>
      <c r="P75" s="171">
        <v>500</v>
      </c>
      <c r="Q75" s="171">
        <v>500</v>
      </c>
      <c r="R75" s="171">
        <v>500</v>
      </c>
      <c r="S75" s="171">
        <v>500</v>
      </c>
      <c r="T75" s="171">
        <v>500</v>
      </c>
      <c r="U75" s="171">
        <v>1500</v>
      </c>
      <c r="V75" s="171"/>
      <c r="W75" s="171"/>
      <c r="X75" s="171"/>
      <c r="Y75" s="171">
        <v>1000</v>
      </c>
      <c r="Z75" s="171"/>
      <c r="AA75" s="171"/>
      <c r="AB75" s="171"/>
      <c r="AC75" s="171"/>
      <c r="AD75" s="171"/>
      <c r="AE75" s="171"/>
      <c r="AF75" s="171"/>
      <c r="AG75" s="171"/>
      <c r="AH75" s="171">
        <v>500</v>
      </c>
      <c r="AI75" s="171">
        <v>500</v>
      </c>
      <c r="AJ75" s="171">
        <v>1000</v>
      </c>
      <c r="AK75" s="171">
        <v>1000</v>
      </c>
      <c r="AL75" s="171">
        <v>500</v>
      </c>
      <c r="AM75" s="171">
        <v>500</v>
      </c>
      <c r="AN75" s="171"/>
      <c r="AO75" s="171">
        <v>1000</v>
      </c>
      <c r="AP75" s="171">
        <v>500</v>
      </c>
      <c r="AQ75" s="171"/>
      <c r="AR75" s="17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</row>
    <row r="76" spans="2:103" ht="15.75" customHeight="1" thickBot="1" x14ac:dyDescent="0.3">
      <c r="B76" s="15">
        <v>8</v>
      </c>
      <c r="C76" s="16">
        <v>10</v>
      </c>
      <c r="D76" s="94" t="s">
        <v>231</v>
      </c>
      <c r="E76" s="40" t="s">
        <v>240</v>
      </c>
      <c r="F76" s="89" t="s">
        <v>214</v>
      </c>
      <c r="G76" s="195">
        <v>625</v>
      </c>
      <c r="H76" s="44">
        <v>45000</v>
      </c>
      <c r="I76" s="18">
        <v>42369</v>
      </c>
      <c r="J76" s="121">
        <f>+H76-K76</f>
        <v>28500</v>
      </c>
      <c r="K76" s="48">
        <f t="shared" si="32"/>
        <v>16500</v>
      </c>
      <c r="L76" s="63">
        <f t="shared" si="36"/>
        <v>21</v>
      </c>
      <c r="M76" s="84">
        <f t="shared" si="11"/>
        <v>33</v>
      </c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>
        <v>6500</v>
      </c>
      <c r="AF76" s="111">
        <v>500</v>
      </c>
      <c r="AG76" s="111">
        <v>500</v>
      </c>
      <c r="AH76" s="111">
        <v>500</v>
      </c>
      <c r="AI76" s="111">
        <v>500</v>
      </c>
      <c r="AJ76" s="111">
        <v>500</v>
      </c>
      <c r="AK76" s="111">
        <v>500</v>
      </c>
      <c r="AL76" s="111">
        <v>500</v>
      </c>
      <c r="AM76" s="111"/>
      <c r="AN76" s="111">
        <v>500</v>
      </c>
      <c r="AO76" s="111">
        <v>500</v>
      </c>
      <c r="AP76" s="111">
        <v>500</v>
      </c>
      <c r="AQ76" s="111">
        <v>500</v>
      </c>
      <c r="AR76" s="111">
        <v>500</v>
      </c>
      <c r="AS76" s="259">
        <v>500</v>
      </c>
      <c r="AT76" s="259">
        <v>500</v>
      </c>
      <c r="AU76" s="259">
        <v>500</v>
      </c>
      <c r="AV76" s="259">
        <v>500</v>
      </c>
      <c r="AW76" s="259">
        <v>500</v>
      </c>
      <c r="AX76" s="259">
        <v>500</v>
      </c>
      <c r="AY76" s="259">
        <v>500</v>
      </c>
      <c r="AZ76" s="111">
        <v>500</v>
      </c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</row>
    <row r="77" spans="2:103" s="225" customFormat="1" x14ac:dyDescent="0.25">
      <c r="B77" s="202">
        <v>9</v>
      </c>
      <c r="C77" s="208">
        <v>1</v>
      </c>
      <c r="D77" s="204" t="s">
        <v>241</v>
      </c>
      <c r="E77" s="201" t="s">
        <v>393</v>
      </c>
      <c r="F77" s="205"/>
      <c r="G77" s="214"/>
      <c r="H77" s="206"/>
      <c r="I77" s="11"/>
      <c r="J77" s="206">
        <f>+H77-K77</f>
        <v>0</v>
      </c>
      <c r="K77" s="207">
        <f>SUM(N77:CY77)</f>
        <v>0</v>
      </c>
      <c r="L77" s="63">
        <f t="shared" si="36"/>
        <v>0</v>
      </c>
      <c r="M77" s="185">
        <f>+K77/500</f>
        <v>0</v>
      </c>
      <c r="N77" s="232"/>
      <c r="O77" s="233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3"/>
      <c r="BW77" s="233"/>
      <c r="BX77" s="233"/>
      <c r="BY77" s="233"/>
      <c r="BZ77" s="233"/>
      <c r="CA77" s="233"/>
      <c r="CB77" s="233"/>
      <c r="CC77" s="233"/>
      <c r="CD77" s="233"/>
      <c r="CE77" s="233"/>
      <c r="CF77" s="233"/>
      <c r="CG77" s="233"/>
      <c r="CH77" s="233"/>
      <c r="CI77" s="233"/>
      <c r="CJ77" s="233"/>
      <c r="CK77" s="233"/>
      <c r="CL77" s="233"/>
      <c r="CM77" s="233"/>
      <c r="CN77" s="233"/>
      <c r="CO77" s="233"/>
      <c r="CP77" s="233"/>
      <c r="CQ77" s="233"/>
      <c r="CR77" s="233"/>
      <c r="CS77" s="233"/>
      <c r="CT77" s="233"/>
      <c r="CU77" s="233"/>
      <c r="CV77" s="233"/>
      <c r="CW77" s="233"/>
      <c r="CX77" s="233"/>
      <c r="CY77" s="234"/>
    </row>
    <row r="78" spans="2:103" ht="15" customHeight="1" x14ac:dyDescent="0.25">
      <c r="B78" s="133">
        <v>9</v>
      </c>
      <c r="C78" s="209">
        <v>1</v>
      </c>
      <c r="D78" s="199" t="s">
        <v>241</v>
      </c>
      <c r="E78" s="166" t="s">
        <v>242</v>
      </c>
      <c r="F78" s="200" t="s">
        <v>214</v>
      </c>
      <c r="G78" s="195">
        <v>312.5</v>
      </c>
      <c r="H78" s="139">
        <v>45000</v>
      </c>
      <c r="I78" s="140">
        <v>42353</v>
      </c>
      <c r="J78" s="139">
        <f>+H78-K78</f>
        <v>23500</v>
      </c>
      <c r="K78" s="141">
        <f>SUM(N78:CY78)</f>
        <v>21500</v>
      </c>
      <c r="L78" s="63">
        <f t="shared" si="36"/>
        <v>11</v>
      </c>
      <c r="M78" s="84">
        <f>+K78/500</f>
        <v>43</v>
      </c>
      <c r="N78" s="106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>
        <v>9000</v>
      </c>
      <c r="AE78" s="107"/>
      <c r="AF78" s="107">
        <v>1000</v>
      </c>
      <c r="AG78" s="107">
        <v>500</v>
      </c>
      <c r="AH78" s="107"/>
      <c r="AI78" s="107">
        <v>1000</v>
      </c>
      <c r="AJ78" s="107"/>
      <c r="AK78" s="107">
        <v>1000</v>
      </c>
      <c r="AL78" s="107">
        <v>1000</v>
      </c>
      <c r="AM78" s="107"/>
      <c r="AN78" s="107">
        <v>1000</v>
      </c>
      <c r="AO78" s="107"/>
      <c r="AP78" s="107"/>
      <c r="AQ78" s="107">
        <v>2000</v>
      </c>
      <c r="AR78" s="107"/>
      <c r="AS78" s="107"/>
      <c r="AT78" s="260">
        <v>1000</v>
      </c>
      <c r="AU78" s="107"/>
      <c r="AV78" s="107"/>
      <c r="AW78" s="107">
        <v>2000</v>
      </c>
      <c r="AX78" s="107"/>
      <c r="AY78" s="107"/>
      <c r="AZ78" s="107">
        <v>2000</v>
      </c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7"/>
      <c r="CB78" s="107"/>
      <c r="CC78" s="107"/>
      <c r="CD78" s="107"/>
      <c r="CE78" s="107"/>
      <c r="CF78" s="107"/>
      <c r="CG78" s="107"/>
      <c r="CH78" s="107"/>
      <c r="CI78" s="107"/>
      <c r="CJ78" s="107"/>
      <c r="CK78" s="107"/>
      <c r="CL78" s="107"/>
      <c r="CM78" s="107"/>
      <c r="CN78" s="107"/>
      <c r="CO78" s="107"/>
      <c r="CP78" s="107"/>
      <c r="CQ78" s="107"/>
      <c r="CR78" s="107"/>
      <c r="CS78" s="107"/>
      <c r="CT78" s="107"/>
      <c r="CU78" s="107"/>
      <c r="CV78" s="107"/>
      <c r="CW78" s="107"/>
      <c r="CX78" s="107"/>
      <c r="CY78" s="108"/>
    </row>
    <row r="79" spans="2:103" x14ac:dyDescent="0.25">
      <c r="B79" s="133" t="s">
        <v>466</v>
      </c>
      <c r="C79" s="209" t="s">
        <v>472</v>
      </c>
      <c r="D79" s="199" t="s">
        <v>241</v>
      </c>
      <c r="E79" s="244" t="s">
        <v>462</v>
      </c>
      <c r="F79" s="200"/>
      <c r="G79" s="195">
        <v>312.5</v>
      </c>
      <c r="H79" s="139"/>
      <c r="I79" s="140"/>
      <c r="J79" s="139">
        <f t="shared" ref="J79:J101" si="40">+H79-K79</f>
        <v>0</v>
      </c>
      <c r="K79" s="141">
        <f t="shared" ref="K79:K102" si="41">SUM(N79:CY79)</f>
        <v>0</v>
      </c>
      <c r="L79" s="63">
        <f t="shared" si="36"/>
        <v>0</v>
      </c>
      <c r="M79" s="84">
        <f>+K79/500</f>
        <v>0</v>
      </c>
      <c r="N79" s="106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  <c r="CF79" s="107"/>
      <c r="CG79" s="107"/>
      <c r="CH79" s="107"/>
      <c r="CI79" s="107"/>
      <c r="CJ79" s="107"/>
      <c r="CK79" s="107"/>
      <c r="CL79" s="107"/>
      <c r="CM79" s="107"/>
      <c r="CN79" s="107"/>
      <c r="CO79" s="107"/>
      <c r="CP79" s="107"/>
      <c r="CQ79" s="107"/>
      <c r="CR79" s="107"/>
      <c r="CS79" s="107"/>
      <c r="CT79" s="107"/>
      <c r="CU79" s="107"/>
      <c r="CV79" s="107"/>
      <c r="CW79" s="107"/>
      <c r="CX79" s="107"/>
      <c r="CY79" s="108"/>
    </row>
    <row r="80" spans="2:103" s="225" customFormat="1" x14ac:dyDescent="0.25">
      <c r="B80" s="179">
        <v>9</v>
      </c>
      <c r="C80" s="211">
        <v>2</v>
      </c>
      <c r="D80" s="181" t="s">
        <v>241</v>
      </c>
      <c r="E80" s="172" t="s">
        <v>393</v>
      </c>
      <c r="F80" s="182"/>
      <c r="G80" s="215"/>
      <c r="H80" s="183"/>
      <c r="I80" s="18"/>
      <c r="J80" s="212">
        <f t="shared" si="40"/>
        <v>0</v>
      </c>
      <c r="K80" s="213">
        <f t="shared" si="41"/>
        <v>0</v>
      </c>
      <c r="L80" s="63">
        <f t="shared" si="36"/>
        <v>0</v>
      </c>
      <c r="M80" s="185">
        <f t="shared" ref="M80:M87" si="42">+K80/500</f>
        <v>0</v>
      </c>
      <c r="N80" s="235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27"/>
      <c r="AT80" s="227"/>
      <c r="AU80" s="227"/>
      <c r="AV80" s="227"/>
      <c r="AW80" s="227"/>
      <c r="AX80" s="227"/>
      <c r="AY80" s="227"/>
      <c r="AZ80" s="227"/>
      <c r="BA80" s="227"/>
      <c r="BB80" s="227"/>
      <c r="BC80" s="227"/>
      <c r="BD80" s="227"/>
      <c r="BE80" s="227"/>
      <c r="BF80" s="227"/>
      <c r="BG80" s="227"/>
      <c r="BH80" s="227"/>
      <c r="BI80" s="227"/>
      <c r="BJ80" s="227"/>
      <c r="BK80" s="227"/>
      <c r="BL80" s="227"/>
      <c r="BM80" s="227"/>
      <c r="BN80" s="227"/>
      <c r="BO80" s="227"/>
      <c r="BP80" s="227"/>
      <c r="BQ80" s="227"/>
      <c r="BR80" s="227"/>
      <c r="BS80" s="227"/>
      <c r="BT80" s="227"/>
      <c r="BU80" s="227"/>
      <c r="BV80" s="227"/>
      <c r="BW80" s="227"/>
      <c r="BX80" s="227"/>
      <c r="BY80" s="227"/>
      <c r="BZ80" s="227"/>
      <c r="CA80" s="227"/>
      <c r="CB80" s="227"/>
      <c r="CC80" s="227"/>
      <c r="CD80" s="227"/>
      <c r="CE80" s="227"/>
      <c r="CF80" s="227"/>
      <c r="CG80" s="227"/>
      <c r="CH80" s="227"/>
      <c r="CI80" s="227"/>
      <c r="CJ80" s="227"/>
      <c r="CK80" s="227"/>
      <c r="CL80" s="227"/>
      <c r="CM80" s="227"/>
      <c r="CN80" s="227"/>
      <c r="CO80" s="227"/>
      <c r="CP80" s="227"/>
      <c r="CQ80" s="227"/>
      <c r="CR80" s="227"/>
      <c r="CS80" s="227"/>
      <c r="CT80" s="227"/>
      <c r="CU80" s="227"/>
      <c r="CV80" s="227"/>
      <c r="CW80" s="227"/>
      <c r="CX80" s="227"/>
      <c r="CY80" s="228"/>
    </row>
    <row r="81" spans="2:103" ht="15" customHeight="1" x14ac:dyDescent="0.25">
      <c r="B81" s="15">
        <v>9</v>
      </c>
      <c r="C81" s="210">
        <v>2</v>
      </c>
      <c r="D81" s="94" t="s">
        <v>241</v>
      </c>
      <c r="E81" s="40" t="s">
        <v>243</v>
      </c>
      <c r="F81" s="89" t="s">
        <v>214</v>
      </c>
      <c r="G81" s="195">
        <v>312.5</v>
      </c>
      <c r="H81" s="44">
        <v>45000</v>
      </c>
      <c r="I81" s="18">
        <v>42415</v>
      </c>
      <c r="J81" s="139">
        <f t="shared" si="40"/>
        <v>33500</v>
      </c>
      <c r="K81" s="141">
        <f t="shared" si="41"/>
        <v>11500</v>
      </c>
      <c r="L81" s="63">
        <f t="shared" si="36"/>
        <v>15</v>
      </c>
      <c r="M81" s="84">
        <f t="shared" si="42"/>
        <v>23</v>
      </c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>
        <v>4000</v>
      </c>
      <c r="AL81" s="20">
        <v>500</v>
      </c>
      <c r="AM81" s="85">
        <v>500</v>
      </c>
      <c r="AN81" s="20">
        <v>500</v>
      </c>
      <c r="AO81" s="20">
        <v>500</v>
      </c>
      <c r="AP81" s="20"/>
      <c r="AQ81" s="85">
        <v>500</v>
      </c>
      <c r="AR81" s="85">
        <v>500</v>
      </c>
      <c r="AS81" s="85">
        <v>1000</v>
      </c>
      <c r="AT81" s="85">
        <v>500</v>
      </c>
      <c r="AU81" s="85">
        <v>500</v>
      </c>
      <c r="AV81" s="85">
        <v>500</v>
      </c>
      <c r="AW81" s="85">
        <v>500</v>
      </c>
      <c r="AX81" s="85">
        <v>500</v>
      </c>
      <c r="AY81" s="85">
        <v>500</v>
      </c>
      <c r="AZ81" s="85">
        <v>500</v>
      </c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ht="15" customHeight="1" x14ac:dyDescent="0.25">
      <c r="B82" s="15">
        <v>9</v>
      </c>
      <c r="C82" s="210" t="s">
        <v>470</v>
      </c>
      <c r="D82" s="94" t="s">
        <v>241</v>
      </c>
      <c r="E82" s="40" t="s">
        <v>243</v>
      </c>
      <c r="F82" s="89" t="s">
        <v>214</v>
      </c>
      <c r="G82" s="195">
        <v>312.5</v>
      </c>
      <c r="H82" s="44">
        <v>45000</v>
      </c>
      <c r="I82" s="18">
        <v>42415</v>
      </c>
      <c r="J82" s="139">
        <f t="shared" si="40"/>
        <v>33500</v>
      </c>
      <c r="K82" s="141">
        <f t="shared" si="41"/>
        <v>11500</v>
      </c>
      <c r="L82" s="63">
        <f t="shared" si="36"/>
        <v>15</v>
      </c>
      <c r="M82" s="84">
        <f t="shared" si="42"/>
        <v>23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>
        <v>4000</v>
      </c>
      <c r="AL82" s="20">
        <v>500</v>
      </c>
      <c r="AM82" s="85">
        <v>500</v>
      </c>
      <c r="AN82" s="20">
        <v>500</v>
      </c>
      <c r="AO82" s="20">
        <v>500</v>
      </c>
      <c r="AP82" s="20"/>
      <c r="AQ82" s="85">
        <v>500</v>
      </c>
      <c r="AR82" s="85">
        <v>500</v>
      </c>
      <c r="AS82" s="85">
        <v>1000</v>
      </c>
      <c r="AT82" s="85">
        <v>500</v>
      </c>
      <c r="AU82" s="85">
        <v>500</v>
      </c>
      <c r="AV82" s="85">
        <v>500</v>
      </c>
      <c r="AW82" s="85">
        <v>500</v>
      </c>
      <c r="AX82" s="85">
        <v>500</v>
      </c>
      <c r="AY82" s="85">
        <v>500</v>
      </c>
      <c r="AZ82" s="85">
        <v>500</v>
      </c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s="225" customFormat="1" x14ac:dyDescent="0.25">
      <c r="B83" s="179">
        <v>9</v>
      </c>
      <c r="C83" s="211">
        <v>3</v>
      </c>
      <c r="D83" s="181" t="s">
        <v>241</v>
      </c>
      <c r="E83" s="172" t="s">
        <v>393</v>
      </c>
      <c r="F83" s="182"/>
      <c r="G83" s="215"/>
      <c r="H83" s="183"/>
      <c r="I83" s="18"/>
      <c r="J83" s="212">
        <f t="shared" si="40"/>
        <v>0</v>
      </c>
      <c r="K83" s="213">
        <f t="shared" si="41"/>
        <v>0</v>
      </c>
      <c r="L83" s="63">
        <f t="shared" si="36"/>
        <v>0</v>
      </c>
      <c r="M83" s="185">
        <f t="shared" si="42"/>
        <v>0</v>
      </c>
      <c r="N83" s="226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  <c r="AA83" s="227"/>
      <c r="AB83" s="227"/>
      <c r="AC83" s="227"/>
      <c r="AD83" s="227"/>
      <c r="AE83" s="227"/>
      <c r="AF83" s="227"/>
      <c r="AG83" s="227"/>
      <c r="AH83" s="227"/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27"/>
      <c r="AW83" s="227"/>
      <c r="AX83" s="227"/>
      <c r="AY83" s="227"/>
      <c r="AZ83" s="227"/>
      <c r="BA83" s="227"/>
      <c r="BB83" s="227"/>
      <c r="BC83" s="227"/>
      <c r="BD83" s="227"/>
      <c r="BE83" s="227"/>
      <c r="BF83" s="227"/>
      <c r="BG83" s="227"/>
      <c r="BH83" s="227"/>
      <c r="BI83" s="227"/>
      <c r="BJ83" s="227"/>
      <c r="BK83" s="227"/>
      <c r="BL83" s="227"/>
      <c r="BM83" s="227"/>
      <c r="BN83" s="227"/>
      <c r="BO83" s="227"/>
      <c r="BP83" s="227"/>
      <c r="BQ83" s="227"/>
      <c r="BR83" s="227"/>
      <c r="BS83" s="227"/>
      <c r="BT83" s="227"/>
      <c r="BU83" s="227"/>
      <c r="BV83" s="227"/>
      <c r="BW83" s="227"/>
      <c r="BX83" s="227"/>
      <c r="BY83" s="227"/>
      <c r="BZ83" s="227"/>
      <c r="CA83" s="227"/>
      <c r="CB83" s="227"/>
      <c r="CC83" s="227"/>
      <c r="CD83" s="227"/>
      <c r="CE83" s="227"/>
      <c r="CF83" s="227"/>
      <c r="CG83" s="227"/>
      <c r="CH83" s="227"/>
      <c r="CI83" s="227"/>
      <c r="CJ83" s="227"/>
      <c r="CK83" s="227"/>
      <c r="CL83" s="227"/>
      <c r="CM83" s="227"/>
      <c r="CN83" s="227"/>
      <c r="CO83" s="227"/>
      <c r="CP83" s="227"/>
      <c r="CQ83" s="227"/>
      <c r="CR83" s="227"/>
      <c r="CS83" s="227"/>
      <c r="CT83" s="227"/>
      <c r="CU83" s="227"/>
      <c r="CV83" s="227"/>
      <c r="CW83" s="227"/>
      <c r="CX83" s="227"/>
      <c r="CY83" s="228"/>
    </row>
    <row r="84" spans="2:103" ht="15" customHeight="1" x14ac:dyDescent="0.25">
      <c r="B84" s="15">
        <v>9</v>
      </c>
      <c r="C84" s="210">
        <v>3</v>
      </c>
      <c r="D84" s="94" t="s">
        <v>241</v>
      </c>
      <c r="E84" s="40" t="s">
        <v>244</v>
      </c>
      <c r="F84" s="89" t="s">
        <v>214</v>
      </c>
      <c r="G84" s="195">
        <v>312.5</v>
      </c>
      <c r="H84" s="44">
        <v>45000</v>
      </c>
      <c r="I84" s="18">
        <v>42735</v>
      </c>
      <c r="J84" s="139">
        <f t="shared" si="40"/>
        <v>26500</v>
      </c>
      <c r="K84" s="141">
        <f t="shared" si="41"/>
        <v>18500</v>
      </c>
      <c r="L84" s="63">
        <f t="shared" si="36"/>
        <v>12</v>
      </c>
      <c r="M84" s="84">
        <f t="shared" si="42"/>
        <v>37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>
        <v>8500</v>
      </c>
      <c r="AF84" s="20">
        <v>500</v>
      </c>
      <c r="AG84" s="20">
        <v>500</v>
      </c>
      <c r="AH84" s="20">
        <v>500</v>
      </c>
      <c r="AI84" s="20">
        <v>500</v>
      </c>
      <c r="AJ84" s="20">
        <v>500</v>
      </c>
      <c r="AK84" s="20">
        <v>500</v>
      </c>
      <c r="AL84" s="20">
        <v>500</v>
      </c>
      <c r="AM84" s="20">
        <v>500</v>
      </c>
      <c r="AN84" s="20"/>
      <c r="AO84" s="20"/>
      <c r="AP84" s="20"/>
      <c r="AQ84" s="20">
        <v>1500</v>
      </c>
      <c r="AR84" s="20"/>
      <c r="AS84" s="20"/>
      <c r="AT84" s="20"/>
      <c r="AU84" s="20"/>
      <c r="AV84" s="20"/>
      <c r="AW84" s="20"/>
      <c r="AX84" s="20">
        <v>2000</v>
      </c>
      <c r="AY84" s="20">
        <v>2500</v>
      </c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ht="15" customHeight="1" x14ac:dyDescent="0.25">
      <c r="B85" s="15">
        <v>9</v>
      </c>
      <c r="C85" s="210" t="s">
        <v>467</v>
      </c>
      <c r="D85" s="94" t="s">
        <v>241</v>
      </c>
      <c r="E85" s="40" t="s">
        <v>245</v>
      </c>
      <c r="F85" s="89" t="s">
        <v>214</v>
      </c>
      <c r="G85" s="195">
        <v>312.5</v>
      </c>
      <c r="H85" s="44">
        <v>45000</v>
      </c>
      <c r="I85" s="18">
        <v>42735</v>
      </c>
      <c r="J85" s="139">
        <f t="shared" si="40"/>
        <v>28500</v>
      </c>
      <c r="K85" s="141">
        <f t="shared" si="41"/>
        <v>16500</v>
      </c>
      <c r="L85" s="63">
        <f t="shared" si="36"/>
        <v>12</v>
      </c>
      <c r="M85" s="84">
        <f t="shared" si="42"/>
        <v>33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>
        <v>7000</v>
      </c>
      <c r="AF85" s="20">
        <v>500</v>
      </c>
      <c r="AG85" s="20">
        <v>500</v>
      </c>
      <c r="AH85" s="20">
        <v>500</v>
      </c>
      <c r="AI85" s="20">
        <v>500</v>
      </c>
      <c r="AJ85" s="20">
        <v>500</v>
      </c>
      <c r="AK85" s="20">
        <v>500</v>
      </c>
      <c r="AL85" s="20">
        <v>500</v>
      </c>
      <c r="AM85" s="20">
        <v>500</v>
      </c>
      <c r="AN85" s="20"/>
      <c r="AO85" s="20"/>
      <c r="AP85" s="20"/>
      <c r="AQ85" s="20">
        <v>1500</v>
      </c>
      <c r="AR85" s="20"/>
      <c r="AS85" s="20"/>
      <c r="AT85" s="20"/>
      <c r="AU85" s="20" t="s">
        <v>500</v>
      </c>
      <c r="AV85" s="20"/>
      <c r="AW85" s="20"/>
      <c r="AX85" s="20">
        <v>2000</v>
      </c>
      <c r="AY85" s="20">
        <v>2000</v>
      </c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s="225" customFormat="1" x14ac:dyDescent="0.25">
      <c r="B86" s="179">
        <v>9</v>
      </c>
      <c r="C86" s="211">
        <v>4</v>
      </c>
      <c r="D86" s="181" t="s">
        <v>241</v>
      </c>
      <c r="E86" s="172" t="s">
        <v>393</v>
      </c>
      <c r="F86" s="182"/>
      <c r="G86" s="215"/>
      <c r="H86" s="183"/>
      <c r="I86" s="18"/>
      <c r="J86" s="212">
        <f t="shared" si="40"/>
        <v>0</v>
      </c>
      <c r="K86" s="213">
        <f t="shared" si="41"/>
        <v>0</v>
      </c>
      <c r="L86" s="63">
        <f t="shared" si="36"/>
        <v>0</v>
      </c>
      <c r="M86" s="185">
        <f t="shared" ref="M86" si="43">+K86/500</f>
        <v>0</v>
      </c>
      <c r="N86" s="235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  <c r="AC86" s="236"/>
      <c r="AD86" s="236"/>
      <c r="AE86" s="236"/>
      <c r="AF86" s="236"/>
      <c r="AG86" s="236"/>
      <c r="AH86" s="236"/>
      <c r="AI86" s="236"/>
      <c r="AJ86" s="236"/>
      <c r="AK86" s="236"/>
      <c r="AL86" s="236"/>
      <c r="AM86" s="236"/>
      <c r="AN86" s="236"/>
      <c r="AO86" s="236"/>
      <c r="AP86" s="236"/>
      <c r="AQ86" s="227"/>
      <c r="AR86" s="227"/>
      <c r="AS86" s="227"/>
      <c r="AT86" s="227"/>
      <c r="AU86" s="227"/>
      <c r="AV86" s="227"/>
      <c r="AW86" s="227"/>
      <c r="AX86" s="227"/>
      <c r="AY86" s="227"/>
      <c r="AZ86" s="227"/>
      <c r="BA86" s="227"/>
      <c r="BB86" s="227"/>
      <c r="BC86" s="227"/>
      <c r="BD86" s="227"/>
      <c r="BE86" s="227"/>
      <c r="BF86" s="227"/>
      <c r="BG86" s="227"/>
      <c r="BH86" s="227"/>
      <c r="BI86" s="227"/>
      <c r="BJ86" s="227"/>
      <c r="BK86" s="227"/>
      <c r="BL86" s="227"/>
      <c r="BM86" s="227"/>
      <c r="BN86" s="227"/>
      <c r="BO86" s="227"/>
      <c r="BP86" s="227"/>
      <c r="BQ86" s="227"/>
      <c r="BR86" s="227"/>
      <c r="BS86" s="227"/>
      <c r="BT86" s="227"/>
      <c r="BU86" s="227"/>
      <c r="BV86" s="227"/>
      <c r="BW86" s="227"/>
      <c r="BX86" s="227"/>
      <c r="BY86" s="227"/>
      <c r="BZ86" s="227"/>
      <c r="CA86" s="227"/>
      <c r="CB86" s="227"/>
      <c r="CC86" s="227"/>
      <c r="CD86" s="227"/>
      <c r="CE86" s="227"/>
      <c r="CF86" s="227"/>
      <c r="CG86" s="227"/>
      <c r="CH86" s="227"/>
      <c r="CI86" s="227"/>
      <c r="CJ86" s="227"/>
      <c r="CK86" s="227"/>
      <c r="CL86" s="227"/>
      <c r="CM86" s="227"/>
      <c r="CN86" s="227"/>
      <c r="CO86" s="227"/>
      <c r="CP86" s="227"/>
      <c r="CQ86" s="227"/>
      <c r="CR86" s="227"/>
      <c r="CS86" s="227"/>
      <c r="CT86" s="227"/>
      <c r="CU86" s="227"/>
      <c r="CV86" s="227"/>
      <c r="CW86" s="227"/>
      <c r="CX86" s="227"/>
      <c r="CY86" s="228"/>
    </row>
    <row r="87" spans="2:103" x14ac:dyDescent="0.25">
      <c r="B87" s="15">
        <v>9</v>
      </c>
      <c r="C87" s="210">
        <v>4</v>
      </c>
      <c r="D87" s="94" t="s">
        <v>241</v>
      </c>
      <c r="E87" s="40" t="s">
        <v>246</v>
      </c>
      <c r="F87" s="89" t="s">
        <v>214</v>
      </c>
      <c r="G87" s="195">
        <v>312.5</v>
      </c>
      <c r="H87" s="44">
        <v>45000</v>
      </c>
      <c r="I87" s="18"/>
      <c r="J87" s="139">
        <f t="shared" si="40"/>
        <v>37000</v>
      </c>
      <c r="K87" s="141">
        <f t="shared" si="41"/>
        <v>8000</v>
      </c>
      <c r="L87" s="63">
        <f t="shared" si="36"/>
        <v>2</v>
      </c>
      <c r="M87" s="84">
        <f t="shared" si="42"/>
        <v>16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>
        <v>4000</v>
      </c>
      <c r="Z87" s="20"/>
      <c r="AA87" s="20"/>
      <c r="AB87" s="20"/>
      <c r="AC87" s="20"/>
      <c r="AD87" s="20"/>
      <c r="AE87" s="20"/>
      <c r="AF87" s="20"/>
      <c r="AG87" s="20">
        <v>4000</v>
      </c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ht="15" customHeight="1" x14ac:dyDescent="0.25">
      <c r="B88" s="15">
        <v>9</v>
      </c>
      <c r="C88" s="210" t="s">
        <v>471</v>
      </c>
      <c r="D88" s="94" t="s">
        <v>241</v>
      </c>
      <c r="E88" s="40" t="s">
        <v>249</v>
      </c>
      <c r="F88" s="89" t="s">
        <v>214</v>
      </c>
      <c r="G88" s="195">
        <v>312.5</v>
      </c>
      <c r="H88" s="44">
        <v>45000</v>
      </c>
      <c r="I88" s="18">
        <v>42369</v>
      </c>
      <c r="J88" s="139">
        <f t="shared" si="40"/>
        <v>33500</v>
      </c>
      <c r="K88" s="141">
        <f t="shared" si="41"/>
        <v>11500</v>
      </c>
      <c r="L88" s="63">
        <f t="shared" si="36"/>
        <v>10</v>
      </c>
      <c r="M88" s="84">
        <f t="shared" ref="M88:M91" si="44">+K88/500</f>
        <v>23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>
        <v>2500</v>
      </c>
      <c r="AJ88" s="20">
        <v>1000</v>
      </c>
      <c r="AK88" s="20"/>
      <c r="AL88" s="20">
        <v>1000</v>
      </c>
      <c r="AM88" s="20"/>
      <c r="AN88" s="20">
        <v>1000</v>
      </c>
      <c r="AO88" s="20"/>
      <c r="AP88" s="20">
        <v>1000</v>
      </c>
      <c r="AQ88" s="20"/>
      <c r="AR88" s="85">
        <v>1000</v>
      </c>
      <c r="AS88" s="20"/>
      <c r="AT88" s="169">
        <v>1000</v>
      </c>
      <c r="AU88" s="20"/>
      <c r="AV88" s="20">
        <v>1000</v>
      </c>
      <c r="AW88" s="20"/>
      <c r="AX88" s="20">
        <v>1000</v>
      </c>
      <c r="AY88" s="20"/>
      <c r="AZ88" s="20">
        <v>1000</v>
      </c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s="225" customFormat="1" x14ac:dyDescent="0.25">
      <c r="B89" s="179">
        <v>9</v>
      </c>
      <c r="C89" s="211">
        <v>5</v>
      </c>
      <c r="D89" s="181" t="s">
        <v>241</v>
      </c>
      <c r="E89" s="172" t="s">
        <v>393</v>
      </c>
      <c r="F89" s="182"/>
      <c r="G89" s="215"/>
      <c r="H89" s="183"/>
      <c r="I89" s="18"/>
      <c r="J89" s="212">
        <f t="shared" si="40"/>
        <v>0</v>
      </c>
      <c r="K89" s="213">
        <f t="shared" si="41"/>
        <v>0</v>
      </c>
      <c r="L89" s="63">
        <f t="shared" si="36"/>
        <v>0</v>
      </c>
      <c r="M89" s="185">
        <f t="shared" si="44"/>
        <v>0</v>
      </c>
      <c r="N89" s="235"/>
      <c r="O89" s="236"/>
      <c r="P89" s="236"/>
      <c r="Q89" s="236"/>
      <c r="R89" s="236"/>
      <c r="S89" s="236"/>
      <c r="T89" s="236"/>
      <c r="U89" s="236"/>
      <c r="V89" s="236"/>
      <c r="W89" s="236"/>
      <c r="X89" s="236"/>
      <c r="Y89" s="236"/>
      <c r="Z89" s="236"/>
      <c r="AA89" s="236"/>
      <c r="AB89" s="236"/>
      <c r="AC89" s="236"/>
      <c r="AD89" s="236"/>
      <c r="AE89" s="236"/>
      <c r="AF89" s="236"/>
      <c r="AG89" s="236"/>
      <c r="AH89" s="236"/>
      <c r="AI89" s="236"/>
      <c r="AJ89" s="236"/>
      <c r="AK89" s="227"/>
      <c r="AL89" s="227"/>
      <c r="AM89" s="227"/>
      <c r="AN89" s="227"/>
      <c r="AO89" s="227"/>
      <c r="AP89" s="227"/>
      <c r="AQ89" s="227"/>
      <c r="AR89" s="227"/>
      <c r="AS89" s="227"/>
      <c r="AT89" s="227"/>
      <c r="AU89" s="227"/>
      <c r="AV89" s="227"/>
      <c r="AW89" s="227"/>
      <c r="AX89" s="227"/>
      <c r="AY89" s="227"/>
      <c r="AZ89" s="227"/>
      <c r="BA89" s="227"/>
      <c r="BB89" s="227"/>
      <c r="BC89" s="227"/>
      <c r="BD89" s="227"/>
      <c r="BE89" s="227"/>
      <c r="BF89" s="227"/>
      <c r="BG89" s="227"/>
      <c r="BH89" s="227"/>
      <c r="BI89" s="227"/>
      <c r="BJ89" s="227"/>
      <c r="BK89" s="227"/>
      <c r="BL89" s="227"/>
      <c r="BM89" s="227"/>
      <c r="BN89" s="227"/>
      <c r="BO89" s="227"/>
      <c r="BP89" s="227"/>
      <c r="BQ89" s="227"/>
      <c r="BR89" s="227"/>
      <c r="BS89" s="227"/>
      <c r="BT89" s="227"/>
      <c r="BU89" s="227"/>
      <c r="BV89" s="227"/>
      <c r="BW89" s="227"/>
      <c r="BX89" s="227"/>
      <c r="BY89" s="227"/>
      <c r="BZ89" s="227"/>
      <c r="CA89" s="227"/>
      <c r="CB89" s="227"/>
      <c r="CC89" s="227"/>
      <c r="CD89" s="227"/>
      <c r="CE89" s="227"/>
      <c r="CF89" s="227"/>
      <c r="CG89" s="227"/>
      <c r="CH89" s="227"/>
      <c r="CI89" s="227"/>
      <c r="CJ89" s="227"/>
      <c r="CK89" s="227"/>
      <c r="CL89" s="227"/>
      <c r="CM89" s="227"/>
      <c r="CN89" s="227"/>
      <c r="CO89" s="227"/>
      <c r="CP89" s="227"/>
      <c r="CQ89" s="227"/>
      <c r="CR89" s="227"/>
      <c r="CS89" s="227"/>
      <c r="CT89" s="227"/>
      <c r="CU89" s="227"/>
      <c r="CV89" s="227"/>
      <c r="CW89" s="227"/>
      <c r="CX89" s="227"/>
      <c r="CY89" s="228"/>
    </row>
    <row r="90" spans="2:103" ht="15" customHeight="1" x14ac:dyDescent="0.25">
      <c r="B90" s="15">
        <v>9</v>
      </c>
      <c r="C90" s="210">
        <v>5</v>
      </c>
      <c r="D90" s="94" t="s">
        <v>241</v>
      </c>
      <c r="E90" s="40" t="s">
        <v>250</v>
      </c>
      <c r="F90" s="89" t="s">
        <v>214</v>
      </c>
      <c r="G90" s="195">
        <v>312.5</v>
      </c>
      <c r="H90" s="44">
        <v>45000</v>
      </c>
      <c r="I90" s="18">
        <v>42369</v>
      </c>
      <c r="J90" s="139">
        <f t="shared" si="40"/>
        <v>33500</v>
      </c>
      <c r="K90" s="141">
        <f>SUM(N90:CY90)</f>
        <v>11500</v>
      </c>
      <c r="L90" s="63">
        <f t="shared" si="36"/>
        <v>10</v>
      </c>
      <c r="M90" s="84">
        <f t="shared" si="44"/>
        <v>23</v>
      </c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>
        <v>2500</v>
      </c>
      <c r="AJ90" s="20">
        <v>1000</v>
      </c>
      <c r="AK90" s="20"/>
      <c r="AL90" s="20">
        <v>1000</v>
      </c>
      <c r="AM90" s="20"/>
      <c r="AN90" s="20">
        <v>1000</v>
      </c>
      <c r="AO90" s="20"/>
      <c r="AP90" s="20">
        <v>1000</v>
      </c>
      <c r="AQ90" s="20"/>
      <c r="AR90" s="85">
        <v>1000</v>
      </c>
      <c r="AS90" s="20"/>
      <c r="AT90" s="169">
        <v>1000</v>
      </c>
      <c r="AU90" s="20"/>
      <c r="AV90" s="20">
        <v>1000</v>
      </c>
      <c r="AW90" s="20"/>
      <c r="AX90" s="20">
        <v>1000</v>
      </c>
      <c r="AY90" s="20"/>
      <c r="AZ90" s="20">
        <v>1000</v>
      </c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ht="15" customHeight="1" x14ac:dyDescent="0.25">
      <c r="B91" s="15">
        <v>9</v>
      </c>
      <c r="C91" s="210" t="s">
        <v>468</v>
      </c>
      <c r="D91" s="94" t="s">
        <v>241</v>
      </c>
      <c r="E91" s="40" t="s">
        <v>251</v>
      </c>
      <c r="F91" s="89" t="s">
        <v>214</v>
      </c>
      <c r="G91" s="195">
        <v>312.5</v>
      </c>
      <c r="H91" s="44">
        <v>45000</v>
      </c>
      <c r="I91" s="18"/>
      <c r="J91" s="139">
        <f t="shared" si="40"/>
        <v>29000</v>
      </c>
      <c r="K91" s="141">
        <f t="shared" si="41"/>
        <v>16000</v>
      </c>
      <c r="L91" s="63">
        <f>+COUNT(N91:CY91)</f>
        <v>11</v>
      </c>
      <c r="M91" s="84">
        <f t="shared" si="44"/>
        <v>32</v>
      </c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>
        <v>6000</v>
      </c>
      <c r="AF91" s="20">
        <v>500</v>
      </c>
      <c r="AG91" s="20">
        <v>500</v>
      </c>
      <c r="AH91" s="20">
        <v>500</v>
      </c>
      <c r="AI91" s="20">
        <v>500</v>
      </c>
      <c r="AJ91" s="20">
        <v>500</v>
      </c>
      <c r="AK91" s="20">
        <v>500</v>
      </c>
      <c r="AL91" s="20">
        <v>1000</v>
      </c>
      <c r="AM91" s="20"/>
      <c r="AN91" s="20"/>
      <c r="AO91" s="20"/>
      <c r="AP91" s="20"/>
      <c r="AQ91" s="20">
        <v>1500</v>
      </c>
      <c r="AR91" s="20"/>
      <c r="AS91" s="20"/>
      <c r="AT91" s="20"/>
      <c r="AU91" s="20"/>
      <c r="AV91" s="20"/>
      <c r="AW91" s="20"/>
      <c r="AX91" s="20">
        <v>1000</v>
      </c>
      <c r="AY91" s="20">
        <v>3500</v>
      </c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s="225" customFormat="1" x14ac:dyDescent="0.25">
      <c r="B92" s="179">
        <v>9</v>
      </c>
      <c r="C92" s="211">
        <v>6</v>
      </c>
      <c r="D92" s="181" t="s">
        <v>241</v>
      </c>
      <c r="E92" s="172" t="s">
        <v>393</v>
      </c>
      <c r="F92" s="182"/>
      <c r="G92" s="215"/>
      <c r="H92" s="183"/>
      <c r="I92" s="18"/>
      <c r="J92" s="183">
        <f t="shared" si="40"/>
        <v>0</v>
      </c>
      <c r="K92" s="213">
        <f t="shared" si="41"/>
        <v>0</v>
      </c>
      <c r="L92" s="63">
        <f t="shared" si="36"/>
        <v>0</v>
      </c>
      <c r="M92" s="185">
        <f t="shared" ref="M92:M101" si="45">+K92/500</f>
        <v>0</v>
      </c>
      <c r="N92" s="235"/>
      <c r="O92" s="236"/>
      <c r="P92" s="236"/>
      <c r="Q92" s="236"/>
      <c r="R92" s="236"/>
      <c r="S92" s="236"/>
      <c r="T92" s="236"/>
      <c r="U92" s="236"/>
      <c r="V92" s="236"/>
      <c r="W92" s="236"/>
      <c r="X92" s="236"/>
      <c r="Y92" s="236"/>
      <c r="Z92" s="236"/>
      <c r="AA92" s="236"/>
      <c r="AB92" s="236"/>
      <c r="AC92" s="236"/>
      <c r="AD92" s="236"/>
      <c r="AE92" s="236"/>
      <c r="AF92" s="236"/>
      <c r="AG92" s="236"/>
      <c r="AH92" s="236"/>
      <c r="AI92" s="236"/>
      <c r="AJ92" s="236"/>
      <c r="AK92" s="227"/>
      <c r="AL92" s="227"/>
      <c r="AM92" s="237"/>
      <c r="AN92" s="227"/>
      <c r="AO92" s="227"/>
      <c r="AP92" s="227"/>
      <c r="AQ92" s="227"/>
      <c r="AR92" s="227"/>
      <c r="AS92" s="227"/>
      <c r="AT92" s="227"/>
      <c r="AU92" s="227"/>
      <c r="AV92" s="227"/>
      <c r="AW92" s="227"/>
      <c r="AX92" s="227"/>
      <c r="AY92" s="227"/>
      <c r="AZ92" s="227"/>
      <c r="BA92" s="227"/>
      <c r="BB92" s="227"/>
      <c r="BC92" s="227"/>
      <c r="BD92" s="227"/>
      <c r="BE92" s="227"/>
      <c r="BF92" s="227"/>
      <c r="BG92" s="227"/>
      <c r="BH92" s="227"/>
      <c r="BI92" s="227"/>
      <c r="BJ92" s="227"/>
      <c r="BK92" s="227"/>
      <c r="BL92" s="227"/>
      <c r="BM92" s="227"/>
      <c r="BN92" s="227"/>
      <c r="BO92" s="227"/>
      <c r="BP92" s="227"/>
      <c r="BQ92" s="227"/>
      <c r="BR92" s="227"/>
      <c r="BS92" s="227"/>
      <c r="BT92" s="227"/>
      <c r="BU92" s="227"/>
      <c r="BV92" s="227"/>
      <c r="BW92" s="227"/>
      <c r="BX92" s="227"/>
      <c r="BY92" s="227"/>
      <c r="BZ92" s="227"/>
      <c r="CA92" s="227"/>
      <c r="CB92" s="227"/>
      <c r="CC92" s="227"/>
      <c r="CD92" s="227"/>
      <c r="CE92" s="227"/>
      <c r="CF92" s="227"/>
      <c r="CG92" s="227"/>
      <c r="CH92" s="227"/>
      <c r="CI92" s="227"/>
      <c r="CJ92" s="227"/>
      <c r="CK92" s="227"/>
      <c r="CL92" s="227"/>
      <c r="CM92" s="227"/>
      <c r="CN92" s="227"/>
      <c r="CO92" s="227"/>
      <c r="CP92" s="227"/>
      <c r="CQ92" s="227"/>
      <c r="CR92" s="227"/>
      <c r="CS92" s="227"/>
      <c r="CT92" s="227"/>
      <c r="CU92" s="227"/>
      <c r="CV92" s="227"/>
      <c r="CW92" s="227"/>
      <c r="CX92" s="227"/>
      <c r="CY92" s="228"/>
    </row>
    <row r="93" spans="2:103" x14ac:dyDescent="0.25">
      <c r="B93" s="15">
        <v>9</v>
      </c>
      <c r="C93" s="210">
        <v>6</v>
      </c>
      <c r="D93" s="94" t="s">
        <v>241</v>
      </c>
      <c r="E93" s="243" t="s">
        <v>462</v>
      </c>
      <c r="F93" s="89"/>
      <c r="G93" s="195">
        <v>312.5</v>
      </c>
      <c r="H93" s="44">
        <v>77000</v>
      </c>
      <c r="I93" s="18"/>
      <c r="J93" s="44">
        <f t="shared" si="40"/>
        <v>77000</v>
      </c>
      <c r="K93" s="141">
        <f t="shared" si="41"/>
        <v>0</v>
      </c>
      <c r="L93" s="63">
        <f t="shared" si="36"/>
        <v>0</v>
      </c>
      <c r="M93" s="84">
        <f t="shared" ref="M93:M94" si="46">+K93/500</f>
        <v>0</v>
      </c>
      <c r="N93" s="176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  <c r="AF93" s="169"/>
      <c r="AG93" s="169"/>
      <c r="AH93" s="169"/>
      <c r="AI93" s="169"/>
      <c r="AJ93" s="169"/>
      <c r="AK93" s="169"/>
      <c r="AL93" s="169"/>
      <c r="AM93" s="169"/>
      <c r="AN93" s="169"/>
      <c r="AO93" s="169"/>
      <c r="AP93" s="169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>
        <v>9</v>
      </c>
      <c r="C94" s="210" t="s">
        <v>469</v>
      </c>
      <c r="D94" s="94" t="s">
        <v>241</v>
      </c>
      <c r="E94" s="243" t="s">
        <v>462</v>
      </c>
      <c r="F94" s="89"/>
      <c r="G94" s="195">
        <v>312.5</v>
      </c>
      <c r="H94" s="44">
        <v>77000</v>
      </c>
      <c r="I94" s="18"/>
      <c r="J94" s="44">
        <f t="shared" si="40"/>
        <v>77000</v>
      </c>
      <c r="K94" s="141">
        <f t="shared" si="41"/>
        <v>0</v>
      </c>
      <c r="L94" s="63">
        <f t="shared" si="36"/>
        <v>0</v>
      </c>
      <c r="M94" s="84">
        <f t="shared" si="46"/>
        <v>0</v>
      </c>
      <c r="N94" s="176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  <c r="AF94" s="169"/>
      <c r="AG94" s="169"/>
      <c r="AH94" s="169"/>
      <c r="AI94" s="169"/>
      <c r="AJ94" s="169"/>
      <c r="AK94" s="169"/>
      <c r="AL94" s="169"/>
      <c r="AM94" s="169"/>
      <c r="AN94" s="169"/>
      <c r="AO94" s="169"/>
      <c r="AP94" s="169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ht="15" customHeight="1" x14ac:dyDescent="0.25">
      <c r="B95" s="15">
        <v>9</v>
      </c>
      <c r="C95" s="210">
        <v>7</v>
      </c>
      <c r="D95" s="94" t="s">
        <v>241</v>
      </c>
      <c r="E95" s="40" t="s">
        <v>248</v>
      </c>
      <c r="F95" s="89" t="s">
        <v>214</v>
      </c>
      <c r="G95" s="195">
        <v>625</v>
      </c>
      <c r="H95" s="44">
        <v>45000</v>
      </c>
      <c r="I95" s="18">
        <v>42109</v>
      </c>
      <c r="J95" s="44">
        <f t="shared" si="40"/>
        <v>26500</v>
      </c>
      <c r="K95" s="141">
        <f t="shared" si="41"/>
        <v>18500</v>
      </c>
      <c r="L95" s="63">
        <f t="shared" si="36"/>
        <v>14</v>
      </c>
      <c r="M95" s="84">
        <f>+K95/500</f>
        <v>37</v>
      </c>
      <c r="N95" s="19">
        <v>500</v>
      </c>
      <c r="O95" s="20">
        <v>500</v>
      </c>
      <c r="P95" s="20">
        <v>500</v>
      </c>
      <c r="Q95" s="20">
        <v>500</v>
      </c>
      <c r="R95" s="20">
        <v>500</v>
      </c>
      <c r="S95" s="20">
        <v>500</v>
      </c>
      <c r="T95" s="20">
        <v>500</v>
      </c>
      <c r="U95" s="20"/>
      <c r="V95" s="20">
        <v>1500</v>
      </c>
      <c r="W95" s="20"/>
      <c r="X95" s="20">
        <v>1000</v>
      </c>
      <c r="Y95" s="20"/>
      <c r="Z95" s="20"/>
      <c r="AA95" s="20"/>
      <c r="AB95" s="20"/>
      <c r="AC95" s="20"/>
      <c r="AD95" s="20">
        <v>2000</v>
      </c>
      <c r="AE95" s="20">
        <v>500</v>
      </c>
      <c r="AF95" s="20"/>
      <c r="AG95" s="20"/>
      <c r="AH95" s="20"/>
      <c r="AI95" s="20"/>
      <c r="AJ95" s="20">
        <v>2500</v>
      </c>
      <c r="AK95" s="20"/>
      <c r="AL95" s="20"/>
      <c r="AM95" s="20"/>
      <c r="AN95" s="20"/>
      <c r="AO95" s="20"/>
      <c r="AP95" s="20"/>
      <c r="AQ95" s="20"/>
      <c r="AR95" s="20"/>
      <c r="AS95" s="20">
        <v>4500</v>
      </c>
      <c r="AT95" s="20"/>
      <c r="AU95" s="20"/>
      <c r="AV95" s="20"/>
      <c r="AW95" s="20"/>
      <c r="AX95" s="20">
        <v>3000</v>
      </c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s="225" customFormat="1" x14ac:dyDescent="0.25">
      <c r="B96" s="179">
        <v>9</v>
      </c>
      <c r="C96" s="211">
        <v>8</v>
      </c>
      <c r="D96" s="181" t="s">
        <v>241</v>
      </c>
      <c r="E96" s="172" t="s">
        <v>393</v>
      </c>
      <c r="F96" s="182"/>
      <c r="G96" s="215"/>
      <c r="H96" s="183"/>
      <c r="I96" s="18"/>
      <c r="J96" s="183">
        <f t="shared" si="40"/>
        <v>0</v>
      </c>
      <c r="K96" s="213">
        <f t="shared" si="41"/>
        <v>0</v>
      </c>
      <c r="L96" s="63">
        <f t="shared" si="36"/>
        <v>0</v>
      </c>
      <c r="M96" s="185">
        <f t="shared" ref="M96" si="47">+K96/500</f>
        <v>0</v>
      </c>
      <c r="N96" s="235"/>
      <c r="O96" s="236"/>
      <c r="P96" s="236"/>
      <c r="Q96" s="236"/>
      <c r="R96" s="236"/>
      <c r="S96" s="236"/>
      <c r="T96" s="236"/>
      <c r="U96" s="236"/>
      <c r="V96" s="236"/>
      <c r="W96" s="236"/>
      <c r="X96" s="236"/>
      <c r="Y96" s="236"/>
      <c r="Z96" s="236"/>
      <c r="AA96" s="236"/>
      <c r="AB96" s="236"/>
      <c r="AC96" s="236"/>
      <c r="AD96" s="236"/>
      <c r="AE96" s="236"/>
      <c r="AF96" s="236"/>
      <c r="AG96" s="236"/>
      <c r="AH96" s="236"/>
      <c r="AI96" s="236"/>
      <c r="AJ96" s="236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27"/>
      <c r="AW96" s="227"/>
      <c r="AX96" s="227"/>
      <c r="AY96" s="227"/>
      <c r="AZ96" s="227"/>
      <c r="BA96" s="227"/>
      <c r="BB96" s="227"/>
      <c r="BC96" s="227"/>
      <c r="BD96" s="227"/>
      <c r="BE96" s="227"/>
      <c r="BF96" s="227"/>
      <c r="BG96" s="227"/>
      <c r="BH96" s="227"/>
      <c r="BI96" s="227"/>
      <c r="BJ96" s="227"/>
      <c r="BK96" s="227"/>
      <c r="BL96" s="227"/>
      <c r="BM96" s="227"/>
      <c r="BN96" s="227"/>
      <c r="BO96" s="227"/>
      <c r="BP96" s="227"/>
      <c r="BQ96" s="227"/>
      <c r="BR96" s="227"/>
      <c r="BS96" s="227"/>
      <c r="BT96" s="227"/>
      <c r="BU96" s="227"/>
      <c r="BV96" s="227"/>
      <c r="BW96" s="227"/>
      <c r="BX96" s="227"/>
      <c r="BY96" s="227"/>
      <c r="BZ96" s="227"/>
      <c r="CA96" s="227"/>
      <c r="CB96" s="227"/>
      <c r="CC96" s="227"/>
      <c r="CD96" s="227"/>
      <c r="CE96" s="227"/>
      <c r="CF96" s="227"/>
      <c r="CG96" s="227"/>
      <c r="CH96" s="227"/>
      <c r="CI96" s="227"/>
      <c r="CJ96" s="227"/>
      <c r="CK96" s="227"/>
      <c r="CL96" s="227"/>
      <c r="CM96" s="227"/>
      <c r="CN96" s="227"/>
      <c r="CO96" s="227"/>
      <c r="CP96" s="227"/>
      <c r="CQ96" s="227"/>
      <c r="CR96" s="227"/>
      <c r="CS96" s="227"/>
      <c r="CT96" s="227"/>
      <c r="CU96" s="227"/>
      <c r="CV96" s="227"/>
      <c r="CW96" s="227"/>
      <c r="CX96" s="227"/>
      <c r="CY96" s="228"/>
    </row>
    <row r="97" spans="1:103" x14ac:dyDescent="0.25">
      <c r="B97" s="15">
        <v>9</v>
      </c>
      <c r="C97" s="210">
        <v>8</v>
      </c>
      <c r="D97" s="94" t="s">
        <v>241</v>
      </c>
      <c r="E97" s="40" t="s">
        <v>252</v>
      </c>
      <c r="F97" s="89" t="s">
        <v>497</v>
      </c>
      <c r="G97" s="195">
        <v>312.5</v>
      </c>
      <c r="H97" s="44">
        <v>45000</v>
      </c>
      <c r="I97" s="18">
        <v>42353</v>
      </c>
      <c r="J97" s="44">
        <f>+H97-K97</f>
        <v>40000</v>
      </c>
      <c r="K97" s="141">
        <f t="shared" si="41"/>
        <v>5000</v>
      </c>
      <c r="L97" s="63">
        <f t="shared" si="36"/>
        <v>2</v>
      </c>
      <c r="M97" s="84">
        <f t="shared" si="45"/>
        <v>10</v>
      </c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>
        <v>4500</v>
      </c>
      <c r="AF97" s="20"/>
      <c r="AG97" s="20"/>
      <c r="AH97" s="20"/>
      <c r="AI97" s="20"/>
      <c r="AJ97" s="20"/>
      <c r="AK97" s="20"/>
      <c r="AL97" s="20"/>
      <c r="AM97" s="20">
        <v>500</v>
      </c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1:103" ht="15" customHeight="1" x14ac:dyDescent="0.25">
      <c r="B98" s="15">
        <v>9</v>
      </c>
      <c r="C98" s="210" t="s">
        <v>465</v>
      </c>
      <c r="D98" s="94" t="s">
        <v>241</v>
      </c>
      <c r="E98" s="40" t="s">
        <v>253</v>
      </c>
      <c r="F98" s="89" t="s">
        <v>214</v>
      </c>
      <c r="G98" s="195">
        <v>312.5</v>
      </c>
      <c r="H98" s="44">
        <v>45000</v>
      </c>
      <c r="I98" s="18">
        <v>42400</v>
      </c>
      <c r="J98" s="44">
        <f t="shared" si="40"/>
        <v>35000</v>
      </c>
      <c r="K98" s="141">
        <f t="shared" si="41"/>
        <v>10000</v>
      </c>
      <c r="L98" s="63">
        <f t="shared" si="36"/>
        <v>9</v>
      </c>
      <c r="M98" s="84">
        <f t="shared" si="45"/>
        <v>20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>
        <v>2000</v>
      </c>
      <c r="AK98" s="20">
        <v>1000</v>
      </c>
      <c r="AL98" s="20"/>
      <c r="AM98" s="20"/>
      <c r="AN98" s="20">
        <v>1000</v>
      </c>
      <c r="AO98" s="20"/>
      <c r="AP98" s="20">
        <v>1000</v>
      </c>
      <c r="AQ98" s="20"/>
      <c r="AR98" s="20">
        <v>1000</v>
      </c>
      <c r="AS98" s="20"/>
      <c r="AT98" s="169">
        <v>1000</v>
      </c>
      <c r="AU98" s="20"/>
      <c r="AV98" s="20">
        <v>1000</v>
      </c>
      <c r="AW98" s="20"/>
      <c r="AX98" s="20">
        <v>1000</v>
      </c>
      <c r="AY98" s="20"/>
      <c r="AZ98" s="20">
        <v>1000</v>
      </c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1:103" s="225" customFormat="1" x14ac:dyDescent="0.25">
      <c r="B99" s="191">
        <v>9</v>
      </c>
      <c r="C99" s="211">
        <v>9</v>
      </c>
      <c r="D99" s="181" t="s">
        <v>241</v>
      </c>
      <c r="E99" s="172" t="s">
        <v>393</v>
      </c>
      <c r="F99" s="193"/>
      <c r="G99" s="216"/>
      <c r="H99" s="194"/>
      <c r="I99" s="18"/>
      <c r="J99" s="194">
        <f>+H99-K99</f>
        <v>0</v>
      </c>
      <c r="K99" s="213">
        <f t="shared" ref="K99" si="48">SUM(N99:CY99)</f>
        <v>0</v>
      </c>
      <c r="L99" s="63">
        <f t="shared" ref="L99" si="49">+COUNT(N99:CY99)</f>
        <v>0</v>
      </c>
      <c r="M99" s="185">
        <f t="shared" ref="M99" si="50">+K99/500</f>
        <v>0</v>
      </c>
      <c r="N99" s="235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  <c r="AA99" s="236"/>
      <c r="AB99" s="236"/>
      <c r="AC99" s="236"/>
      <c r="AD99" s="236"/>
      <c r="AE99" s="236"/>
      <c r="AF99" s="236"/>
      <c r="AG99" s="236"/>
      <c r="AH99" s="236"/>
      <c r="AI99" s="236"/>
      <c r="AJ99" s="236"/>
      <c r="AK99" s="227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7"/>
      <c r="AX99" s="227"/>
      <c r="AY99" s="227"/>
      <c r="AZ99" s="227"/>
      <c r="BA99" s="227"/>
      <c r="BB99" s="227"/>
      <c r="BC99" s="227"/>
      <c r="BD99" s="227"/>
      <c r="BE99" s="227"/>
      <c r="BF99" s="227"/>
      <c r="BG99" s="227"/>
      <c r="BH99" s="227"/>
      <c r="BI99" s="227"/>
      <c r="BJ99" s="227"/>
      <c r="BK99" s="227"/>
      <c r="BL99" s="227"/>
      <c r="BM99" s="227"/>
      <c r="BN99" s="227"/>
      <c r="BO99" s="227"/>
      <c r="BP99" s="227"/>
      <c r="BQ99" s="227"/>
      <c r="BR99" s="227"/>
      <c r="BS99" s="227"/>
      <c r="BT99" s="227"/>
      <c r="BU99" s="227"/>
      <c r="BV99" s="227"/>
      <c r="BW99" s="227"/>
      <c r="BX99" s="227"/>
      <c r="BY99" s="227"/>
      <c r="BZ99" s="227"/>
      <c r="CA99" s="227"/>
      <c r="CB99" s="227"/>
      <c r="CC99" s="227"/>
      <c r="CD99" s="227"/>
      <c r="CE99" s="227"/>
      <c r="CF99" s="227"/>
      <c r="CG99" s="227"/>
      <c r="CH99" s="227"/>
      <c r="CI99" s="227"/>
      <c r="CJ99" s="227"/>
      <c r="CK99" s="227"/>
      <c r="CL99" s="227"/>
      <c r="CM99" s="227"/>
      <c r="CN99" s="227"/>
      <c r="CO99" s="227"/>
      <c r="CP99" s="227"/>
      <c r="CQ99" s="227"/>
      <c r="CR99" s="227"/>
      <c r="CS99" s="227"/>
      <c r="CT99" s="227"/>
      <c r="CU99" s="227"/>
      <c r="CV99" s="227"/>
      <c r="CW99" s="227"/>
      <c r="CX99" s="227"/>
      <c r="CY99" s="228"/>
    </row>
    <row r="100" spans="1:103" ht="15" customHeight="1" x14ac:dyDescent="0.25">
      <c r="B100" s="15">
        <v>9</v>
      </c>
      <c r="C100" s="210">
        <v>9</v>
      </c>
      <c r="D100" s="94" t="s">
        <v>241</v>
      </c>
      <c r="E100" s="40" t="s">
        <v>254</v>
      </c>
      <c r="F100" s="89" t="s">
        <v>214</v>
      </c>
      <c r="G100" s="195">
        <v>312.5</v>
      </c>
      <c r="H100" s="44">
        <v>45000</v>
      </c>
      <c r="I100" s="18">
        <v>42400</v>
      </c>
      <c r="J100" s="44">
        <f t="shared" si="40"/>
        <v>26000</v>
      </c>
      <c r="K100" s="141">
        <f t="shared" si="41"/>
        <v>19000</v>
      </c>
      <c r="L100" s="63">
        <f t="shared" si="36"/>
        <v>18</v>
      </c>
      <c r="M100" s="84">
        <f t="shared" si="45"/>
        <v>38</v>
      </c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>
        <v>9000</v>
      </c>
      <c r="AF100" s="20"/>
      <c r="AG100" s="20"/>
      <c r="AH100" s="20">
        <v>500</v>
      </c>
      <c r="AI100" s="20">
        <v>500</v>
      </c>
      <c r="AJ100" s="20">
        <v>500</v>
      </c>
      <c r="AK100" s="20">
        <v>500</v>
      </c>
      <c r="AL100" s="20">
        <v>500</v>
      </c>
      <c r="AM100" s="20">
        <v>500</v>
      </c>
      <c r="AN100" s="20">
        <v>500</v>
      </c>
      <c r="AO100" s="20">
        <v>500</v>
      </c>
      <c r="AP100" s="20">
        <v>500</v>
      </c>
      <c r="AQ100" s="20"/>
      <c r="AR100" s="20">
        <v>500</v>
      </c>
      <c r="AS100" s="169">
        <v>1000</v>
      </c>
      <c r="AT100" s="20">
        <v>1000</v>
      </c>
      <c r="AU100" s="20"/>
      <c r="AV100" s="20">
        <v>500</v>
      </c>
      <c r="AW100" s="20">
        <v>500</v>
      </c>
      <c r="AX100" s="20">
        <v>500</v>
      </c>
      <c r="AY100" s="20">
        <v>500</v>
      </c>
      <c r="AZ100" s="249">
        <v>1000</v>
      </c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1:103" x14ac:dyDescent="0.25">
      <c r="B101" s="15">
        <v>9</v>
      </c>
      <c r="C101" s="210" t="s">
        <v>466</v>
      </c>
      <c r="D101" s="94" t="s">
        <v>241</v>
      </c>
      <c r="E101" s="40" t="s">
        <v>255</v>
      </c>
      <c r="F101" s="89" t="s">
        <v>214</v>
      </c>
      <c r="G101" s="195">
        <v>312.5</v>
      </c>
      <c r="H101" s="44">
        <v>45000</v>
      </c>
      <c r="I101" s="18">
        <v>42415</v>
      </c>
      <c r="J101" s="44">
        <f t="shared" si="40"/>
        <v>41000</v>
      </c>
      <c r="K101" s="141">
        <f t="shared" si="41"/>
        <v>4000</v>
      </c>
      <c r="L101" s="63">
        <f t="shared" si="36"/>
        <v>4</v>
      </c>
      <c r="M101" s="84">
        <f t="shared" si="45"/>
        <v>8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2500</v>
      </c>
      <c r="AI101" s="20">
        <v>500</v>
      </c>
      <c r="AJ101" s="20">
        <v>500</v>
      </c>
      <c r="AK101" s="20">
        <v>500</v>
      </c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1:103" ht="15.75" thickBot="1" x14ac:dyDescent="0.3">
      <c r="B102" s="15">
        <v>9</v>
      </c>
      <c r="C102" s="210">
        <v>10</v>
      </c>
      <c r="D102" s="94" t="s">
        <v>241</v>
      </c>
      <c r="E102" s="40" t="s">
        <v>473</v>
      </c>
      <c r="F102" s="89" t="s">
        <v>214</v>
      </c>
      <c r="G102" s="195">
        <v>625</v>
      </c>
      <c r="H102" s="44">
        <v>45000</v>
      </c>
      <c r="I102" s="18">
        <v>42431</v>
      </c>
      <c r="J102" s="44">
        <f>+H102-K102</f>
        <v>29500</v>
      </c>
      <c r="K102" s="141">
        <f t="shared" si="41"/>
        <v>15500</v>
      </c>
      <c r="L102" s="63">
        <f t="shared" si="36"/>
        <v>2</v>
      </c>
      <c r="M102" s="84">
        <f>+K102/500</f>
        <v>31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>
        <v>13000</v>
      </c>
      <c r="AK102" s="20"/>
      <c r="AL102" s="20"/>
      <c r="AM102" s="20"/>
      <c r="AN102" s="20"/>
      <c r="AO102" s="20"/>
      <c r="AP102" s="20"/>
      <c r="AQ102" s="20"/>
      <c r="AR102" s="20">
        <v>2500</v>
      </c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1:103" s="225" customFormat="1" ht="15.75" thickTop="1" x14ac:dyDescent="0.25">
      <c r="B103" s="202">
        <v>10</v>
      </c>
      <c r="C103" s="203">
        <v>1</v>
      </c>
      <c r="D103" s="204" t="s">
        <v>464</v>
      </c>
      <c r="E103" s="201" t="s">
        <v>393</v>
      </c>
      <c r="F103" s="205"/>
      <c r="G103" s="214"/>
      <c r="H103" s="206"/>
      <c r="I103" s="11"/>
      <c r="J103" s="206">
        <f>+H103-K103</f>
        <v>0</v>
      </c>
      <c r="K103" s="207">
        <f>SUM(N103:CY103)</f>
        <v>0</v>
      </c>
      <c r="L103" s="63">
        <f>+COUNT(N103:CY103)</f>
        <v>0</v>
      </c>
      <c r="M103" s="185">
        <f t="shared" ref="M103:M118" si="51">+K103/500</f>
        <v>0</v>
      </c>
      <c r="N103" s="238"/>
      <c r="O103" s="239"/>
      <c r="P103" s="239"/>
      <c r="Q103" s="239"/>
      <c r="R103" s="239"/>
      <c r="S103" s="239"/>
      <c r="T103" s="239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239"/>
      <c r="AE103" s="239"/>
      <c r="AF103" s="239"/>
      <c r="AG103" s="239"/>
      <c r="AH103" s="239"/>
      <c r="AI103" s="239"/>
      <c r="AJ103" s="239"/>
      <c r="AK103" s="239"/>
      <c r="AL103" s="239"/>
      <c r="AM103" s="239"/>
      <c r="AN103" s="239"/>
      <c r="AO103" s="240"/>
      <c r="AP103" s="240"/>
      <c r="AQ103" s="240"/>
      <c r="AR103" s="240"/>
      <c r="AS103" s="240"/>
      <c r="AT103" s="240"/>
      <c r="AU103" s="240"/>
      <c r="AV103" s="240"/>
      <c r="AW103" s="240"/>
      <c r="AX103" s="240"/>
      <c r="AY103" s="240"/>
      <c r="AZ103" s="240"/>
      <c r="BA103" s="240"/>
      <c r="BB103" s="240"/>
      <c r="BC103" s="240"/>
      <c r="BD103" s="240"/>
      <c r="BE103" s="240"/>
      <c r="BF103" s="240"/>
      <c r="BG103" s="240"/>
      <c r="BH103" s="240"/>
      <c r="BI103" s="240"/>
      <c r="BJ103" s="240"/>
      <c r="BK103" s="240"/>
      <c r="BL103" s="240"/>
      <c r="BM103" s="240"/>
      <c r="BN103" s="240"/>
      <c r="BO103" s="240"/>
      <c r="BP103" s="240"/>
      <c r="BQ103" s="240"/>
      <c r="BR103" s="240"/>
      <c r="BS103" s="240"/>
      <c r="BT103" s="240"/>
      <c r="BU103" s="240"/>
      <c r="BV103" s="240"/>
      <c r="BW103" s="240"/>
      <c r="BX103" s="240"/>
      <c r="BY103" s="240"/>
      <c r="BZ103" s="240"/>
      <c r="CA103" s="240"/>
      <c r="CB103" s="240"/>
      <c r="CC103" s="240"/>
      <c r="CD103" s="240"/>
      <c r="CE103" s="240"/>
      <c r="CF103" s="240"/>
      <c r="CG103" s="240"/>
      <c r="CH103" s="240"/>
      <c r="CI103" s="240"/>
      <c r="CJ103" s="240"/>
      <c r="CK103" s="240"/>
      <c r="CL103" s="240"/>
      <c r="CM103" s="240"/>
      <c r="CN103" s="240"/>
      <c r="CO103" s="240"/>
      <c r="CP103" s="240"/>
      <c r="CQ103" s="240"/>
      <c r="CR103" s="240"/>
      <c r="CS103" s="240"/>
      <c r="CT103" s="240"/>
      <c r="CU103" s="240"/>
      <c r="CV103" s="240"/>
      <c r="CW103" s="240"/>
      <c r="CX103" s="240"/>
      <c r="CY103" s="241"/>
    </row>
    <row r="104" spans="1:103" x14ac:dyDescent="0.25">
      <c r="B104" s="15">
        <f>+B103</f>
        <v>10</v>
      </c>
      <c r="C104" s="16">
        <v>1</v>
      </c>
      <c r="D104" s="94" t="s">
        <v>464</v>
      </c>
      <c r="E104" s="243" t="s">
        <v>462</v>
      </c>
      <c r="F104" s="89"/>
      <c r="G104" s="195">
        <v>312.5</v>
      </c>
      <c r="H104" s="44">
        <v>77000</v>
      </c>
      <c r="I104" s="18"/>
      <c r="J104" s="44">
        <f t="shared" ref="J104:J118" si="52">+H104-K104</f>
        <v>77000</v>
      </c>
      <c r="K104" s="48">
        <f t="shared" ref="K104:K118" si="53">SUM(N104:CY104)</f>
        <v>0</v>
      </c>
      <c r="L104" s="63">
        <f t="shared" ref="L104:L118" si="54">+COUNT(N104:CY104)</f>
        <v>0</v>
      </c>
      <c r="M104" s="84">
        <f t="shared" si="51"/>
        <v>0</v>
      </c>
      <c r="N104" s="176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69"/>
      <c r="AM104" s="169"/>
      <c r="AN104" s="169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1:103" x14ac:dyDescent="0.25">
      <c r="B105" s="15">
        <v>10</v>
      </c>
      <c r="C105" s="16" t="s">
        <v>472</v>
      </c>
      <c r="D105" s="94" t="s">
        <v>464</v>
      </c>
      <c r="E105" s="243" t="s">
        <v>522</v>
      </c>
      <c r="F105" s="89"/>
      <c r="G105" s="195">
        <v>312.5</v>
      </c>
      <c r="H105" s="44">
        <v>77000</v>
      </c>
      <c r="I105" s="18"/>
      <c r="J105" s="44">
        <f t="shared" si="52"/>
        <v>77000</v>
      </c>
      <c r="K105" s="48">
        <f t="shared" si="53"/>
        <v>0</v>
      </c>
      <c r="L105" s="63">
        <f t="shared" si="54"/>
        <v>0</v>
      </c>
      <c r="M105" s="84">
        <f t="shared" si="51"/>
        <v>0</v>
      </c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1:103" s="225" customFormat="1" x14ac:dyDescent="0.25">
      <c r="B106" s="179">
        <v>10</v>
      </c>
      <c r="C106" s="180">
        <v>2</v>
      </c>
      <c r="D106" s="181" t="s">
        <v>464</v>
      </c>
      <c r="E106" s="172" t="s">
        <v>393</v>
      </c>
      <c r="F106" s="182"/>
      <c r="G106" s="215"/>
      <c r="H106" s="183"/>
      <c r="I106" s="18"/>
      <c r="J106" s="183">
        <f t="shared" si="52"/>
        <v>0</v>
      </c>
      <c r="K106" s="184">
        <f t="shared" si="53"/>
        <v>0</v>
      </c>
      <c r="L106" s="63">
        <f t="shared" si="54"/>
        <v>0</v>
      </c>
      <c r="M106" s="185">
        <f t="shared" si="51"/>
        <v>0</v>
      </c>
      <c r="N106" s="235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236"/>
      <c r="AA106" s="236"/>
      <c r="AB106" s="236"/>
      <c r="AC106" s="236"/>
      <c r="AD106" s="236"/>
      <c r="AE106" s="236"/>
      <c r="AF106" s="236"/>
      <c r="AG106" s="236"/>
      <c r="AH106" s="236"/>
      <c r="AI106" s="236"/>
      <c r="AJ106" s="236"/>
      <c r="AK106" s="236"/>
      <c r="AL106" s="236"/>
      <c r="AM106" s="236"/>
      <c r="AN106" s="236"/>
      <c r="AO106" s="236"/>
      <c r="AP106" s="227"/>
      <c r="AQ106" s="227"/>
      <c r="AR106" s="227"/>
      <c r="AS106" s="227"/>
      <c r="AT106" s="227"/>
      <c r="AU106" s="227"/>
      <c r="AV106" s="227"/>
      <c r="AW106" s="227"/>
      <c r="AX106" s="227"/>
      <c r="AY106" s="227"/>
      <c r="AZ106" s="227"/>
      <c r="BA106" s="227"/>
      <c r="BB106" s="227"/>
      <c r="BC106" s="227"/>
      <c r="BD106" s="227"/>
      <c r="BE106" s="227"/>
      <c r="BF106" s="227"/>
      <c r="BG106" s="227"/>
      <c r="BH106" s="227"/>
      <c r="BI106" s="227"/>
      <c r="BJ106" s="227"/>
      <c r="BK106" s="227"/>
      <c r="BL106" s="227"/>
      <c r="BM106" s="227"/>
      <c r="BN106" s="227"/>
      <c r="BO106" s="227"/>
      <c r="BP106" s="227"/>
      <c r="BQ106" s="227"/>
      <c r="BR106" s="227"/>
      <c r="BS106" s="227"/>
      <c r="BT106" s="227"/>
      <c r="BU106" s="227"/>
      <c r="BV106" s="227"/>
      <c r="BW106" s="227"/>
      <c r="BX106" s="227"/>
      <c r="BY106" s="227"/>
      <c r="BZ106" s="227"/>
      <c r="CA106" s="227"/>
      <c r="CB106" s="227"/>
      <c r="CC106" s="227"/>
      <c r="CD106" s="227"/>
      <c r="CE106" s="227"/>
      <c r="CF106" s="227"/>
      <c r="CG106" s="227"/>
      <c r="CH106" s="227"/>
      <c r="CI106" s="227"/>
      <c r="CJ106" s="227"/>
      <c r="CK106" s="227"/>
      <c r="CL106" s="227"/>
      <c r="CM106" s="227"/>
      <c r="CN106" s="227"/>
      <c r="CO106" s="227"/>
      <c r="CP106" s="227"/>
      <c r="CQ106" s="227"/>
      <c r="CR106" s="227"/>
      <c r="CS106" s="227"/>
      <c r="CT106" s="227"/>
      <c r="CU106" s="227"/>
      <c r="CV106" s="227"/>
      <c r="CW106" s="227"/>
      <c r="CX106" s="227"/>
      <c r="CY106" s="228"/>
    </row>
    <row r="107" spans="1:103" x14ac:dyDescent="0.25">
      <c r="B107" s="15">
        <v>10</v>
      </c>
      <c r="C107" s="16">
        <v>2</v>
      </c>
      <c r="D107" s="94" t="s">
        <v>464</v>
      </c>
      <c r="E107" s="243" t="s">
        <v>522</v>
      </c>
      <c r="F107" s="89"/>
      <c r="G107" s="195">
        <v>312.5</v>
      </c>
      <c r="H107" s="44">
        <v>77000</v>
      </c>
      <c r="I107" s="18"/>
      <c r="J107" s="44">
        <f t="shared" si="52"/>
        <v>77000</v>
      </c>
      <c r="K107" s="48">
        <f t="shared" si="53"/>
        <v>0</v>
      </c>
      <c r="L107" s="63">
        <f t="shared" si="54"/>
        <v>0</v>
      </c>
      <c r="M107" s="84">
        <f t="shared" si="51"/>
        <v>0</v>
      </c>
      <c r="N107" s="176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  <c r="AF107" s="169"/>
      <c r="AG107" s="169"/>
      <c r="AH107" s="169"/>
      <c r="AI107" s="169"/>
      <c r="AJ107" s="169"/>
      <c r="AK107" s="169"/>
      <c r="AL107" s="169"/>
      <c r="AM107" s="169"/>
      <c r="AN107" s="169"/>
      <c r="AO107" s="169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1:103" x14ac:dyDescent="0.25">
      <c r="A108" s="173"/>
      <c r="B108" s="15">
        <v>10</v>
      </c>
      <c r="C108" s="16" t="s">
        <v>470</v>
      </c>
      <c r="D108" s="94" t="s">
        <v>464</v>
      </c>
      <c r="E108" s="243" t="s">
        <v>522</v>
      </c>
      <c r="F108" s="89"/>
      <c r="G108" s="195">
        <v>312.5</v>
      </c>
      <c r="H108" s="44">
        <v>77000</v>
      </c>
      <c r="I108" s="18"/>
      <c r="J108" s="44">
        <f>+H108-K108</f>
        <v>77000</v>
      </c>
      <c r="K108" s="48">
        <f>SUM(N108:CY108)</f>
        <v>0</v>
      </c>
      <c r="L108" s="63">
        <f t="shared" si="54"/>
        <v>0</v>
      </c>
      <c r="M108" s="84">
        <f t="shared" si="51"/>
        <v>0</v>
      </c>
      <c r="N108" s="176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  <c r="AF108" s="169"/>
      <c r="AG108" s="169"/>
      <c r="AH108" s="169"/>
      <c r="AI108" s="169"/>
      <c r="AJ108" s="169"/>
      <c r="AK108" s="169"/>
      <c r="AL108" s="169"/>
      <c r="AM108" s="169"/>
      <c r="AN108" s="169"/>
      <c r="AO108" s="169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1:103" x14ac:dyDescent="0.25">
      <c r="A109" s="173"/>
      <c r="B109" s="15">
        <v>10</v>
      </c>
      <c r="C109" s="16">
        <v>3</v>
      </c>
      <c r="D109" s="94" t="s">
        <v>464</v>
      </c>
      <c r="E109" s="243" t="s">
        <v>522</v>
      </c>
      <c r="F109" s="89" t="s">
        <v>490</v>
      </c>
      <c r="G109" s="195"/>
      <c r="H109" s="44">
        <v>45000</v>
      </c>
      <c r="I109" s="18"/>
      <c r="J109" s="44">
        <f>+H109-K109</f>
        <v>33000</v>
      </c>
      <c r="K109" s="48">
        <f>SUM(N109:CY109)</f>
        <v>12000</v>
      </c>
      <c r="L109" s="63">
        <v>2</v>
      </c>
      <c r="M109" s="84">
        <f>+K109/500</f>
        <v>24</v>
      </c>
      <c r="N109" s="176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>
        <v>1000</v>
      </c>
      <c r="Z109" s="85">
        <v>500</v>
      </c>
      <c r="AA109" s="169">
        <v>500</v>
      </c>
      <c r="AB109" s="169">
        <v>500</v>
      </c>
      <c r="AC109" s="85">
        <v>500</v>
      </c>
      <c r="AD109" s="169">
        <v>500</v>
      </c>
      <c r="AE109" s="85">
        <v>500</v>
      </c>
      <c r="AF109" s="169">
        <v>500</v>
      </c>
      <c r="AG109" s="85">
        <v>1000</v>
      </c>
      <c r="AH109" s="169"/>
      <c r="AI109" s="169">
        <v>500</v>
      </c>
      <c r="AJ109" s="169">
        <v>500</v>
      </c>
      <c r="AK109" s="85">
        <v>500</v>
      </c>
      <c r="AL109" s="169"/>
      <c r="AM109" s="169"/>
      <c r="AN109" s="169"/>
      <c r="AO109" s="169"/>
      <c r="AP109" s="20"/>
      <c r="AQ109" s="20"/>
      <c r="AR109" s="20"/>
      <c r="AS109" s="85">
        <v>4000</v>
      </c>
      <c r="AT109" s="85">
        <v>1000</v>
      </c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1:103" x14ac:dyDescent="0.25">
      <c r="A110" s="173"/>
      <c r="B110" s="15">
        <v>10</v>
      </c>
      <c r="C110" s="16" t="s">
        <v>467</v>
      </c>
      <c r="D110" s="94" t="s">
        <v>464</v>
      </c>
      <c r="E110" s="243" t="s">
        <v>522</v>
      </c>
      <c r="F110" s="89"/>
      <c r="G110" s="195"/>
      <c r="H110" s="44"/>
      <c r="I110" s="18"/>
      <c r="J110" s="44">
        <f>+H110-K110</f>
        <v>0</v>
      </c>
      <c r="K110" s="48">
        <f>SUM(N110:CY110)</f>
        <v>0</v>
      </c>
      <c r="L110" s="63"/>
      <c r="M110" s="84">
        <f t="shared" si="51"/>
        <v>0</v>
      </c>
      <c r="N110" s="176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  <c r="AM110" s="169"/>
      <c r="AN110" s="169"/>
      <c r="AO110" s="169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1:103" x14ac:dyDescent="0.25">
      <c r="B111" s="15">
        <v>10</v>
      </c>
      <c r="C111" s="16">
        <v>3</v>
      </c>
      <c r="D111" s="94" t="s">
        <v>464</v>
      </c>
      <c r="E111" s="40" t="s">
        <v>256</v>
      </c>
      <c r="F111" s="89" t="s">
        <v>214</v>
      </c>
      <c r="G111" s="195">
        <v>625</v>
      </c>
      <c r="H111" s="44">
        <v>45000</v>
      </c>
      <c r="I111" s="18"/>
      <c r="J111" s="44">
        <f t="shared" si="52"/>
        <v>35000</v>
      </c>
      <c r="K111" s="48">
        <f t="shared" si="53"/>
        <v>10000</v>
      </c>
      <c r="L111" s="63">
        <f t="shared" si="54"/>
        <v>1</v>
      </c>
      <c r="M111" s="84">
        <f>+K111/500</f>
        <v>20</v>
      </c>
      <c r="N111" s="176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69"/>
      <c r="AG111" s="169"/>
      <c r="AH111" s="169">
        <v>10000</v>
      </c>
      <c r="AI111" s="169"/>
      <c r="AJ111" s="169"/>
      <c r="AK111" s="169"/>
      <c r="AL111" s="169"/>
      <c r="AM111" s="169"/>
      <c r="AN111" s="169"/>
      <c r="AO111" s="169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1:103" x14ac:dyDescent="0.25">
      <c r="B112" s="15">
        <v>10</v>
      </c>
      <c r="C112" s="16">
        <v>4</v>
      </c>
      <c r="D112" s="94" t="s">
        <v>464</v>
      </c>
      <c r="E112" s="40" t="s">
        <v>257</v>
      </c>
      <c r="F112" s="89" t="s">
        <v>214</v>
      </c>
      <c r="G112" s="195">
        <v>625</v>
      </c>
      <c r="H112" s="44">
        <v>45000</v>
      </c>
      <c r="I112" s="18">
        <v>42109</v>
      </c>
      <c r="J112" s="44">
        <f t="shared" si="52"/>
        <v>26500</v>
      </c>
      <c r="K112" s="48">
        <f t="shared" si="53"/>
        <v>18500</v>
      </c>
      <c r="L112" s="63">
        <f t="shared" si="54"/>
        <v>25</v>
      </c>
      <c r="M112" s="84">
        <f t="shared" si="51"/>
        <v>37</v>
      </c>
      <c r="N112" s="176">
        <v>500</v>
      </c>
      <c r="O112" s="169">
        <v>500</v>
      </c>
      <c r="P112" s="169">
        <v>500</v>
      </c>
      <c r="Q112" s="169">
        <v>500</v>
      </c>
      <c r="R112" s="169">
        <v>500</v>
      </c>
      <c r="S112" s="169">
        <v>500</v>
      </c>
      <c r="T112" s="169"/>
      <c r="U112" s="169">
        <v>1000</v>
      </c>
      <c r="V112" s="169"/>
      <c r="W112" s="169"/>
      <c r="X112" s="169">
        <v>1500</v>
      </c>
      <c r="Y112" s="169"/>
      <c r="Z112" s="169">
        <v>1000</v>
      </c>
      <c r="AA112" s="169"/>
      <c r="AB112" s="169"/>
      <c r="AC112" s="169">
        <v>2000</v>
      </c>
      <c r="AD112" s="169"/>
      <c r="AE112" s="169">
        <v>500</v>
      </c>
      <c r="AF112" s="169">
        <v>500</v>
      </c>
      <c r="AG112" s="169">
        <v>500</v>
      </c>
      <c r="AH112" s="169">
        <v>500</v>
      </c>
      <c r="AI112" s="169">
        <v>500</v>
      </c>
      <c r="AJ112" s="169">
        <v>500</v>
      </c>
      <c r="AK112" s="169">
        <v>500</v>
      </c>
      <c r="AL112" s="169">
        <v>500</v>
      </c>
      <c r="AM112" s="169">
        <v>500</v>
      </c>
      <c r="AN112" s="169">
        <v>500</v>
      </c>
      <c r="AO112" s="169"/>
      <c r="AP112" s="20"/>
      <c r="AQ112" s="20"/>
      <c r="AR112" s="20">
        <v>1500</v>
      </c>
      <c r="AS112" s="20"/>
      <c r="AT112" s="20"/>
      <c r="AU112" s="20"/>
      <c r="AV112" s="20">
        <v>1000</v>
      </c>
      <c r="AW112" s="85">
        <v>1000</v>
      </c>
      <c r="AX112" s="20"/>
      <c r="AY112" s="85">
        <v>500</v>
      </c>
      <c r="AZ112" s="85">
        <v>1000</v>
      </c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>
        <v>10</v>
      </c>
      <c r="C113" s="16">
        <v>5</v>
      </c>
      <c r="D113" s="94" t="s">
        <v>464</v>
      </c>
      <c r="E113" s="40" t="s">
        <v>257</v>
      </c>
      <c r="F113" s="89" t="s">
        <v>214</v>
      </c>
      <c r="G113" s="195">
        <v>625</v>
      </c>
      <c r="H113" s="44">
        <v>45000</v>
      </c>
      <c r="I113" s="18">
        <v>42109</v>
      </c>
      <c r="J113" s="44">
        <f t="shared" si="52"/>
        <v>27000</v>
      </c>
      <c r="K113" s="48">
        <f t="shared" si="53"/>
        <v>18000</v>
      </c>
      <c r="L113" s="63">
        <f t="shared" si="54"/>
        <v>25</v>
      </c>
      <c r="M113" s="84">
        <f t="shared" si="51"/>
        <v>36</v>
      </c>
      <c r="N113" s="176">
        <v>500</v>
      </c>
      <c r="O113" s="169">
        <v>500</v>
      </c>
      <c r="P113" s="169">
        <v>500</v>
      </c>
      <c r="Q113" s="169">
        <v>500</v>
      </c>
      <c r="R113" s="169">
        <v>500</v>
      </c>
      <c r="S113" s="169">
        <v>500</v>
      </c>
      <c r="T113" s="169"/>
      <c r="U113" s="169"/>
      <c r="V113" s="169">
        <v>1500</v>
      </c>
      <c r="W113" s="169"/>
      <c r="X113" s="169">
        <v>1000</v>
      </c>
      <c r="Y113" s="169"/>
      <c r="Z113" s="169"/>
      <c r="AA113" s="169"/>
      <c r="AB113" s="169"/>
      <c r="AC113" s="169">
        <v>2500</v>
      </c>
      <c r="AD113" s="169">
        <v>500</v>
      </c>
      <c r="AE113" s="169">
        <v>500</v>
      </c>
      <c r="AF113" s="169">
        <v>500</v>
      </c>
      <c r="AG113" s="169">
        <v>500</v>
      </c>
      <c r="AH113" s="169">
        <v>500</v>
      </c>
      <c r="AI113" s="169">
        <v>500</v>
      </c>
      <c r="AJ113" s="169">
        <v>500</v>
      </c>
      <c r="AK113" s="169">
        <v>500</v>
      </c>
      <c r="AL113" s="169">
        <v>500</v>
      </c>
      <c r="AM113" s="169">
        <v>500</v>
      </c>
      <c r="AN113" s="169">
        <v>500</v>
      </c>
      <c r="AO113" s="169"/>
      <c r="AP113" s="20"/>
      <c r="AQ113" s="20"/>
      <c r="AR113" s="20">
        <v>1500</v>
      </c>
      <c r="AS113" s="20"/>
      <c r="AT113" s="20"/>
      <c r="AU113" s="20"/>
      <c r="AV113" s="20">
        <v>1000</v>
      </c>
      <c r="AW113" s="85">
        <v>500</v>
      </c>
      <c r="AX113" s="20"/>
      <c r="AY113" s="85">
        <v>1000</v>
      </c>
      <c r="AZ113" s="85">
        <v>500</v>
      </c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>
        <v>10</v>
      </c>
      <c r="C114" s="16">
        <v>6</v>
      </c>
      <c r="D114" s="94" t="s">
        <v>464</v>
      </c>
      <c r="E114" s="40" t="s">
        <v>258</v>
      </c>
      <c r="F114" s="89" t="s">
        <v>214</v>
      </c>
      <c r="G114" s="195">
        <v>625</v>
      </c>
      <c r="H114" s="44">
        <v>45000</v>
      </c>
      <c r="I114" s="18">
        <v>42109</v>
      </c>
      <c r="J114" s="44">
        <f t="shared" si="52"/>
        <v>32500</v>
      </c>
      <c r="K114" s="48">
        <f t="shared" si="53"/>
        <v>12500</v>
      </c>
      <c r="L114" s="63">
        <f t="shared" si="54"/>
        <v>22</v>
      </c>
      <c r="M114" s="84">
        <f t="shared" si="51"/>
        <v>25</v>
      </c>
      <c r="N114" s="176">
        <v>500</v>
      </c>
      <c r="O114" s="169">
        <v>500</v>
      </c>
      <c r="P114" s="169">
        <v>500</v>
      </c>
      <c r="Q114" s="169">
        <v>500</v>
      </c>
      <c r="R114" s="169">
        <v>500</v>
      </c>
      <c r="S114" s="169">
        <v>500</v>
      </c>
      <c r="T114" s="169">
        <v>500</v>
      </c>
      <c r="U114" s="169">
        <v>500</v>
      </c>
      <c r="V114" s="169">
        <v>500</v>
      </c>
      <c r="W114" s="169"/>
      <c r="X114" s="169"/>
      <c r="Y114" s="169"/>
      <c r="Z114" s="169">
        <v>2000</v>
      </c>
      <c r="AA114" s="169">
        <v>500</v>
      </c>
      <c r="AB114" s="169">
        <v>500</v>
      </c>
      <c r="AC114" s="169">
        <v>500</v>
      </c>
      <c r="AD114" s="169">
        <v>500</v>
      </c>
      <c r="AE114" s="169">
        <v>500</v>
      </c>
      <c r="AF114" s="169">
        <v>500</v>
      </c>
      <c r="AG114" s="169"/>
      <c r="AH114" s="169"/>
      <c r="AI114" s="169"/>
      <c r="AJ114" s="169"/>
      <c r="AK114" s="169"/>
      <c r="AL114" s="169"/>
      <c r="AM114" s="169"/>
      <c r="AN114" s="169"/>
      <c r="AO114" s="169"/>
      <c r="AP114" s="20"/>
      <c r="AQ114" s="20"/>
      <c r="AR114" s="20"/>
      <c r="AS114" s="20"/>
      <c r="AT114" s="20">
        <v>500</v>
      </c>
      <c r="AU114" s="85">
        <v>500</v>
      </c>
      <c r="AV114" s="85">
        <v>500</v>
      </c>
      <c r="AW114" s="85">
        <v>500</v>
      </c>
      <c r="AX114" s="85">
        <v>500</v>
      </c>
      <c r="AY114" s="85">
        <v>500</v>
      </c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>
        <v>10</v>
      </c>
      <c r="C115" s="16">
        <v>7</v>
      </c>
      <c r="D115" s="94" t="s">
        <v>464</v>
      </c>
      <c r="E115" s="40" t="s">
        <v>259</v>
      </c>
      <c r="F115" s="89" t="s">
        <v>214</v>
      </c>
      <c r="G115" s="195">
        <v>625</v>
      </c>
      <c r="H115" s="44">
        <v>45000</v>
      </c>
      <c r="I115" s="18">
        <v>42109</v>
      </c>
      <c r="J115" s="44">
        <f t="shared" si="52"/>
        <v>35000</v>
      </c>
      <c r="K115" s="48">
        <f t="shared" si="53"/>
        <v>10000</v>
      </c>
      <c r="L115" s="242">
        <f>+COUNT(N115:CY115)</f>
        <v>17</v>
      </c>
      <c r="M115" s="84">
        <f t="shared" si="51"/>
        <v>20</v>
      </c>
      <c r="N115" s="176">
        <v>500</v>
      </c>
      <c r="O115" s="169">
        <v>500</v>
      </c>
      <c r="P115" s="169">
        <v>500</v>
      </c>
      <c r="Q115" s="169">
        <v>500</v>
      </c>
      <c r="R115" s="169">
        <v>500</v>
      </c>
      <c r="S115" s="169">
        <v>500</v>
      </c>
      <c r="T115" s="169">
        <v>500</v>
      </c>
      <c r="U115" s="169">
        <v>500</v>
      </c>
      <c r="V115" s="169">
        <v>500</v>
      </c>
      <c r="W115" s="169">
        <v>500</v>
      </c>
      <c r="X115" s="169">
        <v>500</v>
      </c>
      <c r="Y115" s="169">
        <v>500</v>
      </c>
      <c r="Z115" s="169"/>
      <c r="AA115" s="169"/>
      <c r="AB115" s="169"/>
      <c r="AC115" s="169">
        <v>2000</v>
      </c>
      <c r="AD115" s="169">
        <v>500</v>
      </c>
      <c r="AE115" s="169">
        <v>500</v>
      </c>
      <c r="AF115" s="169">
        <v>500</v>
      </c>
      <c r="AG115" s="169">
        <v>500</v>
      </c>
      <c r="AH115" s="169"/>
      <c r="AI115" s="169"/>
      <c r="AJ115" s="169"/>
      <c r="AK115" s="169"/>
      <c r="AL115" s="169"/>
      <c r="AM115" s="169"/>
      <c r="AN115" s="169"/>
      <c r="AO115" s="169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ht="15" customHeight="1" x14ac:dyDescent="0.25">
      <c r="B116" s="15">
        <v>10</v>
      </c>
      <c r="C116" s="16">
        <v>8</v>
      </c>
      <c r="D116" s="94" t="s">
        <v>464</v>
      </c>
      <c r="E116" s="40" t="s">
        <v>260</v>
      </c>
      <c r="F116" s="89" t="s">
        <v>214</v>
      </c>
      <c r="G116" s="195">
        <v>625</v>
      </c>
      <c r="H116" s="44">
        <v>45000</v>
      </c>
      <c r="I116" s="18">
        <v>42109</v>
      </c>
      <c r="J116" s="44">
        <f t="shared" si="52"/>
        <v>26000</v>
      </c>
      <c r="K116" s="48">
        <f t="shared" si="53"/>
        <v>19000</v>
      </c>
      <c r="L116" s="242">
        <f t="shared" si="54"/>
        <v>26</v>
      </c>
      <c r="M116" s="84">
        <f t="shared" si="51"/>
        <v>38</v>
      </c>
      <c r="N116" s="176">
        <v>500</v>
      </c>
      <c r="O116" s="169">
        <v>500</v>
      </c>
      <c r="P116" s="169">
        <v>500</v>
      </c>
      <c r="Q116" s="169">
        <v>500</v>
      </c>
      <c r="R116" s="169">
        <v>500</v>
      </c>
      <c r="S116" s="169">
        <v>500</v>
      </c>
      <c r="T116" s="169"/>
      <c r="U116" s="85">
        <v>1000</v>
      </c>
      <c r="V116" s="169">
        <v>500</v>
      </c>
      <c r="W116" s="169">
        <v>500</v>
      </c>
      <c r="X116" s="169"/>
      <c r="Y116" s="85">
        <v>1000</v>
      </c>
      <c r="Z116" s="169"/>
      <c r="AA116" s="85">
        <v>1000</v>
      </c>
      <c r="AB116" s="169"/>
      <c r="AC116" s="85">
        <v>1000</v>
      </c>
      <c r="AD116" s="169"/>
      <c r="AE116" s="85">
        <v>1000</v>
      </c>
      <c r="AF116" s="169">
        <v>500</v>
      </c>
      <c r="AG116" s="169">
        <v>500</v>
      </c>
      <c r="AH116" s="169">
        <v>500</v>
      </c>
      <c r="AI116" s="169">
        <v>500</v>
      </c>
      <c r="AJ116" s="169"/>
      <c r="AK116" s="85">
        <v>1000</v>
      </c>
      <c r="AL116" s="85">
        <v>1000</v>
      </c>
      <c r="AM116" s="85">
        <v>500</v>
      </c>
      <c r="AN116" s="85">
        <v>500</v>
      </c>
      <c r="AO116" s="169"/>
      <c r="AP116" s="20"/>
      <c r="AQ116" s="20"/>
      <c r="AR116" s="85">
        <v>1000</v>
      </c>
      <c r="AS116" s="85">
        <v>1000</v>
      </c>
      <c r="AT116" s="20"/>
      <c r="AU116" s="85">
        <v>1000</v>
      </c>
      <c r="AV116" s="20"/>
      <c r="AW116" s="85">
        <v>1000</v>
      </c>
      <c r="AX116" s="20"/>
      <c r="AY116" s="85">
        <v>1000</v>
      </c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ht="15" customHeight="1" x14ac:dyDescent="0.25">
      <c r="B117" s="15">
        <v>10</v>
      </c>
      <c r="C117" s="16">
        <v>9</v>
      </c>
      <c r="D117" s="94" t="s">
        <v>464</v>
      </c>
      <c r="E117" s="40" t="s">
        <v>260</v>
      </c>
      <c r="F117" s="89" t="s">
        <v>214</v>
      </c>
      <c r="G117" s="195">
        <v>625</v>
      </c>
      <c r="H117" s="44">
        <v>45000</v>
      </c>
      <c r="I117" s="18">
        <v>42109</v>
      </c>
      <c r="J117" s="44">
        <f t="shared" si="52"/>
        <v>26000</v>
      </c>
      <c r="K117" s="48">
        <f t="shared" si="53"/>
        <v>19000</v>
      </c>
      <c r="L117" s="242">
        <f t="shared" si="54"/>
        <v>26</v>
      </c>
      <c r="M117" s="84">
        <f t="shared" si="51"/>
        <v>38</v>
      </c>
      <c r="N117" s="176">
        <v>500</v>
      </c>
      <c r="O117" s="169">
        <v>500</v>
      </c>
      <c r="P117" s="169">
        <v>500</v>
      </c>
      <c r="Q117" s="169">
        <v>500</v>
      </c>
      <c r="R117" s="169">
        <v>500</v>
      </c>
      <c r="S117" s="169">
        <v>500</v>
      </c>
      <c r="T117" s="169"/>
      <c r="U117" s="85">
        <v>1000</v>
      </c>
      <c r="V117" s="169">
        <v>500</v>
      </c>
      <c r="W117" s="169">
        <v>500</v>
      </c>
      <c r="X117" s="169"/>
      <c r="Y117" s="85">
        <v>1000</v>
      </c>
      <c r="Z117" s="169"/>
      <c r="AA117" s="85">
        <v>1000</v>
      </c>
      <c r="AB117" s="169"/>
      <c r="AC117" s="85">
        <v>1000</v>
      </c>
      <c r="AD117" s="169"/>
      <c r="AE117" s="85">
        <v>1000</v>
      </c>
      <c r="AF117" s="169">
        <v>500</v>
      </c>
      <c r="AG117" s="169">
        <v>500</v>
      </c>
      <c r="AH117" s="169">
        <v>500</v>
      </c>
      <c r="AI117" s="169">
        <v>500</v>
      </c>
      <c r="AJ117" s="169"/>
      <c r="AK117" s="85">
        <v>1000</v>
      </c>
      <c r="AL117" s="85">
        <v>1000</v>
      </c>
      <c r="AM117" s="85">
        <v>500</v>
      </c>
      <c r="AN117" s="85">
        <v>500</v>
      </c>
      <c r="AO117" s="169"/>
      <c r="AP117" s="20"/>
      <c r="AQ117" s="20"/>
      <c r="AR117" s="85">
        <v>1000</v>
      </c>
      <c r="AS117" s="85">
        <v>1000</v>
      </c>
      <c r="AT117" s="20"/>
      <c r="AU117" s="85">
        <v>1000</v>
      </c>
      <c r="AV117" s="20"/>
      <c r="AW117" s="85">
        <v>1000</v>
      </c>
      <c r="AX117" s="20"/>
      <c r="AY117" s="85">
        <v>1000</v>
      </c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>
        <v>10</v>
      </c>
      <c r="C118" s="16">
        <v>10</v>
      </c>
      <c r="D118" s="94" t="s">
        <v>464</v>
      </c>
      <c r="E118" s="263" t="s">
        <v>463</v>
      </c>
      <c r="F118" s="89" t="s">
        <v>214</v>
      </c>
      <c r="G118" s="195">
        <v>625</v>
      </c>
      <c r="H118" s="44">
        <v>45000</v>
      </c>
      <c r="I118" s="18"/>
      <c r="J118" s="44">
        <f t="shared" si="52"/>
        <v>45000</v>
      </c>
      <c r="K118" s="48">
        <f t="shared" si="53"/>
        <v>0</v>
      </c>
      <c r="L118" s="242">
        <f t="shared" si="54"/>
        <v>0</v>
      </c>
      <c r="M118" s="84">
        <f t="shared" si="51"/>
        <v>0</v>
      </c>
      <c r="N118" s="176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  <c r="AF118" s="169"/>
      <c r="AG118" s="169"/>
      <c r="AH118" s="169"/>
      <c r="AI118" s="169"/>
      <c r="AJ118" s="169"/>
      <c r="AK118" s="169"/>
      <c r="AL118" s="169"/>
      <c r="AM118" s="169"/>
      <c r="AN118" s="169"/>
      <c r="AO118" s="169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95"/>
      <c r="E119" s="40"/>
      <c r="F119" s="89"/>
      <c r="G119" s="195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95"/>
      <c r="E120" s="40"/>
      <c r="F120" s="89"/>
      <c r="G120" s="195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62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95"/>
      <c r="E121" s="40"/>
      <c r="F121" s="89"/>
      <c r="G121" s="195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95"/>
      <c r="E122" s="40"/>
      <c r="F122" s="89"/>
      <c r="G122" s="195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95"/>
      <c r="E123" s="40"/>
      <c r="F123" s="89"/>
      <c r="G123" s="195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95"/>
      <c r="E124" s="40"/>
      <c r="F124" s="89"/>
      <c r="G124" s="195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95"/>
      <c r="E125" s="40"/>
      <c r="F125" s="89"/>
      <c r="G125" s="195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95"/>
      <c r="E126" s="40"/>
      <c r="F126" s="89"/>
      <c r="G126" s="195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95"/>
      <c r="E127" s="40"/>
      <c r="F127" s="89"/>
      <c r="G127" s="195"/>
      <c r="H127" s="44"/>
      <c r="I127" s="18"/>
      <c r="J127" s="44"/>
      <c r="K127" s="48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95"/>
      <c r="E128" s="40"/>
      <c r="F128" s="89"/>
      <c r="G128" s="195"/>
      <c r="H128" s="44"/>
      <c r="I128" s="18"/>
      <c r="J128" s="44"/>
      <c r="K128" s="48"/>
      <c r="L128" s="64"/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95"/>
      <c r="E129" s="40"/>
      <c r="F129" s="89"/>
      <c r="G129" s="195"/>
      <c r="H129" s="44"/>
      <c r="I129" s="18"/>
      <c r="J129" s="44"/>
      <c r="K129" s="48"/>
      <c r="L129" s="64"/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x14ac:dyDescent="0.25">
      <c r="B130" s="15"/>
      <c r="C130" s="16"/>
      <c r="D130" s="95"/>
      <c r="E130" s="40"/>
      <c r="F130" s="89"/>
      <c r="G130" s="195"/>
      <c r="H130" s="44"/>
      <c r="I130" s="18"/>
      <c r="J130" s="44"/>
      <c r="K130" s="48"/>
      <c r="L130" s="64"/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x14ac:dyDescent="0.25">
      <c r="B131" s="15"/>
      <c r="C131" s="16"/>
      <c r="D131" s="95"/>
      <c r="E131" s="40"/>
      <c r="F131" s="89"/>
      <c r="G131" s="195"/>
      <c r="H131" s="44"/>
      <c r="I131" s="18"/>
      <c r="J131" s="44"/>
      <c r="K131" s="48"/>
      <c r="L131" s="64"/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1"/>
    </row>
    <row r="132" spans="2:103" x14ac:dyDescent="0.25">
      <c r="B132" s="15"/>
      <c r="C132" s="16"/>
      <c r="D132" s="95"/>
      <c r="E132" s="40"/>
      <c r="F132" s="89"/>
      <c r="G132" s="195"/>
      <c r="H132" s="44"/>
      <c r="I132" s="18"/>
      <c r="J132" s="44"/>
      <c r="K132" s="48"/>
      <c r="L132" s="64"/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1"/>
    </row>
    <row r="133" spans="2:103" x14ac:dyDescent="0.25">
      <c r="B133" s="15"/>
      <c r="C133" s="16"/>
      <c r="D133" s="95"/>
      <c r="E133" s="40"/>
      <c r="F133" s="89"/>
      <c r="G133" s="195"/>
      <c r="H133" s="44"/>
      <c r="I133" s="18"/>
      <c r="J133" s="44"/>
      <c r="K133" s="48"/>
      <c r="L133" s="64"/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1"/>
    </row>
    <row r="134" spans="2:103" x14ac:dyDescent="0.25">
      <c r="B134" s="15"/>
      <c r="C134" s="16"/>
      <c r="D134" s="95"/>
      <c r="E134" s="40"/>
      <c r="F134" s="89"/>
      <c r="G134" s="195"/>
      <c r="H134" s="44"/>
      <c r="I134" s="18"/>
      <c r="J134" s="44"/>
      <c r="K134" s="48"/>
      <c r="L134" s="64"/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1"/>
    </row>
    <row r="135" spans="2:103" x14ac:dyDescent="0.25">
      <c r="B135" s="15"/>
      <c r="C135" s="16"/>
      <c r="D135" s="95"/>
      <c r="E135" s="40"/>
      <c r="F135" s="89"/>
      <c r="G135" s="195"/>
      <c r="H135" s="44"/>
      <c r="I135" s="18"/>
      <c r="J135" s="44"/>
      <c r="K135" s="48"/>
      <c r="L135" s="64"/>
      <c r="N135" s="19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1"/>
    </row>
    <row r="136" spans="2:103" x14ac:dyDescent="0.25">
      <c r="B136" s="15"/>
      <c r="C136" s="16"/>
      <c r="D136" s="95"/>
      <c r="E136" s="40"/>
      <c r="F136" s="89"/>
      <c r="G136" s="195"/>
      <c r="H136" s="44"/>
      <c r="I136" s="18"/>
      <c r="J136" s="44"/>
      <c r="K136" s="48"/>
      <c r="L136" s="64"/>
      <c r="N136" s="1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1"/>
    </row>
    <row r="137" spans="2:103" x14ac:dyDescent="0.25">
      <c r="B137" s="15"/>
      <c r="C137" s="16"/>
      <c r="D137" s="95"/>
      <c r="E137" s="40"/>
      <c r="F137" s="89"/>
      <c r="G137" s="195"/>
      <c r="H137" s="44"/>
      <c r="I137" s="18"/>
      <c r="J137" s="44"/>
      <c r="K137" s="48"/>
      <c r="L137" s="64"/>
      <c r="N137" s="19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1"/>
    </row>
    <row r="138" spans="2:103" x14ac:dyDescent="0.25">
      <c r="B138" s="15"/>
      <c r="C138" s="16"/>
      <c r="D138" s="95"/>
      <c r="E138" s="40"/>
      <c r="F138" s="89"/>
      <c r="G138" s="195"/>
      <c r="H138" s="44"/>
      <c r="I138" s="18"/>
      <c r="J138" s="44"/>
      <c r="K138" s="48"/>
      <c r="L138" s="64"/>
      <c r="N138" s="19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1"/>
    </row>
    <row r="139" spans="2:103" x14ac:dyDescent="0.25">
      <c r="B139" s="15"/>
      <c r="C139" s="16"/>
      <c r="D139" s="95"/>
      <c r="E139" s="40"/>
      <c r="F139" s="89"/>
      <c r="G139" s="195"/>
      <c r="H139" s="44"/>
      <c r="I139" s="18"/>
      <c r="J139" s="44"/>
      <c r="K139" s="48"/>
      <c r="L139" s="64"/>
      <c r="N139" s="19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1"/>
    </row>
    <row r="140" spans="2:103" x14ac:dyDescent="0.25">
      <c r="B140" s="15"/>
      <c r="C140" s="16"/>
      <c r="D140" s="95"/>
      <c r="E140" s="40"/>
      <c r="F140" s="89"/>
      <c r="G140" s="195"/>
      <c r="H140" s="44"/>
      <c r="I140" s="18"/>
      <c r="J140" s="44"/>
      <c r="K140" s="48"/>
      <c r="L140" s="64"/>
      <c r="N140" s="19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1"/>
    </row>
    <row r="141" spans="2:103" x14ac:dyDescent="0.25">
      <c r="B141" s="15"/>
      <c r="C141" s="16"/>
      <c r="D141" s="95"/>
      <c r="E141" s="40"/>
      <c r="F141" s="89"/>
      <c r="G141" s="195"/>
      <c r="H141" s="44"/>
      <c r="I141" s="18"/>
      <c r="J141" s="44"/>
      <c r="K141" s="48"/>
      <c r="L141" s="64"/>
      <c r="N141" s="19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1"/>
    </row>
    <row r="142" spans="2:103" x14ac:dyDescent="0.25">
      <c r="B142" s="15"/>
      <c r="C142" s="16"/>
      <c r="D142" s="95"/>
      <c r="E142" s="40"/>
      <c r="F142" s="89"/>
      <c r="G142" s="195"/>
      <c r="H142" s="44"/>
      <c r="I142" s="18"/>
      <c r="J142" s="44"/>
      <c r="K142" s="48"/>
      <c r="L142" s="64"/>
      <c r="N142" s="19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1"/>
    </row>
    <row r="143" spans="2:103" x14ac:dyDescent="0.25">
      <c r="B143" s="15"/>
      <c r="C143" s="16"/>
      <c r="D143" s="95"/>
      <c r="E143" s="40"/>
      <c r="F143" s="89"/>
      <c r="G143" s="195"/>
      <c r="H143" s="44"/>
      <c r="I143" s="18"/>
      <c r="J143" s="44"/>
      <c r="K143" s="48"/>
      <c r="L143" s="64"/>
      <c r="N143" s="19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1"/>
    </row>
    <row r="144" spans="2:103" x14ac:dyDescent="0.25">
      <c r="B144" s="15"/>
      <c r="C144" s="16"/>
      <c r="D144" s="95"/>
      <c r="E144" s="40"/>
      <c r="F144" s="89"/>
      <c r="G144" s="195"/>
      <c r="H144" s="44"/>
      <c r="I144" s="18"/>
      <c r="J144" s="44"/>
      <c r="K144" s="48"/>
      <c r="L144" s="64"/>
      <c r="N144" s="19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1"/>
    </row>
    <row r="145" spans="2:103" x14ac:dyDescent="0.25">
      <c r="B145" s="15"/>
      <c r="C145" s="16"/>
      <c r="D145" s="95"/>
      <c r="E145" s="40"/>
      <c r="F145" s="89"/>
      <c r="G145" s="195"/>
      <c r="H145" s="44"/>
      <c r="I145" s="18"/>
      <c r="J145" s="44"/>
      <c r="K145" s="48"/>
      <c r="L145" s="64"/>
      <c r="N145" s="19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1"/>
    </row>
    <row r="146" spans="2:103" x14ac:dyDescent="0.25">
      <c r="B146" s="15"/>
      <c r="C146" s="16"/>
      <c r="D146" s="95"/>
      <c r="E146" s="40"/>
      <c r="F146" s="89"/>
      <c r="G146" s="195"/>
      <c r="H146" s="44"/>
      <c r="I146" s="18"/>
      <c r="J146" s="44"/>
      <c r="K146" s="48"/>
      <c r="L146" s="64"/>
      <c r="N146" s="19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1"/>
    </row>
    <row r="147" spans="2:103" x14ac:dyDescent="0.25">
      <c r="B147" s="15"/>
      <c r="C147" s="16"/>
      <c r="D147" s="95"/>
      <c r="E147" s="40"/>
      <c r="F147" s="89"/>
      <c r="G147" s="195"/>
      <c r="H147" s="44"/>
      <c r="I147" s="18"/>
      <c r="J147" s="44"/>
      <c r="K147" s="48"/>
      <c r="L147" s="64"/>
      <c r="N147" s="19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1"/>
    </row>
    <row r="148" spans="2:103" x14ac:dyDescent="0.25">
      <c r="B148" s="15"/>
      <c r="C148" s="16"/>
      <c r="D148" s="95"/>
      <c r="E148" s="40"/>
      <c r="F148" s="89"/>
      <c r="G148" s="195"/>
      <c r="H148" s="44"/>
      <c r="I148" s="18"/>
      <c r="J148" s="44"/>
      <c r="K148" s="48"/>
      <c r="L148" s="64"/>
      <c r="N148" s="19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1"/>
    </row>
    <row r="149" spans="2:103" x14ac:dyDescent="0.25">
      <c r="B149" s="15"/>
      <c r="C149" s="16"/>
      <c r="D149" s="95"/>
      <c r="E149" s="40"/>
      <c r="F149" s="89"/>
      <c r="G149" s="195"/>
      <c r="H149" s="44"/>
      <c r="I149" s="18"/>
      <c r="J149" s="44"/>
      <c r="K149" s="48"/>
      <c r="L149" s="64"/>
      <c r="N149" s="19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1"/>
    </row>
    <row r="150" spans="2:103" x14ac:dyDescent="0.25">
      <c r="B150" s="15"/>
      <c r="C150" s="16"/>
      <c r="D150" s="95"/>
      <c r="E150" s="40"/>
      <c r="F150" s="89"/>
      <c r="G150" s="195"/>
      <c r="H150" s="44"/>
      <c r="I150" s="18"/>
      <c r="J150" s="44"/>
      <c r="K150" s="48"/>
      <c r="L150" s="64"/>
      <c r="N150" s="19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1"/>
    </row>
    <row r="151" spans="2:103" x14ac:dyDescent="0.25">
      <c r="B151" s="15"/>
      <c r="C151" s="16"/>
      <c r="D151" s="95"/>
      <c r="E151" s="40"/>
      <c r="F151" s="89"/>
      <c r="G151" s="195"/>
      <c r="H151" s="44"/>
      <c r="I151" s="18"/>
      <c r="J151" s="44"/>
      <c r="K151" s="48"/>
      <c r="L151" s="64"/>
      <c r="N151" s="19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1"/>
    </row>
    <row r="152" spans="2:103" x14ac:dyDescent="0.25">
      <c r="B152" s="15"/>
      <c r="C152" s="16"/>
      <c r="D152" s="95"/>
      <c r="E152" s="40"/>
      <c r="F152" s="89"/>
      <c r="G152" s="195"/>
      <c r="H152" s="44"/>
      <c r="I152" s="18"/>
      <c r="J152" s="44"/>
      <c r="K152" s="48"/>
      <c r="L152" s="64"/>
      <c r="N152" s="19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1"/>
    </row>
    <row r="153" spans="2:103" x14ac:dyDescent="0.25">
      <c r="B153" s="15"/>
      <c r="C153" s="16"/>
      <c r="D153" s="95"/>
      <c r="E153" s="40"/>
      <c r="F153" s="89"/>
      <c r="G153" s="195"/>
      <c r="H153" s="44"/>
      <c r="I153" s="18"/>
      <c r="J153" s="44"/>
      <c r="K153" s="48"/>
      <c r="L153" s="64"/>
      <c r="N153" s="19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1"/>
    </row>
    <row r="154" spans="2:103" x14ac:dyDescent="0.25">
      <c r="B154" s="15"/>
      <c r="C154" s="16"/>
      <c r="D154" s="95"/>
      <c r="E154" s="40"/>
      <c r="F154" s="89"/>
      <c r="G154" s="195"/>
      <c r="H154" s="44"/>
      <c r="I154" s="18"/>
      <c r="J154" s="44"/>
      <c r="K154" s="48"/>
      <c r="L154" s="64"/>
      <c r="N154" s="19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1"/>
    </row>
    <row r="155" spans="2:103" x14ac:dyDescent="0.25">
      <c r="B155" s="15"/>
      <c r="C155" s="16"/>
      <c r="D155" s="95"/>
      <c r="E155" s="40"/>
      <c r="F155" s="89"/>
      <c r="G155" s="195"/>
      <c r="H155" s="44"/>
      <c r="I155" s="18"/>
      <c r="J155" s="44"/>
      <c r="K155" s="48"/>
      <c r="L155" s="64"/>
      <c r="N155" s="19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1"/>
    </row>
    <row r="156" spans="2:103" x14ac:dyDescent="0.25">
      <c r="B156" s="15"/>
      <c r="C156" s="16"/>
      <c r="D156" s="95"/>
      <c r="E156" s="40"/>
      <c r="F156" s="89"/>
      <c r="G156" s="195"/>
      <c r="H156" s="44"/>
      <c r="I156" s="18"/>
      <c r="J156" s="44"/>
      <c r="K156" s="48"/>
      <c r="L156" s="64"/>
      <c r="N156" s="19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1"/>
    </row>
    <row r="157" spans="2:103" x14ac:dyDescent="0.25">
      <c r="B157" s="15"/>
      <c r="C157" s="16"/>
      <c r="D157" s="95"/>
      <c r="E157" s="40"/>
      <c r="F157" s="89"/>
      <c r="G157" s="195"/>
      <c r="H157" s="44"/>
      <c r="I157" s="18"/>
      <c r="J157" s="44"/>
      <c r="K157" s="48"/>
      <c r="L157" s="64"/>
      <c r="N157" s="19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1"/>
    </row>
    <row r="158" spans="2:103" x14ac:dyDescent="0.25">
      <c r="B158" s="15"/>
      <c r="C158" s="16"/>
      <c r="D158" s="95"/>
      <c r="E158" s="40"/>
      <c r="F158" s="89"/>
      <c r="G158" s="195"/>
      <c r="H158" s="44"/>
      <c r="I158" s="18"/>
      <c r="J158" s="44"/>
      <c r="K158" s="48"/>
      <c r="L158" s="64"/>
      <c r="N158" s="19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1"/>
    </row>
    <row r="159" spans="2:103" x14ac:dyDescent="0.25">
      <c r="B159" s="15"/>
      <c r="C159" s="16"/>
      <c r="D159" s="95"/>
      <c r="E159" s="40"/>
      <c r="F159" s="89"/>
      <c r="G159" s="195"/>
      <c r="H159" s="44"/>
      <c r="I159" s="18"/>
      <c r="J159" s="44"/>
      <c r="K159" s="48"/>
      <c r="L159" s="64"/>
      <c r="N159" s="19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1"/>
    </row>
    <row r="160" spans="2:103" x14ac:dyDescent="0.25">
      <c r="B160" s="15"/>
      <c r="C160" s="16"/>
      <c r="D160" s="95"/>
      <c r="E160" s="40"/>
      <c r="F160" s="89"/>
      <c r="G160" s="195"/>
      <c r="H160" s="44"/>
      <c r="I160" s="18"/>
      <c r="J160" s="44"/>
      <c r="K160" s="48"/>
      <c r="L160" s="64"/>
      <c r="N160" s="19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1"/>
    </row>
    <row r="161" spans="2:103" x14ac:dyDescent="0.25">
      <c r="B161" s="15"/>
      <c r="C161" s="16"/>
      <c r="D161" s="95"/>
      <c r="E161" s="40"/>
      <c r="F161" s="89"/>
      <c r="G161" s="195"/>
      <c r="H161" s="44"/>
      <c r="I161" s="18"/>
      <c r="J161" s="44"/>
      <c r="K161" s="48"/>
      <c r="L161" s="64"/>
      <c r="N161" s="19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1"/>
    </row>
    <row r="162" spans="2:103" x14ac:dyDescent="0.25">
      <c r="B162" s="15"/>
      <c r="C162" s="16"/>
      <c r="D162" s="95"/>
      <c r="E162" s="40"/>
      <c r="F162" s="89"/>
      <c r="G162" s="195"/>
      <c r="H162" s="44"/>
      <c r="I162" s="18"/>
      <c r="J162" s="44"/>
      <c r="K162" s="48"/>
      <c r="L162" s="64"/>
      <c r="N162" s="19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1"/>
    </row>
    <row r="163" spans="2:103" x14ac:dyDescent="0.25">
      <c r="B163" s="15"/>
      <c r="C163" s="16"/>
      <c r="D163" s="95"/>
      <c r="E163" s="40"/>
      <c r="F163" s="89"/>
      <c r="G163" s="195"/>
      <c r="H163" s="44"/>
      <c r="I163" s="18"/>
      <c r="J163" s="44"/>
      <c r="K163" s="48"/>
      <c r="L163" s="64"/>
      <c r="N163" s="19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1"/>
    </row>
    <row r="164" spans="2:103" x14ac:dyDescent="0.25">
      <c r="B164" s="15"/>
      <c r="C164" s="16"/>
      <c r="D164" s="95"/>
      <c r="E164" s="40"/>
      <c r="F164" s="89"/>
      <c r="G164" s="195"/>
      <c r="H164" s="44"/>
      <c r="I164" s="18"/>
      <c r="J164" s="44"/>
      <c r="K164" s="48"/>
      <c r="L164" s="64"/>
      <c r="N164" s="19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1"/>
    </row>
    <row r="165" spans="2:103" x14ac:dyDescent="0.25">
      <c r="B165" s="15"/>
      <c r="C165" s="16"/>
      <c r="D165" s="95"/>
      <c r="E165" s="40"/>
      <c r="F165" s="89"/>
      <c r="G165" s="195"/>
      <c r="H165" s="44"/>
      <c r="I165" s="18"/>
      <c r="J165" s="44"/>
      <c r="K165" s="48"/>
      <c r="L165" s="64"/>
      <c r="N165" s="19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1"/>
    </row>
    <row r="166" spans="2:103" x14ac:dyDescent="0.25">
      <c r="B166" s="15"/>
      <c r="C166" s="16"/>
      <c r="D166" s="95"/>
      <c r="E166" s="40"/>
      <c r="F166" s="89"/>
      <c r="G166" s="195"/>
      <c r="H166" s="44"/>
      <c r="I166" s="18"/>
      <c r="J166" s="44"/>
      <c r="K166" s="48"/>
      <c r="L166" s="64"/>
      <c r="N166" s="19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1"/>
    </row>
    <row r="167" spans="2:103" x14ac:dyDescent="0.25">
      <c r="B167" s="15"/>
      <c r="C167" s="16"/>
      <c r="D167" s="95"/>
      <c r="E167" s="40"/>
      <c r="F167" s="89"/>
      <c r="G167" s="195"/>
      <c r="H167" s="44"/>
      <c r="I167" s="18"/>
      <c r="J167" s="44"/>
      <c r="K167" s="48"/>
      <c r="L167" s="64"/>
      <c r="N167" s="19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1"/>
    </row>
    <row r="168" spans="2:103" x14ac:dyDescent="0.25">
      <c r="B168" s="15"/>
      <c r="C168" s="16"/>
      <c r="D168" s="95"/>
      <c r="E168" s="40"/>
      <c r="F168" s="89"/>
      <c r="G168" s="195"/>
      <c r="H168" s="44"/>
      <c r="I168" s="18"/>
      <c r="J168" s="44"/>
      <c r="K168" s="48"/>
      <c r="L168" s="64"/>
      <c r="N168" s="19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1"/>
    </row>
    <row r="169" spans="2:103" x14ac:dyDescent="0.25">
      <c r="B169" s="15"/>
      <c r="C169" s="16"/>
      <c r="D169" s="95"/>
      <c r="E169" s="40"/>
      <c r="F169" s="89"/>
      <c r="G169" s="195"/>
      <c r="H169" s="44"/>
      <c r="I169" s="18"/>
      <c r="J169" s="44"/>
      <c r="K169" s="48"/>
      <c r="L169" s="64"/>
      <c r="N169" s="19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1"/>
    </row>
    <row r="170" spans="2:103" x14ac:dyDescent="0.25">
      <c r="B170" s="15"/>
      <c r="C170" s="16"/>
      <c r="D170" s="95"/>
      <c r="E170" s="40"/>
      <c r="F170" s="89"/>
      <c r="G170" s="195"/>
      <c r="H170" s="44"/>
      <c r="I170" s="18"/>
      <c r="J170" s="44"/>
      <c r="K170" s="48"/>
      <c r="L170" s="64"/>
      <c r="N170" s="19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1"/>
    </row>
    <row r="171" spans="2:103" x14ac:dyDescent="0.25">
      <c r="B171" s="15"/>
      <c r="C171" s="16"/>
      <c r="D171" s="95"/>
      <c r="E171" s="40"/>
      <c r="F171" s="89"/>
      <c r="G171" s="195"/>
      <c r="H171" s="44"/>
      <c r="I171" s="18"/>
      <c r="J171" s="44"/>
      <c r="K171" s="48"/>
      <c r="L171" s="64"/>
      <c r="N171" s="19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1"/>
    </row>
    <row r="172" spans="2:103" x14ac:dyDescent="0.25">
      <c r="B172" s="15"/>
      <c r="C172" s="16"/>
      <c r="D172" s="95"/>
      <c r="E172" s="40"/>
      <c r="F172" s="89"/>
      <c r="G172" s="195"/>
      <c r="H172" s="44"/>
      <c r="I172" s="18"/>
      <c r="J172" s="44"/>
      <c r="K172" s="48"/>
      <c r="L172" s="64"/>
      <c r="N172" s="19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1"/>
    </row>
    <row r="173" spans="2:103" x14ac:dyDescent="0.25">
      <c r="B173" s="15"/>
      <c r="C173" s="16"/>
      <c r="D173" s="95"/>
      <c r="E173" s="40"/>
      <c r="F173" s="89"/>
      <c r="G173" s="195"/>
      <c r="H173" s="44"/>
      <c r="I173" s="18"/>
      <c r="J173" s="44"/>
      <c r="K173" s="48"/>
      <c r="L173" s="64"/>
      <c r="N173" s="19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1"/>
    </row>
    <row r="174" spans="2:103" x14ac:dyDescent="0.25">
      <c r="B174" s="15"/>
      <c r="C174" s="16"/>
      <c r="D174" s="95"/>
      <c r="E174" s="40"/>
      <c r="F174" s="89"/>
      <c r="G174" s="195"/>
      <c r="H174" s="44"/>
      <c r="I174" s="18"/>
      <c r="J174" s="44"/>
      <c r="K174" s="48"/>
      <c r="L174" s="64"/>
      <c r="N174" s="19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1"/>
    </row>
    <row r="175" spans="2:103" x14ac:dyDescent="0.25">
      <c r="B175" s="15"/>
      <c r="C175" s="16"/>
      <c r="D175" s="95"/>
      <c r="E175" s="40"/>
      <c r="F175" s="89"/>
      <c r="G175" s="195"/>
      <c r="H175" s="44"/>
      <c r="I175" s="18"/>
      <c r="J175" s="44"/>
      <c r="K175" s="48"/>
      <c r="L175" s="64"/>
      <c r="N175" s="19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1"/>
    </row>
    <row r="176" spans="2:103" x14ac:dyDescent="0.25">
      <c r="B176" s="15"/>
      <c r="C176" s="16"/>
      <c r="D176" s="95"/>
      <c r="E176" s="40"/>
      <c r="F176" s="89"/>
      <c r="G176" s="195"/>
      <c r="H176" s="44"/>
      <c r="I176" s="18"/>
      <c r="J176" s="44"/>
      <c r="K176" s="48"/>
      <c r="L176" s="64"/>
      <c r="N176" s="19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1"/>
    </row>
    <row r="177" spans="2:103" x14ac:dyDescent="0.25">
      <c r="B177" s="15"/>
      <c r="C177" s="16"/>
      <c r="D177" s="95"/>
      <c r="E177" s="40"/>
      <c r="F177" s="89"/>
      <c r="G177" s="195"/>
      <c r="H177" s="44"/>
      <c r="I177" s="18"/>
      <c r="J177" s="44"/>
      <c r="K177" s="48"/>
      <c r="L177" s="64"/>
      <c r="N177" s="19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1"/>
    </row>
    <row r="178" spans="2:103" x14ac:dyDescent="0.25">
      <c r="B178" s="15"/>
      <c r="C178" s="16"/>
      <c r="D178" s="95"/>
      <c r="E178" s="40"/>
      <c r="F178" s="89"/>
      <c r="G178" s="195"/>
      <c r="H178" s="44"/>
      <c r="I178" s="18"/>
      <c r="J178" s="44"/>
      <c r="K178" s="48"/>
      <c r="L178" s="64"/>
      <c r="N178" s="19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1"/>
    </row>
    <row r="179" spans="2:103" ht="15.75" thickBot="1" x14ac:dyDescent="0.3">
      <c r="B179" s="22"/>
      <c r="C179" s="23"/>
      <c r="D179" s="96"/>
      <c r="E179" s="41"/>
      <c r="F179" s="90"/>
      <c r="G179" s="254"/>
      <c r="H179" s="45"/>
      <c r="I179" s="25"/>
      <c r="J179" s="45"/>
      <c r="K179" s="49"/>
      <c r="L179" s="64"/>
      <c r="N179" s="19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1"/>
    </row>
    <row r="180" spans="2:103" ht="15.75" customHeight="1" thickBot="1" x14ac:dyDescent="0.3">
      <c r="B180" s="6"/>
      <c r="C180" s="6"/>
      <c r="E180" s="6"/>
      <c r="G180" s="252">
        <f>SUM(G15:G179)</f>
        <v>37500</v>
      </c>
      <c r="H180" s="46">
        <f>SUM(H15:H179)</f>
        <v>4150000</v>
      </c>
      <c r="I180" s="8"/>
      <c r="J180" s="46">
        <f>SUM(J15:J179)</f>
        <v>3035000</v>
      </c>
      <c r="K180" s="50">
        <f>SUM(K15:K179)</f>
        <v>811500</v>
      </c>
      <c r="L180" s="8"/>
      <c r="N180" s="67">
        <f t="shared" ref="N180:AS180" si="55">SUM(N15:N179)</f>
        <v>41000</v>
      </c>
      <c r="O180" s="68">
        <f t="shared" si="55"/>
        <v>13500</v>
      </c>
      <c r="P180" s="68">
        <f t="shared" si="55"/>
        <v>13500</v>
      </c>
      <c r="Q180" s="68">
        <f t="shared" si="55"/>
        <v>13500</v>
      </c>
      <c r="R180" s="68">
        <f t="shared" si="55"/>
        <v>13500</v>
      </c>
      <c r="S180" s="68">
        <f t="shared" si="55"/>
        <v>13000</v>
      </c>
      <c r="T180" s="68">
        <f t="shared" si="55"/>
        <v>11000</v>
      </c>
      <c r="U180" s="68">
        <f t="shared" si="55"/>
        <v>15500</v>
      </c>
      <c r="V180" s="68">
        <f t="shared" si="55"/>
        <v>13500</v>
      </c>
      <c r="W180" s="68">
        <f t="shared" si="55"/>
        <v>9000</v>
      </c>
      <c r="X180" s="68">
        <f t="shared" si="55"/>
        <v>10500</v>
      </c>
      <c r="Y180" s="68">
        <f t="shared" si="55"/>
        <v>18000</v>
      </c>
      <c r="Z180" s="68">
        <f t="shared" si="55"/>
        <v>14000</v>
      </c>
      <c r="AA180" s="68">
        <f t="shared" si="55"/>
        <v>8000</v>
      </c>
      <c r="AB180" s="68">
        <f t="shared" si="55"/>
        <v>28500</v>
      </c>
      <c r="AC180" s="68">
        <f t="shared" si="55"/>
        <v>21000</v>
      </c>
      <c r="AD180" s="68">
        <f t="shared" si="55"/>
        <v>22500</v>
      </c>
      <c r="AE180" s="68">
        <f t="shared" si="55"/>
        <v>60000</v>
      </c>
      <c r="AF180" s="68">
        <f t="shared" si="55"/>
        <v>15500</v>
      </c>
      <c r="AG180" s="68">
        <f t="shared" si="55"/>
        <v>18000</v>
      </c>
      <c r="AH180" s="68">
        <f t="shared" si="55"/>
        <v>43500</v>
      </c>
      <c r="AI180" s="68">
        <f t="shared" si="55"/>
        <v>20000</v>
      </c>
      <c r="AJ180" s="68">
        <f t="shared" si="55"/>
        <v>37500</v>
      </c>
      <c r="AK180" s="68">
        <f t="shared" si="55"/>
        <v>26500</v>
      </c>
      <c r="AL180" s="68">
        <f t="shared" si="55"/>
        <v>25000</v>
      </c>
      <c r="AM180" s="68">
        <f t="shared" si="55"/>
        <v>10500</v>
      </c>
      <c r="AN180" s="68">
        <f t="shared" si="55"/>
        <v>37000</v>
      </c>
      <c r="AO180" s="68">
        <f t="shared" si="55"/>
        <v>6000</v>
      </c>
      <c r="AP180" s="68">
        <f t="shared" si="55"/>
        <v>13000</v>
      </c>
      <c r="AQ180" s="68">
        <f t="shared" si="55"/>
        <v>16500</v>
      </c>
      <c r="AR180" s="68">
        <f t="shared" si="55"/>
        <v>22000</v>
      </c>
      <c r="AS180" s="68">
        <f t="shared" si="55"/>
        <v>27000</v>
      </c>
      <c r="AT180" s="68">
        <f t="shared" ref="AT180:BY180" si="56">SUM(AT15:AT179)</f>
        <v>26000</v>
      </c>
      <c r="AU180" s="68">
        <f t="shared" si="56"/>
        <v>9500</v>
      </c>
      <c r="AV180" s="68">
        <f t="shared" si="56"/>
        <v>13000</v>
      </c>
      <c r="AW180" s="68">
        <f t="shared" si="56"/>
        <v>23500</v>
      </c>
      <c r="AX180" s="68">
        <f t="shared" si="56"/>
        <v>17000</v>
      </c>
      <c r="AY180" s="68">
        <f t="shared" si="56"/>
        <v>29000</v>
      </c>
      <c r="AZ180" s="68">
        <f t="shared" si="56"/>
        <v>36000</v>
      </c>
      <c r="BA180" s="68">
        <f t="shared" si="56"/>
        <v>0</v>
      </c>
      <c r="BB180" s="68">
        <f t="shared" si="56"/>
        <v>0</v>
      </c>
      <c r="BC180" s="68">
        <f t="shared" si="56"/>
        <v>0</v>
      </c>
      <c r="BD180" s="68">
        <f t="shared" si="56"/>
        <v>0</v>
      </c>
      <c r="BE180" s="68">
        <f t="shared" si="56"/>
        <v>0</v>
      </c>
      <c r="BF180" s="68">
        <f t="shared" si="56"/>
        <v>0</v>
      </c>
      <c r="BG180" s="68">
        <f t="shared" si="56"/>
        <v>0</v>
      </c>
      <c r="BH180" s="68">
        <f t="shared" si="56"/>
        <v>0</v>
      </c>
      <c r="BI180" s="68">
        <f t="shared" si="56"/>
        <v>0</v>
      </c>
      <c r="BJ180" s="68">
        <f t="shared" si="56"/>
        <v>0</v>
      </c>
      <c r="BK180" s="68">
        <f t="shared" si="56"/>
        <v>0</v>
      </c>
      <c r="BL180" s="68">
        <f t="shared" si="56"/>
        <v>0</v>
      </c>
      <c r="BM180" s="68">
        <f t="shared" si="56"/>
        <v>0</v>
      </c>
      <c r="BN180" s="68">
        <f t="shared" si="56"/>
        <v>0</v>
      </c>
      <c r="BO180" s="68">
        <f t="shared" si="56"/>
        <v>0</v>
      </c>
      <c r="BP180" s="68">
        <f t="shared" si="56"/>
        <v>0</v>
      </c>
      <c r="BQ180" s="68">
        <f t="shared" si="56"/>
        <v>0</v>
      </c>
      <c r="BR180" s="68">
        <f t="shared" si="56"/>
        <v>0</v>
      </c>
      <c r="BS180" s="68">
        <f t="shared" si="56"/>
        <v>0</v>
      </c>
      <c r="BT180" s="68">
        <f t="shared" si="56"/>
        <v>0</v>
      </c>
      <c r="BU180" s="68">
        <f t="shared" si="56"/>
        <v>0</v>
      </c>
      <c r="BV180" s="68">
        <f t="shared" si="56"/>
        <v>0</v>
      </c>
      <c r="BW180" s="68">
        <f t="shared" si="56"/>
        <v>0</v>
      </c>
      <c r="BX180" s="68">
        <f t="shared" si="56"/>
        <v>0</v>
      </c>
      <c r="BY180" s="68">
        <f t="shared" si="56"/>
        <v>0</v>
      </c>
      <c r="BZ180" s="68">
        <f t="shared" ref="BZ180" si="57">SUM(BZ15:BZ179)</f>
        <v>0</v>
      </c>
      <c r="CA180" s="68">
        <f t="shared" ref="CA180:CY180" si="58">SUM(CA15:CA179)</f>
        <v>0</v>
      </c>
      <c r="CB180" s="68">
        <f t="shared" si="58"/>
        <v>0</v>
      </c>
      <c r="CC180" s="68">
        <f t="shared" si="58"/>
        <v>0</v>
      </c>
      <c r="CD180" s="68">
        <f t="shared" si="58"/>
        <v>0</v>
      </c>
      <c r="CE180" s="68">
        <f t="shared" si="58"/>
        <v>0</v>
      </c>
      <c r="CF180" s="68">
        <f t="shared" si="58"/>
        <v>0</v>
      </c>
      <c r="CG180" s="68">
        <f t="shared" si="58"/>
        <v>0</v>
      </c>
      <c r="CH180" s="68">
        <f t="shared" si="58"/>
        <v>0</v>
      </c>
      <c r="CI180" s="68">
        <f t="shared" si="58"/>
        <v>0</v>
      </c>
      <c r="CJ180" s="68">
        <f t="shared" si="58"/>
        <v>0</v>
      </c>
      <c r="CK180" s="68">
        <f t="shared" si="58"/>
        <v>0</v>
      </c>
      <c r="CL180" s="68">
        <f t="shared" si="58"/>
        <v>0</v>
      </c>
      <c r="CM180" s="68">
        <f t="shared" si="58"/>
        <v>0</v>
      </c>
      <c r="CN180" s="68">
        <f t="shared" si="58"/>
        <v>0</v>
      </c>
      <c r="CO180" s="68">
        <f t="shared" si="58"/>
        <v>0</v>
      </c>
      <c r="CP180" s="68">
        <f t="shared" si="58"/>
        <v>0</v>
      </c>
      <c r="CQ180" s="68">
        <f t="shared" si="58"/>
        <v>0</v>
      </c>
      <c r="CR180" s="68">
        <f t="shared" si="58"/>
        <v>0</v>
      </c>
      <c r="CS180" s="68">
        <f t="shared" si="58"/>
        <v>0</v>
      </c>
      <c r="CT180" s="68">
        <f t="shared" si="58"/>
        <v>0</v>
      </c>
      <c r="CU180" s="68">
        <f t="shared" si="58"/>
        <v>0</v>
      </c>
      <c r="CV180" s="68">
        <f t="shared" si="58"/>
        <v>0</v>
      </c>
      <c r="CW180" s="68">
        <f t="shared" si="58"/>
        <v>0</v>
      </c>
      <c r="CX180" s="68">
        <f t="shared" si="58"/>
        <v>0</v>
      </c>
      <c r="CY180" s="69">
        <f t="shared" si="58"/>
        <v>0</v>
      </c>
    </row>
    <row r="181" spans="2:103" ht="15.75" thickTop="1" x14ac:dyDescent="0.25"/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Y136"/>
  <sheetViews>
    <sheetView tabSelected="1" zoomScale="80" zoomScaleNormal="8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M18" sqref="M18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16" customWidth="1"/>
    <col min="5" max="5" width="71.28515625" customWidth="1"/>
    <col min="6" max="6" width="15.42578125" customWidth="1"/>
    <col min="7" max="7" width="16.140625" style="269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  <col min="13" max="13" width="11.42578125" style="269"/>
  </cols>
  <sheetData>
    <row r="8" spans="2:103" ht="27" x14ac:dyDescent="0.35">
      <c r="B8" s="1" t="s">
        <v>106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270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f>+AH12+14</f>
        <v>42429</v>
      </c>
      <c r="AJ12" s="4">
        <f>+AI12+15</f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thickBot="1" x14ac:dyDescent="0.3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271"/>
      <c r="H14" s="7"/>
      <c r="I14" s="8"/>
      <c r="J14" s="7"/>
      <c r="K14" s="8"/>
      <c r="L14" s="8"/>
    </row>
    <row r="15" spans="2:103" ht="15.75" thickTop="1" x14ac:dyDescent="0.25">
      <c r="B15" s="129" t="s">
        <v>268</v>
      </c>
      <c r="C15" s="10">
        <v>1</v>
      </c>
      <c r="D15" s="36"/>
      <c r="E15" s="255" t="s">
        <v>480</v>
      </c>
      <c r="F15" s="42" t="s">
        <v>486</v>
      </c>
      <c r="G15" s="150"/>
      <c r="H15" s="43">
        <v>77000</v>
      </c>
      <c r="I15" s="11">
        <v>42581</v>
      </c>
      <c r="J15" s="43">
        <f>+H15-K15</f>
        <v>68250</v>
      </c>
      <c r="K15" s="47">
        <f>SUM(N15:CY15)</f>
        <v>8750</v>
      </c>
      <c r="L15" s="63">
        <f>+COUNT(N15:CY15)</f>
        <v>6</v>
      </c>
      <c r="M15" s="277">
        <f>K15/750</f>
        <v>11.666666666666666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>
        <v>3500</v>
      </c>
      <c r="AT15" s="13"/>
      <c r="AU15" s="13">
        <v>1500</v>
      </c>
      <c r="AV15" s="13"/>
      <c r="AW15" s="13">
        <v>750</v>
      </c>
      <c r="AX15" s="13">
        <v>750</v>
      </c>
      <c r="AY15" s="13">
        <v>1500</v>
      </c>
      <c r="AZ15" s="13">
        <v>750</v>
      </c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x14ac:dyDescent="0.25">
      <c r="B16" s="245" t="s">
        <v>268</v>
      </c>
      <c r="C16" s="134">
        <v>2</v>
      </c>
      <c r="D16" s="54"/>
      <c r="E16" s="166" t="s">
        <v>261</v>
      </c>
      <c r="F16" s="246" t="s">
        <v>214</v>
      </c>
      <c r="G16" s="138"/>
      <c r="H16" s="139">
        <v>45000</v>
      </c>
      <c r="I16" s="140">
        <v>42444</v>
      </c>
      <c r="J16" s="139">
        <f>+H16-K16</f>
        <v>43500</v>
      </c>
      <c r="K16" s="141">
        <f>SUM(N16:CY16)</f>
        <v>1500</v>
      </c>
      <c r="L16" s="63">
        <f>+COUNT(N16:CY16)</f>
        <v>3</v>
      </c>
      <c r="M16" s="277">
        <f>SUM(N16:CY16)/500</f>
        <v>3</v>
      </c>
      <c r="N16" s="106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>
        <v>500</v>
      </c>
      <c r="AK16" s="107">
        <v>500</v>
      </c>
      <c r="AL16" s="107"/>
      <c r="AM16" s="107"/>
      <c r="AN16" s="107">
        <v>500</v>
      </c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8"/>
    </row>
    <row r="17" spans="2:103" x14ac:dyDescent="0.25">
      <c r="B17" s="130" t="str">
        <f>B15</f>
        <v>11A</v>
      </c>
      <c r="C17" s="16">
        <v>3</v>
      </c>
      <c r="D17" s="54"/>
      <c r="E17" s="39" t="s">
        <v>261</v>
      </c>
      <c r="F17" s="33" t="s">
        <v>214</v>
      </c>
      <c r="G17" s="17"/>
      <c r="H17" s="44">
        <v>45000</v>
      </c>
      <c r="I17" s="18">
        <v>42444</v>
      </c>
      <c r="J17" s="44">
        <f t="shared" ref="J17:J24" si="2">+H17-K17</f>
        <v>43500</v>
      </c>
      <c r="K17" s="48">
        <f>SUM(N17:CY17)</f>
        <v>1500</v>
      </c>
      <c r="L17" s="63">
        <f t="shared" ref="L17:L74" si="3">+COUNT(N17:CY17)</f>
        <v>3</v>
      </c>
      <c r="M17" s="277">
        <f t="shared" ref="M17:M74" si="4">SUM(N17:CY17)/500</f>
        <v>3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>
        <v>500</v>
      </c>
      <c r="AK17" s="20">
        <v>500</v>
      </c>
      <c r="AL17" s="20"/>
      <c r="AM17" s="20"/>
      <c r="AN17" s="20">
        <v>500</v>
      </c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30" t="str">
        <f>B17</f>
        <v>11A</v>
      </c>
      <c r="C18" s="16">
        <v>4</v>
      </c>
      <c r="D18" s="54"/>
      <c r="E18" s="40" t="s">
        <v>262</v>
      </c>
      <c r="F18" s="33" t="s">
        <v>478</v>
      </c>
      <c r="G18" s="17"/>
      <c r="H18" s="44">
        <v>45000</v>
      </c>
      <c r="I18" s="18">
        <v>42323</v>
      </c>
      <c r="J18" s="44">
        <f t="shared" si="2"/>
        <v>40500</v>
      </c>
      <c r="K18" s="48">
        <f t="shared" ref="K18:K24" si="5">SUM(N18:CY18)</f>
        <v>4500</v>
      </c>
      <c r="L18" s="63">
        <f t="shared" si="3"/>
        <v>5</v>
      </c>
      <c r="M18" s="277">
        <f t="shared" si="4"/>
        <v>9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>
        <v>500</v>
      </c>
      <c r="AC18" s="20"/>
      <c r="AD18" s="85">
        <v>1000</v>
      </c>
      <c r="AE18" s="20"/>
      <c r="AF18" s="85">
        <v>1000</v>
      </c>
      <c r="AG18" s="85">
        <v>1500</v>
      </c>
      <c r="AH18" s="20">
        <v>500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30" t="str">
        <f t="shared" ref="B19:B24" si="6">B18</f>
        <v>11A</v>
      </c>
      <c r="C19" s="16">
        <v>5</v>
      </c>
      <c r="D19" s="54"/>
      <c r="E19" s="40" t="s">
        <v>263</v>
      </c>
      <c r="F19" s="33" t="s">
        <v>479</v>
      </c>
      <c r="G19" s="17"/>
      <c r="H19" s="44">
        <v>45000</v>
      </c>
      <c r="I19" s="18">
        <v>42278</v>
      </c>
      <c r="J19" s="44">
        <f t="shared" si="2"/>
        <v>34500</v>
      </c>
      <c r="K19" s="48">
        <f t="shared" si="5"/>
        <v>10500</v>
      </c>
      <c r="L19" s="63">
        <f t="shared" si="3"/>
        <v>17</v>
      </c>
      <c r="M19" s="277">
        <f t="shared" si="4"/>
        <v>21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>
        <v>1000</v>
      </c>
      <c r="AB19" s="85">
        <v>500</v>
      </c>
      <c r="AC19" s="20">
        <v>500</v>
      </c>
      <c r="AD19" s="20">
        <v>500</v>
      </c>
      <c r="AE19" s="85">
        <v>500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85">
        <v>1500</v>
      </c>
      <c r="AP19" s="85">
        <v>500</v>
      </c>
      <c r="AQ19" s="85">
        <v>500</v>
      </c>
      <c r="AR19" s="85">
        <v>500</v>
      </c>
      <c r="AS19" s="85">
        <v>500</v>
      </c>
      <c r="AT19" s="85">
        <v>1000</v>
      </c>
      <c r="AU19" s="85">
        <v>500</v>
      </c>
      <c r="AV19" s="85">
        <v>500</v>
      </c>
      <c r="AW19" s="85">
        <v>500</v>
      </c>
      <c r="AX19" s="85">
        <v>500</v>
      </c>
      <c r="AY19" s="85">
        <v>500</v>
      </c>
      <c r="AZ19" s="85">
        <v>500</v>
      </c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x14ac:dyDescent="0.25">
      <c r="B20" s="130" t="str">
        <f t="shared" si="6"/>
        <v>11A</v>
      </c>
      <c r="C20" s="16">
        <v>6</v>
      </c>
      <c r="D20" s="54"/>
      <c r="E20" s="40" t="s">
        <v>264</v>
      </c>
      <c r="F20" s="33" t="s">
        <v>479</v>
      </c>
      <c r="G20" s="17"/>
      <c r="H20" s="44">
        <v>45000</v>
      </c>
      <c r="I20" s="18">
        <v>42307</v>
      </c>
      <c r="J20" s="44">
        <f t="shared" si="2"/>
        <v>32500</v>
      </c>
      <c r="K20" s="48">
        <f t="shared" si="5"/>
        <v>12500</v>
      </c>
      <c r="L20" s="63">
        <f t="shared" si="3"/>
        <v>16</v>
      </c>
      <c r="M20" s="277">
        <f>+K20/500</f>
        <v>25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>
        <v>2500</v>
      </c>
      <c r="AE20" s="20"/>
      <c r="AF20" s="20">
        <v>500</v>
      </c>
      <c r="AG20" s="20">
        <v>500</v>
      </c>
      <c r="AH20" s="20">
        <v>500</v>
      </c>
      <c r="AI20" s="20">
        <v>500</v>
      </c>
      <c r="AJ20" s="20">
        <v>500</v>
      </c>
      <c r="AK20" s="20">
        <v>500</v>
      </c>
      <c r="AL20" s="20">
        <v>500</v>
      </c>
      <c r="AM20" s="20">
        <v>500</v>
      </c>
      <c r="AN20" s="20">
        <v>500</v>
      </c>
      <c r="AO20" s="20">
        <v>500</v>
      </c>
      <c r="AP20" s="20"/>
      <c r="AQ20" s="85">
        <v>1000</v>
      </c>
      <c r="AR20" s="249">
        <v>500</v>
      </c>
      <c r="AS20" s="20"/>
      <c r="AT20" s="85">
        <v>1500</v>
      </c>
      <c r="AU20" s="85">
        <v>1500</v>
      </c>
      <c r="AV20" s="20"/>
      <c r="AW20" s="20"/>
      <c r="AX20" s="20">
        <v>500</v>
      </c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x14ac:dyDescent="0.25">
      <c r="B21" s="130" t="str">
        <f t="shared" si="6"/>
        <v>11A</v>
      </c>
      <c r="C21" s="16">
        <v>7</v>
      </c>
      <c r="D21" s="54"/>
      <c r="E21" s="40" t="s">
        <v>265</v>
      </c>
      <c r="F21" s="33" t="s">
        <v>479</v>
      </c>
      <c r="G21" s="17"/>
      <c r="H21" s="44">
        <v>45000</v>
      </c>
      <c r="I21" s="18">
        <v>42292</v>
      </c>
      <c r="J21" s="44">
        <f t="shared" si="2"/>
        <v>32500</v>
      </c>
      <c r="K21" s="48">
        <f t="shared" si="5"/>
        <v>12500</v>
      </c>
      <c r="L21" s="63">
        <f t="shared" si="3"/>
        <v>20</v>
      </c>
      <c r="M21" s="277">
        <f t="shared" ref="M21:M24" si="7">+K21/500</f>
        <v>25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>
        <v>500</v>
      </c>
      <c r="AA21" s="20">
        <v>500</v>
      </c>
      <c r="AB21" s="20">
        <v>500</v>
      </c>
      <c r="AC21" s="20">
        <v>500</v>
      </c>
      <c r="AD21" s="20">
        <v>500</v>
      </c>
      <c r="AE21" s="20">
        <v>500</v>
      </c>
      <c r="AF21" s="20">
        <v>500</v>
      </c>
      <c r="AG21" s="20">
        <v>500</v>
      </c>
      <c r="AH21" s="20">
        <v>500</v>
      </c>
      <c r="AI21" s="20">
        <v>500</v>
      </c>
      <c r="AJ21" s="20">
        <v>500</v>
      </c>
      <c r="AK21" s="20">
        <v>500</v>
      </c>
      <c r="AL21" s="20">
        <v>500</v>
      </c>
      <c r="AM21" s="20">
        <v>500</v>
      </c>
      <c r="AN21" s="20">
        <v>500</v>
      </c>
      <c r="AO21" s="20"/>
      <c r="AP21" s="20"/>
      <c r="AQ21" s="85">
        <v>1000</v>
      </c>
      <c r="AR21" s="249">
        <v>500</v>
      </c>
      <c r="AS21" s="20"/>
      <c r="AT21" s="85">
        <v>1500</v>
      </c>
      <c r="AU21" s="85">
        <v>1500</v>
      </c>
      <c r="AV21" s="20"/>
      <c r="AW21" s="20"/>
      <c r="AX21" s="20">
        <v>500</v>
      </c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30" t="str">
        <f t="shared" si="6"/>
        <v>11A</v>
      </c>
      <c r="C22" s="16">
        <v>8</v>
      </c>
      <c r="D22" s="54"/>
      <c r="E22" s="40" t="s">
        <v>266</v>
      </c>
      <c r="F22" s="33" t="s">
        <v>479</v>
      </c>
      <c r="G22" s="17"/>
      <c r="H22" s="44">
        <v>45000</v>
      </c>
      <c r="I22" s="18">
        <v>42292</v>
      </c>
      <c r="J22" s="44">
        <f t="shared" si="2"/>
        <v>32500</v>
      </c>
      <c r="K22" s="48">
        <f t="shared" si="5"/>
        <v>12500</v>
      </c>
      <c r="L22" s="63">
        <f t="shared" si="3"/>
        <v>20</v>
      </c>
      <c r="M22" s="277">
        <f t="shared" si="7"/>
        <v>25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>
        <v>500</v>
      </c>
      <c r="AA22" s="20">
        <v>500</v>
      </c>
      <c r="AB22" s="20">
        <v>500</v>
      </c>
      <c r="AC22" s="20">
        <v>500</v>
      </c>
      <c r="AD22" s="20">
        <v>500</v>
      </c>
      <c r="AE22" s="20">
        <v>500</v>
      </c>
      <c r="AF22" s="20">
        <v>500</v>
      </c>
      <c r="AG22" s="20">
        <v>500</v>
      </c>
      <c r="AH22" s="20">
        <v>500</v>
      </c>
      <c r="AI22" s="20">
        <v>500</v>
      </c>
      <c r="AJ22" s="20">
        <v>500</v>
      </c>
      <c r="AK22" s="20">
        <v>500</v>
      </c>
      <c r="AL22" s="20">
        <v>500</v>
      </c>
      <c r="AM22" s="20">
        <v>500</v>
      </c>
      <c r="AN22" s="20">
        <v>500</v>
      </c>
      <c r="AO22" s="20"/>
      <c r="AP22" s="20"/>
      <c r="AQ22" s="85">
        <v>1000</v>
      </c>
      <c r="AR22" s="249">
        <v>500</v>
      </c>
      <c r="AS22" s="20"/>
      <c r="AT22" s="85">
        <v>1500</v>
      </c>
      <c r="AU22" s="85">
        <v>1500</v>
      </c>
      <c r="AV22" s="20"/>
      <c r="AW22" s="20"/>
      <c r="AX22" s="20">
        <v>500</v>
      </c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30" t="str">
        <f t="shared" si="6"/>
        <v>11A</v>
      </c>
      <c r="C23" s="16">
        <v>9</v>
      </c>
      <c r="D23" s="54"/>
      <c r="E23" s="40" t="s">
        <v>267</v>
      </c>
      <c r="F23" s="33" t="s">
        <v>479</v>
      </c>
      <c r="G23" s="17"/>
      <c r="H23" s="44">
        <v>45000</v>
      </c>
      <c r="I23" s="18">
        <v>42292</v>
      </c>
      <c r="J23" s="44">
        <f t="shared" si="2"/>
        <v>32500</v>
      </c>
      <c r="K23" s="48">
        <f t="shared" si="5"/>
        <v>12500</v>
      </c>
      <c r="L23" s="63">
        <f t="shared" si="3"/>
        <v>20</v>
      </c>
      <c r="M23" s="277">
        <f t="shared" si="7"/>
        <v>25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>
        <v>500</v>
      </c>
      <c r="AA23" s="20">
        <v>500</v>
      </c>
      <c r="AB23" s="20">
        <v>500</v>
      </c>
      <c r="AC23" s="20">
        <v>500</v>
      </c>
      <c r="AD23" s="20">
        <v>500</v>
      </c>
      <c r="AE23" s="20">
        <v>500</v>
      </c>
      <c r="AF23" s="20">
        <v>500</v>
      </c>
      <c r="AG23" s="20">
        <v>500</v>
      </c>
      <c r="AH23" s="20">
        <v>500</v>
      </c>
      <c r="AI23" s="20">
        <v>500</v>
      </c>
      <c r="AJ23" s="20">
        <v>500</v>
      </c>
      <c r="AK23" s="20">
        <v>500</v>
      </c>
      <c r="AL23" s="20">
        <v>500</v>
      </c>
      <c r="AM23" s="20">
        <v>500</v>
      </c>
      <c r="AN23" s="20">
        <v>500</v>
      </c>
      <c r="AO23" s="20"/>
      <c r="AP23" s="20"/>
      <c r="AQ23" s="85">
        <v>1000</v>
      </c>
      <c r="AR23" s="249">
        <v>500</v>
      </c>
      <c r="AS23" s="20"/>
      <c r="AT23" s="85">
        <v>1500</v>
      </c>
      <c r="AU23" s="85">
        <v>1500</v>
      </c>
      <c r="AV23" s="20"/>
      <c r="AW23" s="20"/>
      <c r="AX23" s="20">
        <v>500</v>
      </c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30" t="str">
        <f t="shared" si="6"/>
        <v>11A</v>
      </c>
      <c r="C24" s="16">
        <v>10</v>
      </c>
      <c r="D24" s="54"/>
      <c r="E24" s="40" t="s">
        <v>264</v>
      </c>
      <c r="F24" s="33" t="s">
        <v>479</v>
      </c>
      <c r="G24" s="17"/>
      <c r="H24" s="44">
        <v>45000</v>
      </c>
      <c r="I24" s="18">
        <v>42292</v>
      </c>
      <c r="J24" s="44">
        <f t="shared" si="2"/>
        <v>32500</v>
      </c>
      <c r="K24" s="48">
        <f t="shared" si="5"/>
        <v>12500</v>
      </c>
      <c r="L24" s="63">
        <f t="shared" si="3"/>
        <v>20</v>
      </c>
      <c r="M24" s="277">
        <f t="shared" si="7"/>
        <v>25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>
        <v>500</v>
      </c>
      <c r="AA24" s="20">
        <v>500</v>
      </c>
      <c r="AB24" s="20">
        <v>500</v>
      </c>
      <c r="AC24" s="20">
        <v>500</v>
      </c>
      <c r="AD24" s="20">
        <v>500</v>
      </c>
      <c r="AE24" s="20">
        <v>500</v>
      </c>
      <c r="AF24" s="20">
        <v>500</v>
      </c>
      <c r="AG24" s="20">
        <v>500</v>
      </c>
      <c r="AH24" s="20">
        <v>500</v>
      </c>
      <c r="AI24" s="20">
        <v>500</v>
      </c>
      <c r="AJ24" s="20">
        <v>500</v>
      </c>
      <c r="AK24" s="20">
        <v>500</v>
      </c>
      <c r="AL24" s="20">
        <v>500</v>
      </c>
      <c r="AM24" s="20">
        <v>500</v>
      </c>
      <c r="AN24" s="20">
        <v>500</v>
      </c>
      <c r="AO24" s="20"/>
      <c r="AP24" s="20"/>
      <c r="AQ24" s="85">
        <v>1000</v>
      </c>
      <c r="AR24" s="249">
        <v>500</v>
      </c>
      <c r="AS24" s="20"/>
      <c r="AT24" s="85">
        <v>1500</v>
      </c>
      <c r="AU24" s="85">
        <v>1500</v>
      </c>
      <c r="AV24" s="20"/>
      <c r="AW24" s="20"/>
      <c r="AX24" s="20">
        <v>500</v>
      </c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6.5" thickTop="1" thickBot="1" x14ac:dyDescent="0.3">
      <c r="B25" s="9" t="s">
        <v>269</v>
      </c>
      <c r="C25" s="10">
        <v>11</v>
      </c>
      <c r="D25" s="35"/>
      <c r="E25" s="38" t="s">
        <v>270</v>
      </c>
      <c r="F25" s="30" t="s">
        <v>479</v>
      </c>
      <c r="G25" s="150"/>
      <c r="H25" s="43">
        <v>45000</v>
      </c>
      <c r="I25" s="11">
        <v>42308</v>
      </c>
      <c r="J25" s="43">
        <f>+H25-K25</f>
        <v>35000</v>
      </c>
      <c r="K25" s="47">
        <f>SUM(N25:CY25)</f>
        <v>10000</v>
      </c>
      <c r="L25" s="63">
        <f t="shared" si="3"/>
        <v>7</v>
      </c>
      <c r="M25" s="277">
        <f t="shared" si="4"/>
        <v>20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2"/>
      <c r="AC25" s="13"/>
      <c r="AD25" s="13"/>
      <c r="AE25" s="13"/>
      <c r="AF25" s="13"/>
      <c r="AG25" s="13"/>
      <c r="AH25" s="13"/>
      <c r="AI25" s="13">
        <v>5000</v>
      </c>
      <c r="AJ25" s="13"/>
      <c r="AK25" s="13"/>
      <c r="AL25" s="13"/>
      <c r="AM25" s="131">
        <v>2000</v>
      </c>
      <c r="AN25" s="13"/>
      <c r="AO25" s="13"/>
      <c r="AP25" s="131">
        <v>500</v>
      </c>
      <c r="AQ25" s="131">
        <v>500</v>
      </c>
      <c r="AR25" s="131">
        <v>1000</v>
      </c>
      <c r="AS25" s="13"/>
      <c r="AT25" s="131">
        <v>500</v>
      </c>
      <c r="AU25" s="131">
        <v>500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x14ac:dyDescent="0.25">
      <c r="B26" s="15" t="str">
        <f>B25</f>
        <v>11B</v>
      </c>
      <c r="C26" s="16">
        <v>12</v>
      </c>
      <c r="D26" s="36"/>
      <c r="E26" s="38" t="s">
        <v>270</v>
      </c>
      <c r="F26" s="31" t="s">
        <v>479</v>
      </c>
      <c r="G26" s="17"/>
      <c r="H26" s="44">
        <v>45000</v>
      </c>
      <c r="I26" s="11">
        <v>42308</v>
      </c>
      <c r="J26" s="44">
        <f t="shared" ref="J26:J33" si="8">+H26-K26</f>
        <v>35000</v>
      </c>
      <c r="K26" s="48">
        <f>SUM(N26:CY26)</f>
        <v>10000</v>
      </c>
      <c r="L26" s="63">
        <f t="shared" si="3"/>
        <v>7</v>
      </c>
      <c r="M26" s="277">
        <f t="shared" si="4"/>
        <v>20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>
        <v>5000</v>
      </c>
      <c r="AJ26" s="20"/>
      <c r="AK26" s="20"/>
      <c r="AL26" s="20"/>
      <c r="AM26" s="85">
        <v>2000</v>
      </c>
      <c r="AN26" s="20"/>
      <c r="AO26" s="20"/>
      <c r="AP26" s="85">
        <v>500</v>
      </c>
      <c r="AQ26" s="85">
        <v>500</v>
      </c>
      <c r="AR26" s="85">
        <v>1000</v>
      </c>
      <c r="AS26" s="20"/>
      <c r="AT26" s="85">
        <v>500</v>
      </c>
      <c r="AU26" s="85">
        <v>500</v>
      </c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 t="str">
        <f t="shared" ref="B27:B34" si="9">B26</f>
        <v>11B</v>
      </c>
      <c r="C27" s="16">
        <v>13</v>
      </c>
      <c r="D27" s="36"/>
      <c r="E27" s="40" t="s">
        <v>271</v>
      </c>
      <c r="F27" s="32" t="s">
        <v>479</v>
      </c>
      <c r="G27" s="17"/>
      <c r="H27" s="44">
        <v>45000</v>
      </c>
      <c r="I27" s="18">
        <v>42292</v>
      </c>
      <c r="J27" s="44">
        <f>+H27-K27</f>
        <v>40500</v>
      </c>
      <c r="K27" s="48">
        <f t="shared" ref="K27:K33" si="10">SUM(N27:CY27)</f>
        <v>4500</v>
      </c>
      <c r="L27" s="63">
        <f t="shared" si="3"/>
        <v>9</v>
      </c>
      <c r="M27" s="277">
        <f t="shared" si="4"/>
        <v>9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>
        <v>500</v>
      </c>
      <c r="AA27" s="20">
        <v>500</v>
      </c>
      <c r="AB27" s="20">
        <v>500</v>
      </c>
      <c r="AC27" s="20">
        <v>500</v>
      </c>
      <c r="AD27" s="20">
        <v>500</v>
      </c>
      <c r="AE27" s="20">
        <v>500</v>
      </c>
      <c r="AF27" s="85">
        <v>500</v>
      </c>
      <c r="AG27" s="85">
        <v>500</v>
      </c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85">
        <v>500</v>
      </c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x14ac:dyDescent="0.25">
      <c r="B28" s="15" t="str">
        <f t="shared" si="9"/>
        <v>11B</v>
      </c>
      <c r="C28" s="16">
        <v>14</v>
      </c>
      <c r="D28" s="36"/>
      <c r="E28" s="40" t="s">
        <v>272</v>
      </c>
      <c r="F28" s="32" t="s">
        <v>479</v>
      </c>
      <c r="G28" s="17"/>
      <c r="H28" s="44">
        <v>45000</v>
      </c>
      <c r="I28" s="18">
        <v>42292</v>
      </c>
      <c r="J28" s="44">
        <f t="shared" si="8"/>
        <v>31500</v>
      </c>
      <c r="K28" s="48">
        <f t="shared" si="10"/>
        <v>13500</v>
      </c>
      <c r="L28" s="63">
        <f t="shared" si="3"/>
        <v>11</v>
      </c>
      <c r="M28" s="277">
        <f t="shared" si="4"/>
        <v>27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>
        <v>1000</v>
      </c>
      <c r="AA28" s="20"/>
      <c r="AB28" s="20">
        <v>500</v>
      </c>
      <c r="AC28" s="20">
        <v>500</v>
      </c>
      <c r="AD28" s="20">
        <v>500</v>
      </c>
      <c r="AE28" s="20">
        <v>500</v>
      </c>
      <c r="AF28" s="20">
        <v>500</v>
      </c>
      <c r="AG28" s="20">
        <v>500</v>
      </c>
      <c r="AH28" s="85">
        <v>3500</v>
      </c>
      <c r="AI28" s="169"/>
      <c r="AJ28" s="169"/>
      <c r="AK28" s="169"/>
      <c r="AL28" s="169"/>
      <c r="AM28" s="169"/>
      <c r="AN28" s="169"/>
      <c r="AO28" s="20"/>
      <c r="AP28" s="20"/>
      <c r="AQ28" s="20"/>
      <c r="AR28" s="20"/>
      <c r="AS28" s="20"/>
      <c r="AT28" s="20"/>
      <c r="AU28" s="20"/>
      <c r="AV28" s="20"/>
      <c r="AW28" s="85">
        <v>3000</v>
      </c>
      <c r="AX28" s="20"/>
      <c r="AY28" s="20">
        <v>2000</v>
      </c>
      <c r="AZ28" s="85">
        <v>1000</v>
      </c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x14ac:dyDescent="0.25">
      <c r="B29" s="15" t="str">
        <f t="shared" si="9"/>
        <v>11B</v>
      </c>
      <c r="C29" s="16">
        <v>15</v>
      </c>
      <c r="D29" s="36"/>
      <c r="E29" s="40" t="s">
        <v>273</v>
      </c>
      <c r="F29" s="32" t="s">
        <v>479</v>
      </c>
      <c r="G29" s="17"/>
      <c r="H29" s="44">
        <v>45000</v>
      </c>
      <c r="I29" s="18">
        <v>42353</v>
      </c>
      <c r="J29" s="44">
        <f t="shared" si="8"/>
        <v>36500</v>
      </c>
      <c r="K29" s="48">
        <f t="shared" si="10"/>
        <v>8500</v>
      </c>
      <c r="L29" s="63">
        <f t="shared" si="3"/>
        <v>13</v>
      </c>
      <c r="M29" s="277">
        <f t="shared" si="4"/>
        <v>17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69"/>
      <c r="AE29" s="169"/>
      <c r="AF29" s="169">
        <v>2500</v>
      </c>
      <c r="AG29" s="169"/>
      <c r="AH29" s="169"/>
      <c r="AI29" s="85">
        <v>500</v>
      </c>
      <c r="AJ29" s="85">
        <v>500</v>
      </c>
      <c r="AK29" s="85">
        <v>500</v>
      </c>
      <c r="AL29" s="169"/>
      <c r="AM29" s="85">
        <v>500</v>
      </c>
      <c r="AN29" s="85">
        <v>500</v>
      </c>
      <c r="AO29" s="85">
        <v>500</v>
      </c>
      <c r="AP29" s="85">
        <v>500</v>
      </c>
      <c r="AQ29" s="85">
        <v>500</v>
      </c>
      <c r="AR29" s="20"/>
      <c r="AS29" s="85">
        <v>500</v>
      </c>
      <c r="AT29" s="85">
        <v>500</v>
      </c>
      <c r="AU29" s="85">
        <v>500</v>
      </c>
      <c r="AV29" s="20"/>
      <c r="AW29" s="20"/>
      <c r="AX29" s="85">
        <v>500</v>
      </c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x14ac:dyDescent="0.25">
      <c r="B30" s="15" t="str">
        <f t="shared" si="9"/>
        <v>11B</v>
      </c>
      <c r="C30" s="16">
        <v>16</v>
      </c>
      <c r="D30" s="36"/>
      <c r="E30" s="40" t="s">
        <v>474</v>
      </c>
      <c r="F30" s="32" t="s">
        <v>479</v>
      </c>
      <c r="G30" s="17"/>
      <c r="H30" s="44">
        <v>45000</v>
      </c>
      <c r="I30" s="18">
        <v>42674</v>
      </c>
      <c r="J30" s="44">
        <f t="shared" si="8"/>
        <v>32500</v>
      </c>
      <c r="K30" s="48">
        <f t="shared" si="10"/>
        <v>12500</v>
      </c>
      <c r="L30" s="63">
        <f t="shared" si="3"/>
        <v>12</v>
      </c>
      <c r="M30" s="277">
        <f>SUM(N30:CY30)/500</f>
        <v>25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85">
        <v>1000</v>
      </c>
      <c r="AC30" s="20">
        <v>500</v>
      </c>
      <c r="AD30" s="20"/>
      <c r="AE30" s="20">
        <v>1000</v>
      </c>
      <c r="AF30" s="20"/>
      <c r="AG30" s="85">
        <v>1000</v>
      </c>
      <c r="AH30" s="20"/>
      <c r="AI30" s="85">
        <v>1000</v>
      </c>
      <c r="AJ30" s="20"/>
      <c r="AK30" s="20"/>
      <c r="AL30" s="20"/>
      <c r="AM30" s="85">
        <v>2000</v>
      </c>
      <c r="AN30" s="169"/>
      <c r="AO30" s="85">
        <v>1000</v>
      </c>
      <c r="AP30" s="169"/>
      <c r="AQ30" s="85">
        <v>1000</v>
      </c>
      <c r="AR30" s="169"/>
      <c r="AS30" s="85">
        <v>1000</v>
      </c>
      <c r="AT30" s="169"/>
      <c r="AU30" s="85">
        <v>1000</v>
      </c>
      <c r="AV30" s="20"/>
      <c r="AW30" s="85">
        <v>1000</v>
      </c>
      <c r="AX30" s="20"/>
      <c r="AY30" s="85">
        <v>1000</v>
      </c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x14ac:dyDescent="0.25">
      <c r="B31" s="15" t="str">
        <f t="shared" si="9"/>
        <v>11B</v>
      </c>
      <c r="C31" s="16">
        <v>17</v>
      </c>
      <c r="D31" s="36"/>
      <c r="E31" s="40" t="s">
        <v>274</v>
      </c>
      <c r="F31" s="32" t="s">
        <v>486</v>
      </c>
      <c r="G31" s="17"/>
      <c r="H31" s="44">
        <v>45000</v>
      </c>
      <c r="I31" s="18">
        <v>42139</v>
      </c>
      <c r="J31" s="44">
        <f t="shared" si="8"/>
        <v>26500</v>
      </c>
      <c r="K31" s="48">
        <f t="shared" si="10"/>
        <v>18500</v>
      </c>
      <c r="L31" s="63">
        <f t="shared" si="3"/>
        <v>37</v>
      </c>
      <c r="M31" s="277">
        <f>SUM(N31:CY31)/500</f>
        <v>37</v>
      </c>
      <c r="N31" s="19"/>
      <c r="O31" s="20"/>
      <c r="P31" s="20">
        <v>500</v>
      </c>
      <c r="Q31" s="20">
        <v>500</v>
      </c>
      <c r="R31" s="20">
        <v>500</v>
      </c>
      <c r="S31" s="20">
        <v>500</v>
      </c>
      <c r="T31" s="20">
        <v>500</v>
      </c>
      <c r="U31" s="20">
        <v>500</v>
      </c>
      <c r="V31" s="20">
        <v>500</v>
      </c>
      <c r="W31" s="20">
        <v>500</v>
      </c>
      <c r="X31" s="20">
        <v>500</v>
      </c>
      <c r="Y31" s="20">
        <v>500</v>
      </c>
      <c r="Z31" s="20">
        <v>500</v>
      </c>
      <c r="AA31" s="20">
        <v>500</v>
      </c>
      <c r="AB31" s="20">
        <v>500</v>
      </c>
      <c r="AC31" s="20">
        <v>500</v>
      </c>
      <c r="AD31" s="20">
        <v>500</v>
      </c>
      <c r="AE31" s="20">
        <v>500</v>
      </c>
      <c r="AF31" s="20">
        <v>500</v>
      </c>
      <c r="AG31" s="20">
        <v>500</v>
      </c>
      <c r="AH31" s="20">
        <v>500</v>
      </c>
      <c r="AI31" s="20">
        <v>500</v>
      </c>
      <c r="AJ31" s="20">
        <v>500</v>
      </c>
      <c r="AK31" s="20">
        <v>500</v>
      </c>
      <c r="AL31" s="20">
        <v>500</v>
      </c>
      <c r="AM31" s="20">
        <v>500</v>
      </c>
      <c r="AN31" s="20">
        <v>500</v>
      </c>
      <c r="AO31" s="20">
        <v>500</v>
      </c>
      <c r="AP31" s="20">
        <v>500</v>
      </c>
      <c r="AQ31" s="20">
        <v>500</v>
      </c>
      <c r="AR31" s="20">
        <v>500</v>
      </c>
      <c r="AS31" s="20">
        <v>500</v>
      </c>
      <c r="AT31" s="20">
        <v>500</v>
      </c>
      <c r="AU31" s="169">
        <v>500</v>
      </c>
      <c r="AV31" s="20">
        <v>500</v>
      </c>
      <c r="AW31" s="20">
        <v>500</v>
      </c>
      <c r="AX31" s="20">
        <v>500</v>
      </c>
      <c r="AY31" s="20">
        <v>500</v>
      </c>
      <c r="AZ31" s="20">
        <v>500</v>
      </c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x14ac:dyDescent="0.25">
      <c r="B32" s="15" t="str">
        <f t="shared" si="9"/>
        <v>11B</v>
      </c>
      <c r="C32" s="16">
        <v>18</v>
      </c>
      <c r="D32" s="36"/>
      <c r="E32" s="40" t="s">
        <v>275</v>
      </c>
      <c r="F32" s="32" t="s">
        <v>486</v>
      </c>
      <c r="G32" s="17"/>
      <c r="H32" s="44">
        <v>45000</v>
      </c>
      <c r="I32" s="18">
        <v>42139</v>
      </c>
      <c r="J32" s="44">
        <f t="shared" si="8"/>
        <v>26800</v>
      </c>
      <c r="K32" s="48">
        <f t="shared" si="10"/>
        <v>18200</v>
      </c>
      <c r="L32" s="63">
        <f t="shared" si="3"/>
        <v>37</v>
      </c>
      <c r="M32" s="277">
        <f t="shared" si="4"/>
        <v>36.4</v>
      </c>
      <c r="N32" s="19"/>
      <c r="O32" s="20"/>
      <c r="P32" s="20">
        <v>500</v>
      </c>
      <c r="Q32" s="20">
        <v>500</v>
      </c>
      <c r="R32" s="20">
        <v>500</v>
      </c>
      <c r="S32" s="20">
        <v>500</v>
      </c>
      <c r="T32" s="20">
        <v>500</v>
      </c>
      <c r="U32" s="20">
        <v>500</v>
      </c>
      <c r="V32" s="20">
        <v>500</v>
      </c>
      <c r="W32" s="20">
        <v>500</v>
      </c>
      <c r="X32" s="20">
        <v>500</v>
      </c>
      <c r="Y32" s="20">
        <v>500</v>
      </c>
      <c r="Z32" s="20">
        <v>500</v>
      </c>
      <c r="AA32" s="20">
        <v>500</v>
      </c>
      <c r="AB32" s="20">
        <v>500</v>
      </c>
      <c r="AC32" s="20">
        <v>500</v>
      </c>
      <c r="AD32" s="20">
        <v>350</v>
      </c>
      <c r="AE32" s="20">
        <v>500</v>
      </c>
      <c r="AF32" s="20">
        <v>500</v>
      </c>
      <c r="AG32" s="20">
        <v>350</v>
      </c>
      <c r="AH32" s="20">
        <v>500</v>
      </c>
      <c r="AI32" s="20">
        <v>500</v>
      </c>
      <c r="AJ32" s="20">
        <v>500</v>
      </c>
      <c r="AK32" s="20">
        <v>500</v>
      </c>
      <c r="AL32" s="20">
        <v>500</v>
      </c>
      <c r="AM32" s="20">
        <v>500</v>
      </c>
      <c r="AN32" s="20">
        <v>500</v>
      </c>
      <c r="AO32" s="20">
        <v>500</v>
      </c>
      <c r="AP32" s="20">
        <v>500</v>
      </c>
      <c r="AQ32" s="20">
        <v>500</v>
      </c>
      <c r="AR32" s="20">
        <v>500</v>
      </c>
      <c r="AS32" s="20">
        <v>500</v>
      </c>
      <c r="AT32" s="20">
        <v>500</v>
      </c>
      <c r="AU32" s="169">
        <v>500</v>
      </c>
      <c r="AV32" s="20">
        <v>500</v>
      </c>
      <c r="AW32" s="20">
        <v>500</v>
      </c>
      <c r="AX32" s="20">
        <v>500</v>
      </c>
      <c r="AY32" s="20">
        <v>500</v>
      </c>
      <c r="AZ32" s="20">
        <v>500</v>
      </c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1:103" x14ac:dyDescent="0.25">
      <c r="B33" s="15" t="str">
        <f t="shared" si="9"/>
        <v>11B</v>
      </c>
      <c r="C33" s="16">
        <v>19</v>
      </c>
      <c r="D33" s="36"/>
      <c r="E33" s="40" t="s">
        <v>276</v>
      </c>
      <c r="F33" s="32" t="s">
        <v>479</v>
      </c>
      <c r="G33" s="17"/>
      <c r="H33" s="44">
        <v>77000</v>
      </c>
      <c r="I33" s="18">
        <v>42459</v>
      </c>
      <c r="J33" s="44">
        <f t="shared" si="8"/>
        <v>63750</v>
      </c>
      <c r="K33" s="48">
        <f t="shared" si="10"/>
        <v>13250</v>
      </c>
      <c r="L33" s="63">
        <f t="shared" si="3"/>
        <v>11</v>
      </c>
      <c r="M33" s="277">
        <f>SUM(N33:CY33)/750</f>
        <v>17.666666666666668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>
        <v>2000</v>
      </c>
      <c r="AL33" s="85">
        <v>750</v>
      </c>
      <c r="AM33" s="85">
        <v>750</v>
      </c>
      <c r="AN33" s="20"/>
      <c r="AO33" s="85">
        <v>750</v>
      </c>
      <c r="AP33" s="85">
        <v>750</v>
      </c>
      <c r="AQ33" s="85">
        <v>750</v>
      </c>
      <c r="AR33" s="85">
        <v>750</v>
      </c>
      <c r="AS33" s="20">
        <v>1500</v>
      </c>
      <c r="AT33" s="20">
        <v>1500</v>
      </c>
      <c r="AU33" s="20"/>
      <c r="AV33" s="20"/>
      <c r="AW33" s="85">
        <v>2250</v>
      </c>
      <c r="AX33" s="20"/>
      <c r="AY33" s="20">
        <v>1500</v>
      </c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1:103" ht="15.75" thickBot="1" x14ac:dyDescent="0.3">
      <c r="B34" s="15" t="str">
        <f t="shared" si="9"/>
        <v>11B</v>
      </c>
      <c r="C34" s="16">
        <v>20</v>
      </c>
      <c r="D34" s="36"/>
      <c r="E34" s="40" t="s">
        <v>277</v>
      </c>
      <c r="F34" s="32" t="s">
        <v>486</v>
      </c>
      <c r="G34" s="17"/>
      <c r="H34" s="44">
        <v>31500</v>
      </c>
      <c r="I34" s="18">
        <v>42139</v>
      </c>
      <c r="J34" s="44">
        <f t="shared" ref="J34" si="11">+H34-K34</f>
        <v>19750</v>
      </c>
      <c r="K34" s="48">
        <f t="shared" ref="K34" si="12">SUM(N34:CY34)</f>
        <v>11750</v>
      </c>
      <c r="L34" s="63">
        <f t="shared" ref="L34" si="13">+COUNT(N34:CY34)</f>
        <v>28</v>
      </c>
      <c r="M34" s="277">
        <f>SUM(N34:CY34)/500</f>
        <v>23.5</v>
      </c>
      <c r="N34" s="19"/>
      <c r="O34" s="20"/>
      <c r="P34" s="20">
        <v>500</v>
      </c>
      <c r="Q34" s="20">
        <v>500</v>
      </c>
      <c r="R34" s="20">
        <v>500</v>
      </c>
      <c r="S34" s="20">
        <v>500</v>
      </c>
      <c r="T34" s="20">
        <v>500</v>
      </c>
      <c r="U34" s="20">
        <v>500</v>
      </c>
      <c r="V34" s="20">
        <v>500</v>
      </c>
      <c r="W34" s="20">
        <v>500</v>
      </c>
      <c r="X34" s="20">
        <v>500</v>
      </c>
      <c r="Y34" s="20">
        <v>500</v>
      </c>
      <c r="Z34" s="20">
        <v>500</v>
      </c>
      <c r="AA34" s="20">
        <v>500</v>
      </c>
      <c r="AB34" s="20">
        <v>500</v>
      </c>
      <c r="AC34" s="20">
        <v>500</v>
      </c>
      <c r="AD34" s="20">
        <v>500</v>
      </c>
      <c r="AE34" s="20">
        <v>500</v>
      </c>
      <c r="AF34" s="20">
        <v>500</v>
      </c>
      <c r="AG34" s="20"/>
      <c r="AH34" s="20"/>
      <c r="AI34" s="20"/>
      <c r="AJ34" s="20"/>
      <c r="AK34" s="20"/>
      <c r="AL34" s="20"/>
      <c r="AM34" s="20">
        <v>350</v>
      </c>
      <c r="AN34" s="20">
        <v>350</v>
      </c>
      <c r="AO34" s="20"/>
      <c r="AP34" s="20"/>
      <c r="AQ34" s="20"/>
      <c r="AR34" s="20">
        <v>350</v>
      </c>
      <c r="AS34" s="20">
        <v>275</v>
      </c>
      <c r="AT34" s="20">
        <v>275</v>
      </c>
      <c r="AU34" s="20">
        <v>275</v>
      </c>
      <c r="AV34" s="20">
        <v>275</v>
      </c>
      <c r="AW34" s="20">
        <v>275</v>
      </c>
      <c r="AX34" s="20">
        <v>275</v>
      </c>
      <c r="AY34" s="20">
        <v>275</v>
      </c>
      <c r="AZ34" s="20">
        <v>275</v>
      </c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1:103" ht="15.75" thickTop="1" x14ac:dyDescent="0.25">
      <c r="B35" s="9" t="s">
        <v>297</v>
      </c>
      <c r="C35" s="10">
        <v>1</v>
      </c>
      <c r="D35" s="35"/>
      <c r="E35" s="38" t="s">
        <v>278</v>
      </c>
      <c r="F35" s="30" t="s">
        <v>479</v>
      </c>
      <c r="G35" s="150"/>
      <c r="H35" s="43">
        <v>45000</v>
      </c>
      <c r="I35" s="11">
        <v>42277</v>
      </c>
      <c r="J35" s="43">
        <f>+H35-K35</f>
        <v>38500</v>
      </c>
      <c r="K35" s="47">
        <f>SUM(N35:CY35)</f>
        <v>6500</v>
      </c>
      <c r="L35" s="63">
        <f t="shared" si="3"/>
        <v>12</v>
      </c>
      <c r="M35" s="277">
        <f t="shared" si="4"/>
        <v>13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>
        <v>500</v>
      </c>
      <c r="Z35" s="131">
        <v>500</v>
      </c>
      <c r="AA35" s="131">
        <v>500</v>
      </c>
      <c r="AB35" s="13"/>
      <c r="AC35" s="13"/>
      <c r="AD35" s="13">
        <v>500</v>
      </c>
      <c r="AE35" s="13">
        <v>1000</v>
      </c>
      <c r="AF35" s="131">
        <v>500</v>
      </c>
      <c r="AG35" s="131">
        <v>500</v>
      </c>
      <c r="AH35" s="131">
        <v>500</v>
      </c>
      <c r="AI35" s="131">
        <v>500</v>
      </c>
      <c r="AJ35" s="131">
        <v>500</v>
      </c>
      <c r="AK35" s="13"/>
      <c r="AL35" s="131">
        <v>500</v>
      </c>
      <c r="AM35" s="131">
        <v>500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x14ac:dyDescent="0.25">
      <c r="A36" s="261"/>
      <c r="B36" s="15" t="str">
        <f>B35</f>
        <v>12A</v>
      </c>
      <c r="C36" s="16">
        <v>2</v>
      </c>
      <c r="D36" s="36"/>
      <c r="E36" s="39" t="s">
        <v>279</v>
      </c>
      <c r="F36" s="31" t="s">
        <v>479</v>
      </c>
      <c r="G36" s="17"/>
      <c r="H36" s="44">
        <v>45000</v>
      </c>
      <c r="I36" s="18">
        <v>42262</v>
      </c>
      <c r="J36" s="44">
        <f t="shared" ref="J36:J44" si="14">+H36-K36</f>
        <v>35500</v>
      </c>
      <c r="K36" s="48">
        <f>SUM(N36:CY36)</f>
        <v>9500</v>
      </c>
      <c r="L36" s="63">
        <f t="shared" si="3"/>
        <v>19</v>
      </c>
      <c r="M36" s="277">
        <f t="shared" si="4"/>
        <v>19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>
        <v>500</v>
      </c>
      <c r="Y36" s="20">
        <v>500</v>
      </c>
      <c r="Z36" s="20">
        <v>500</v>
      </c>
      <c r="AA36" s="20">
        <v>500</v>
      </c>
      <c r="AB36" s="20">
        <v>500</v>
      </c>
      <c r="AC36" s="20">
        <v>500</v>
      </c>
      <c r="AD36" s="20">
        <v>500</v>
      </c>
      <c r="AE36" s="20">
        <v>500</v>
      </c>
      <c r="AF36" s="20">
        <v>500</v>
      </c>
      <c r="AG36" s="85">
        <v>500</v>
      </c>
      <c r="AH36" s="169">
        <v>500</v>
      </c>
      <c r="AI36" s="20">
        <v>500</v>
      </c>
      <c r="AJ36" s="85">
        <v>500</v>
      </c>
      <c r="AK36" s="85">
        <v>500</v>
      </c>
      <c r="AL36" s="85">
        <v>500</v>
      </c>
      <c r="AM36" s="85">
        <v>500</v>
      </c>
      <c r="AN36" s="169">
        <v>500</v>
      </c>
      <c r="AO36" s="85">
        <v>500</v>
      </c>
      <c r="AP36" s="85">
        <v>500</v>
      </c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1:103" x14ac:dyDescent="0.25">
      <c r="B37" s="15" t="str">
        <f t="shared" ref="B37:B44" si="15">B36</f>
        <v>12A</v>
      </c>
      <c r="C37" s="16">
        <v>3</v>
      </c>
      <c r="D37" s="36"/>
      <c r="E37" s="40" t="s">
        <v>280</v>
      </c>
      <c r="F37" s="32" t="s">
        <v>479</v>
      </c>
      <c r="G37" s="17"/>
      <c r="H37" s="44">
        <v>45000</v>
      </c>
      <c r="I37" s="18">
        <v>42295</v>
      </c>
      <c r="J37" s="44">
        <f t="shared" si="14"/>
        <v>37500</v>
      </c>
      <c r="K37" s="48">
        <f t="shared" ref="K37:K44" si="16">SUM(N37:CY37)</f>
        <v>7500</v>
      </c>
      <c r="L37" s="63">
        <f t="shared" si="3"/>
        <v>11</v>
      </c>
      <c r="M37" s="277">
        <f t="shared" si="4"/>
        <v>15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>
        <v>500</v>
      </c>
      <c r="AB37" s="20">
        <v>500</v>
      </c>
      <c r="AC37" s="85">
        <v>500</v>
      </c>
      <c r="AD37" s="85">
        <v>1500</v>
      </c>
      <c r="AE37" s="20"/>
      <c r="AF37" s="20"/>
      <c r="AG37" s="85">
        <v>1000</v>
      </c>
      <c r="AH37" s="85">
        <v>500</v>
      </c>
      <c r="AI37" s="85">
        <v>500</v>
      </c>
      <c r="AJ37" s="85">
        <v>1000</v>
      </c>
      <c r="AK37" s="20"/>
      <c r="AL37" s="20"/>
      <c r="AM37" s="20"/>
      <c r="AN37" s="20"/>
      <c r="AO37" s="20"/>
      <c r="AP37" s="20"/>
      <c r="AQ37" s="20"/>
      <c r="AR37" s="85">
        <v>500</v>
      </c>
      <c r="AS37" s="20"/>
      <c r="AT37" s="85">
        <v>500</v>
      </c>
      <c r="AU37" s="20"/>
      <c r="AV37" s="20"/>
      <c r="AW37" s="85">
        <v>500</v>
      </c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1:103" x14ac:dyDescent="0.25">
      <c r="B38" s="15" t="str">
        <f t="shared" si="15"/>
        <v>12A</v>
      </c>
      <c r="C38" s="16">
        <v>4</v>
      </c>
      <c r="D38" s="36"/>
      <c r="E38" s="40" t="s">
        <v>281</v>
      </c>
      <c r="F38" s="32" t="s">
        <v>479</v>
      </c>
      <c r="G38" s="17"/>
      <c r="H38" s="44">
        <v>45000</v>
      </c>
      <c r="I38" s="18">
        <v>42295</v>
      </c>
      <c r="J38" s="44">
        <f t="shared" si="14"/>
        <v>38000</v>
      </c>
      <c r="K38" s="48">
        <f t="shared" si="16"/>
        <v>7000</v>
      </c>
      <c r="L38" s="63">
        <f t="shared" si="3"/>
        <v>10</v>
      </c>
      <c r="M38" s="277">
        <f t="shared" si="4"/>
        <v>14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>
        <v>500</v>
      </c>
      <c r="AA38" s="20">
        <v>500</v>
      </c>
      <c r="AB38" s="20"/>
      <c r="AC38" s="20"/>
      <c r="AD38" s="85">
        <v>1500</v>
      </c>
      <c r="AE38" s="20">
        <v>500</v>
      </c>
      <c r="AF38" s="85">
        <v>500</v>
      </c>
      <c r="AG38" s="85">
        <v>500</v>
      </c>
      <c r="AH38" s="20">
        <v>1500</v>
      </c>
      <c r="AI38" s="20"/>
      <c r="AJ38" s="20">
        <v>500</v>
      </c>
      <c r="AK38" s="85">
        <v>500</v>
      </c>
      <c r="AL38" s="20">
        <v>500</v>
      </c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1:103" x14ac:dyDescent="0.25">
      <c r="B39" s="15" t="str">
        <f t="shared" si="15"/>
        <v>12A</v>
      </c>
      <c r="C39" s="16">
        <v>5</v>
      </c>
      <c r="D39" s="36"/>
      <c r="E39" s="40" t="s">
        <v>282</v>
      </c>
      <c r="F39" s="32" t="s">
        <v>479</v>
      </c>
      <c r="G39" s="17"/>
      <c r="H39" s="44">
        <v>45000</v>
      </c>
      <c r="I39" s="18">
        <v>42323</v>
      </c>
      <c r="J39" s="44">
        <f t="shared" si="14"/>
        <v>32500</v>
      </c>
      <c r="K39" s="48">
        <f t="shared" si="16"/>
        <v>12500</v>
      </c>
      <c r="L39" s="63">
        <f t="shared" si="3"/>
        <v>13</v>
      </c>
      <c r="M39" s="277">
        <f t="shared" si="4"/>
        <v>25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85">
        <v>1000</v>
      </c>
      <c r="AC39" s="20"/>
      <c r="AD39" s="85">
        <v>1000</v>
      </c>
      <c r="AE39" s="20"/>
      <c r="AF39" s="20">
        <v>1000</v>
      </c>
      <c r="AG39" s="85">
        <v>500</v>
      </c>
      <c r="AH39" s="169"/>
      <c r="AI39" s="85">
        <v>1000</v>
      </c>
      <c r="AJ39" s="85">
        <v>1000</v>
      </c>
      <c r="AK39" s="85">
        <v>1000</v>
      </c>
      <c r="AL39" s="169"/>
      <c r="AM39" s="85">
        <v>1000</v>
      </c>
      <c r="AN39" s="169"/>
      <c r="AO39" s="169"/>
      <c r="AP39" s="169"/>
      <c r="AQ39" s="169"/>
      <c r="AR39" s="85">
        <v>1000</v>
      </c>
      <c r="AS39" s="85">
        <v>1000</v>
      </c>
      <c r="AT39" s="20"/>
      <c r="AU39" s="85">
        <v>1000</v>
      </c>
      <c r="AV39" s="20"/>
      <c r="AW39" s="85">
        <v>1000</v>
      </c>
      <c r="AX39" s="20"/>
      <c r="AY39" s="85">
        <v>1000</v>
      </c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1:103" x14ac:dyDescent="0.25">
      <c r="B40" s="15" t="str">
        <f t="shared" si="15"/>
        <v>12A</v>
      </c>
      <c r="C40" s="16">
        <v>6</v>
      </c>
      <c r="D40" s="36"/>
      <c r="E40" s="40" t="s">
        <v>283</v>
      </c>
      <c r="F40" s="32" t="s">
        <v>479</v>
      </c>
      <c r="G40" s="17"/>
      <c r="H40" s="44">
        <v>45000</v>
      </c>
      <c r="I40" s="18">
        <v>42323</v>
      </c>
      <c r="J40" s="44">
        <f t="shared" si="14"/>
        <v>32000</v>
      </c>
      <c r="K40" s="48">
        <f t="shared" si="16"/>
        <v>13000</v>
      </c>
      <c r="L40" s="63">
        <f t="shared" si="3"/>
        <v>9</v>
      </c>
      <c r="M40" s="277">
        <f t="shared" si="4"/>
        <v>26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169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>
        <v>9000</v>
      </c>
      <c r="AS40" s="85">
        <v>500</v>
      </c>
      <c r="AT40" s="20">
        <v>500</v>
      </c>
      <c r="AU40" s="20">
        <v>500</v>
      </c>
      <c r="AV40" s="20">
        <v>500</v>
      </c>
      <c r="AW40" s="20">
        <v>500</v>
      </c>
      <c r="AX40" s="85">
        <v>500</v>
      </c>
      <c r="AY40" s="85">
        <v>500</v>
      </c>
      <c r="AZ40" s="20">
        <v>500</v>
      </c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1:103" x14ac:dyDescent="0.25">
      <c r="B41" s="15" t="str">
        <f t="shared" si="15"/>
        <v>12A</v>
      </c>
      <c r="C41" s="16">
        <v>7</v>
      </c>
      <c r="D41" s="36"/>
      <c r="E41" s="40" t="s">
        <v>284</v>
      </c>
      <c r="F41" s="32" t="s">
        <v>479</v>
      </c>
      <c r="G41" s="17"/>
      <c r="H41" s="44">
        <v>45000</v>
      </c>
      <c r="I41" s="18">
        <v>42308</v>
      </c>
      <c r="J41" s="44">
        <f t="shared" si="14"/>
        <v>38000</v>
      </c>
      <c r="K41" s="48">
        <f t="shared" si="16"/>
        <v>7000</v>
      </c>
      <c r="L41" s="63">
        <f t="shared" si="3"/>
        <v>9</v>
      </c>
      <c r="M41" s="277">
        <f t="shared" si="4"/>
        <v>14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85">
        <v>500</v>
      </c>
      <c r="AB41" s="85">
        <v>500</v>
      </c>
      <c r="AC41" s="20">
        <v>500</v>
      </c>
      <c r="AD41" s="85">
        <v>500</v>
      </c>
      <c r="AE41" s="85">
        <v>500</v>
      </c>
      <c r="AF41" s="85">
        <v>500</v>
      </c>
      <c r="AG41" s="85">
        <v>500</v>
      </c>
      <c r="AH41" s="20"/>
      <c r="AI41" s="20"/>
      <c r="AJ41" s="20"/>
      <c r="AK41" s="20">
        <v>2000</v>
      </c>
      <c r="AL41" s="20"/>
      <c r="AM41" s="20"/>
      <c r="AN41" s="20"/>
      <c r="AO41" s="20"/>
      <c r="AP41" s="20"/>
      <c r="AQ41" s="20"/>
      <c r="AR41" s="20"/>
      <c r="AS41" s="85">
        <v>1500</v>
      </c>
      <c r="AT41" s="169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1:103" x14ac:dyDescent="0.25">
      <c r="B42" s="15" t="str">
        <f t="shared" si="15"/>
        <v>12A</v>
      </c>
      <c r="C42" s="16">
        <v>8</v>
      </c>
      <c r="D42" s="36"/>
      <c r="E42" s="40" t="s">
        <v>285</v>
      </c>
      <c r="F42" s="32" t="s">
        <v>479</v>
      </c>
      <c r="G42" s="17"/>
      <c r="H42" s="44">
        <v>45000</v>
      </c>
      <c r="I42" s="18">
        <v>42309</v>
      </c>
      <c r="J42" s="44">
        <f t="shared" si="14"/>
        <v>32000</v>
      </c>
      <c r="K42" s="48">
        <f t="shared" si="16"/>
        <v>13000</v>
      </c>
      <c r="L42" s="63">
        <f t="shared" si="3"/>
        <v>14</v>
      </c>
      <c r="M42" s="277">
        <f t="shared" si="4"/>
        <v>26</v>
      </c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85">
        <v>1000</v>
      </c>
      <c r="AA42" s="20"/>
      <c r="AB42" s="85">
        <v>1000</v>
      </c>
      <c r="AC42" s="20"/>
      <c r="AD42" s="20">
        <v>1000</v>
      </c>
      <c r="AE42" s="20"/>
      <c r="AF42" s="20"/>
      <c r="AG42" s="20"/>
      <c r="AH42" s="20"/>
      <c r="AI42" s="20"/>
      <c r="AJ42" s="20"/>
      <c r="AK42" s="20">
        <v>2000</v>
      </c>
      <c r="AL42" s="20">
        <v>500</v>
      </c>
      <c r="AM42" s="20">
        <v>500</v>
      </c>
      <c r="AN42" s="20">
        <v>500</v>
      </c>
      <c r="AO42" s="20">
        <v>500</v>
      </c>
      <c r="AP42" s="20"/>
      <c r="AQ42" s="85">
        <v>1000</v>
      </c>
      <c r="AR42" s="85">
        <v>1000</v>
      </c>
      <c r="AS42" s="20"/>
      <c r="AT42" s="85">
        <v>1000</v>
      </c>
      <c r="AU42" s="20"/>
      <c r="AV42" s="20"/>
      <c r="AW42" s="85">
        <v>1000</v>
      </c>
      <c r="AX42" s="85">
        <v>1000</v>
      </c>
      <c r="AY42" s="20"/>
      <c r="AZ42" s="85">
        <v>1000</v>
      </c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1:103" x14ac:dyDescent="0.25">
      <c r="B43" s="15" t="str">
        <f t="shared" si="15"/>
        <v>12A</v>
      </c>
      <c r="C43" s="16">
        <v>9</v>
      </c>
      <c r="D43" s="36"/>
      <c r="E43" s="40" t="s">
        <v>286</v>
      </c>
      <c r="F43" s="32" t="s">
        <v>479</v>
      </c>
      <c r="G43" s="17"/>
      <c r="H43" s="44">
        <v>45000</v>
      </c>
      <c r="I43" s="18">
        <v>42309</v>
      </c>
      <c r="J43" s="44">
        <f t="shared" si="14"/>
        <v>32000</v>
      </c>
      <c r="K43" s="48">
        <f t="shared" si="16"/>
        <v>13000</v>
      </c>
      <c r="L43" s="63">
        <f t="shared" si="3"/>
        <v>13</v>
      </c>
      <c r="M43" s="277">
        <f t="shared" si="4"/>
        <v>26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85">
        <v>1000</v>
      </c>
      <c r="AC43" s="85">
        <v>1000</v>
      </c>
      <c r="AD43" s="20">
        <v>1000</v>
      </c>
      <c r="AE43" s="20"/>
      <c r="AF43" s="20">
        <v>2000</v>
      </c>
      <c r="AG43" s="20"/>
      <c r="AH43" s="20"/>
      <c r="AI43" s="20"/>
      <c r="AJ43" s="20">
        <v>500</v>
      </c>
      <c r="AK43" s="20">
        <v>500</v>
      </c>
      <c r="AL43" s="20"/>
      <c r="AM43" s="20"/>
      <c r="AN43" s="20"/>
      <c r="AO43" s="20"/>
      <c r="AP43" s="20">
        <v>1000</v>
      </c>
      <c r="AQ43" s="85">
        <v>1000</v>
      </c>
      <c r="AR43" s="85">
        <v>1000</v>
      </c>
      <c r="AS43" s="20"/>
      <c r="AT43" s="85">
        <v>1000</v>
      </c>
      <c r="AU43" s="20"/>
      <c r="AV43" s="20"/>
      <c r="AW43" s="85">
        <v>1000</v>
      </c>
      <c r="AX43" s="85">
        <v>1000</v>
      </c>
      <c r="AY43" s="20"/>
      <c r="AZ43" s="85">
        <v>1000</v>
      </c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1:103" ht="15.75" thickBot="1" x14ac:dyDescent="0.3">
      <c r="B44" s="15" t="str">
        <f t="shared" si="15"/>
        <v>12A</v>
      </c>
      <c r="C44" s="16">
        <v>10</v>
      </c>
      <c r="D44" s="36"/>
      <c r="E44" s="40" t="s">
        <v>287</v>
      </c>
      <c r="F44" s="32" t="s">
        <v>479</v>
      </c>
      <c r="G44" s="17"/>
      <c r="H44" s="44">
        <v>45000</v>
      </c>
      <c r="I44" s="18">
        <v>42323</v>
      </c>
      <c r="J44" s="44">
        <f t="shared" si="14"/>
        <v>38500</v>
      </c>
      <c r="K44" s="48">
        <f t="shared" si="16"/>
        <v>6500</v>
      </c>
      <c r="L44" s="63">
        <f t="shared" si="3"/>
        <v>6</v>
      </c>
      <c r="M44" s="277">
        <f t="shared" si="4"/>
        <v>13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85">
        <v>1000</v>
      </c>
      <c r="AC44" s="20"/>
      <c r="AD44" s="85">
        <v>1000</v>
      </c>
      <c r="AE44" s="20"/>
      <c r="AF44" s="85">
        <v>1000</v>
      </c>
      <c r="AG44" s="20"/>
      <c r="AH44" s="85">
        <v>1000</v>
      </c>
      <c r="AI44" s="85">
        <v>500</v>
      </c>
      <c r="AJ44" s="20"/>
      <c r="AK44" s="20"/>
      <c r="AL44" s="20"/>
      <c r="AM44" s="85">
        <v>2000</v>
      </c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1:103" ht="15.75" thickTop="1" x14ac:dyDescent="0.25">
      <c r="B45" s="9" t="s">
        <v>298</v>
      </c>
      <c r="C45" s="10">
        <v>11</v>
      </c>
      <c r="D45" s="35"/>
      <c r="E45" s="38" t="s">
        <v>288</v>
      </c>
      <c r="F45" s="30" t="s">
        <v>479</v>
      </c>
      <c r="G45" s="150"/>
      <c r="H45" s="43">
        <v>45000</v>
      </c>
      <c r="I45" s="11">
        <v>42262</v>
      </c>
      <c r="J45" s="43">
        <f>+H45-K45</f>
        <v>35500</v>
      </c>
      <c r="K45" s="47">
        <f>SUM(N45:CY45)</f>
        <v>9500</v>
      </c>
      <c r="L45" s="63">
        <f t="shared" si="3"/>
        <v>19</v>
      </c>
      <c r="M45" s="277">
        <f t="shared" si="4"/>
        <v>19</v>
      </c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>
        <v>500</v>
      </c>
      <c r="Y45" s="13">
        <v>500</v>
      </c>
      <c r="Z45" s="13">
        <v>500</v>
      </c>
      <c r="AA45" s="13">
        <v>500</v>
      </c>
      <c r="AB45" s="13">
        <v>500</v>
      </c>
      <c r="AC45" s="13">
        <v>500</v>
      </c>
      <c r="AD45" s="13">
        <v>500</v>
      </c>
      <c r="AE45" s="13">
        <v>500</v>
      </c>
      <c r="AF45" s="13">
        <v>500</v>
      </c>
      <c r="AG45" s="13">
        <v>500</v>
      </c>
      <c r="AH45" s="13">
        <v>500</v>
      </c>
      <c r="AI45" s="13">
        <v>500</v>
      </c>
      <c r="AJ45" s="13"/>
      <c r="AK45" s="13">
        <v>500</v>
      </c>
      <c r="AL45" s="131">
        <v>500</v>
      </c>
      <c r="AM45" s="131">
        <v>500</v>
      </c>
      <c r="AN45" s="131">
        <v>500</v>
      </c>
      <c r="AO45" s="131">
        <v>500</v>
      </c>
      <c r="AP45" s="131">
        <v>500</v>
      </c>
      <c r="AQ45" s="131">
        <v>500</v>
      </c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4"/>
    </row>
    <row r="46" spans="1:103" x14ac:dyDescent="0.25">
      <c r="B46" s="15" t="str">
        <f>B45</f>
        <v>12B</v>
      </c>
      <c r="C46" s="16">
        <v>12</v>
      </c>
      <c r="D46" s="36"/>
      <c r="E46" s="39" t="s">
        <v>289</v>
      </c>
      <c r="F46" s="31" t="s">
        <v>479</v>
      </c>
      <c r="G46" s="17"/>
      <c r="H46" s="44">
        <v>45000</v>
      </c>
      <c r="I46" s="18">
        <v>42262</v>
      </c>
      <c r="J46" s="44">
        <f t="shared" ref="J46:J54" si="17">+H46-K46</f>
        <v>35000</v>
      </c>
      <c r="K46" s="48">
        <f>SUM(N46:CY46)</f>
        <v>10000</v>
      </c>
      <c r="L46" s="63">
        <f t="shared" si="3"/>
        <v>17</v>
      </c>
      <c r="M46" s="277">
        <f t="shared" si="4"/>
        <v>20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>
        <v>500</v>
      </c>
      <c r="Y46" s="20">
        <v>500</v>
      </c>
      <c r="Z46" s="20"/>
      <c r="AA46" s="20">
        <v>1000</v>
      </c>
      <c r="AB46" s="20">
        <v>500</v>
      </c>
      <c r="AC46" s="20"/>
      <c r="AD46" s="169">
        <v>500</v>
      </c>
      <c r="AE46" s="85">
        <v>500</v>
      </c>
      <c r="AF46" s="20">
        <v>500</v>
      </c>
      <c r="AG46" s="20">
        <v>500</v>
      </c>
      <c r="AH46" s="169">
        <v>500</v>
      </c>
      <c r="AI46" s="85">
        <v>1000</v>
      </c>
      <c r="AJ46" s="169"/>
      <c r="AK46" s="85">
        <v>500</v>
      </c>
      <c r="AL46" s="169">
        <v>500</v>
      </c>
      <c r="AM46" s="169">
        <v>500</v>
      </c>
      <c r="AN46" s="169">
        <v>500</v>
      </c>
      <c r="AO46" s="169">
        <v>500</v>
      </c>
      <c r="AP46" s="20"/>
      <c r="AQ46" s="85">
        <v>500</v>
      </c>
      <c r="AR46" s="20"/>
      <c r="AS46" s="85">
        <v>1000</v>
      </c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1:103" x14ac:dyDescent="0.25">
      <c r="B47" s="15" t="str">
        <f t="shared" ref="B47:B54" si="18">B46</f>
        <v>12B</v>
      </c>
      <c r="C47" s="16">
        <v>13</v>
      </c>
      <c r="D47" s="36"/>
      <c r="E47" s="40" t="s">
        <v>289</v>
      </c>
      <c r="F47" s="32" t="s">
        <v>479</v>
      </c>
      <c r="G47" s="17"/>
      <c r="H47" s="44">
        <v>45000</v>
      </c>
      <c r="I47" s="18">
        <v>42262</v>
      </c>
      <c r="J47" s="44">
        <f t="shared" si="17"/>
        <v>36000</v>
      </c>
      <c r="K47" s="48">
        <f t="shared" ref="K47:K54" si="19">SUM(N47:CY47)</f>
        <v>9000</v>
      </c>
      <c r="L47" s="63">
        <f t="shared" si="3"/>
        <v>14</v>
      </c>
      <c r="M47" s="277">
        <f t="shared" si="4"/>
        <v>18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>
        <v>500</v>
      </c>
      <c r="Y47" s="20">
        <v>500</v>
      </c>
      <c r="Z47" s="20"/>
      <c r="AA47" s="20">
        <v>1000</v>
      </c>
      <c r="AB47" s="20">
        <v>500</v>
      </c>
      <c r="AC47" s="20"/>
      <c r="AD47" s="20">
        <v>500</v>
      </c>
      <c r="AE47" s="85">
        <v>500</v>
      </c>
      <c r="AF47" s="20">
        <v>500</v>
      </c>
      <c r="AG47" s="20">
        <v>500</v>
      </c>
      <c r="AH47" s="20">
        <v>500</v>
      </c>
      <c r="AI47" s="85">
        <v>1000</v>
      </c>
      <c r="AJ47" s="20"/>
      <c r="AK47" s="85">
        <v>500</v>
      </c>
      <c r="AL47" s="20">
        <v>500</v>
      </c>
      <c r="AM47" s="20"/>
      <c r="AN47" s="20"/>
      <c r="AO47" s="20"/>
      <c r="AP47" s="20"/>
      <c r="AQ47" s="85">
        <v>1000</v>
      </c>
      <c r="AR47" s="20"/>
      <c r="AS47" s="85">
        <v>1000</v>
      </c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1:103" x14ac:dyDescent="0.25">
      <c r="B48" s="15" t="str">
        <f t="shared" si="18"/>
        <v>12B</v>
      </c>
      <c r="C48" s="16">
        <v>14</v>
      </c>
      <c r="D48" s="36"/>
      <c r="E48" s="40" t="s">
        <v>290</v>
      </c>
      <c r="F48" s="32" t="s">
        <v>479</v>
      </c>
      <c r="G48" s="17"/>
      <c r="H48" s="44">
        <v>45000</v>
      </c>
      <c r="I48" s="18">
        <v>42262</v>
      </c>
      <c r="J48" s="44">
        <f t="shared" si="17"/>
        <v>40000</v>
      </c>
      <c r="K48" s="48">
        <f t="shared" si="19"/>
        <v>5000</v>
      </c>
      <c r="L48" s="63">
        <f t="shared" si="3"/>
        <v>7</v>
      </c>
      <c r="M48" s="277">
        <f t="shared" si="4"/>
        <v>10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>
        <v>500</v>
      </c>
      <c r="Y48" s="20">
        <v>500</v>
      </c>
      <c r="Z48" s="85">
        <v>500</v>
      </c>
      <c r="AA48" s="20">
        <v>500</v>
      </c>
      <c r="AB48" s="20">
        <v>500</v>
      </c>
      <c r="AC48" s="20">
        <v>500</v>
      </c>
      <c r="AD48" s="20"/>
      <c r="AE48" s="20"/>
      <c r="AF48" s="20"/>
      <c r="AG48" s="20"/>
      <c r="AH48" s="20">
        <v>2000</v>
      </c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x14ac:dyDescent="0.25">
      <c r="B49" s="15" t="str">
        <f t="shared" si="18"/>
        <v>12B</v>
      </c>
      <c r="C49" s="16">
        <v>15</v>
      </c>
      <c r="D49" s="36"/>
      <c r="E49" s="40" t="s">
        <v>291</v>
      </c>
      <c r="F49" s="32" t="s">
        <v>479</v>
      </c>
      <c r="G49" s="17"/>
      <c r="H49" s="44">
        <v>45000</v>
      </c>
      <c r="I49" s="18">
        <v>42262</v>
      </c>
      <c r="J49" s="44">
        <f t="shared" si="17"/>
        <v>33500</v>
      </c>
      <c r="K49" s="48">
        <f t="shared" si="19"/>
        <v>11500</v>
      </c>
      <c r="L49" s="63">
        <f t="shared" si="3"/>
        <v>21</v>
      </c>
      <c r="M49" s="277">
        <f t="shared" si="4"/>
        <v>23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>
        <v>500</v>
      </c>
      <c r="Y49" s="20">
        <v>500</v>
      </c>
      <c r="Z49" s="85">
        <v>500</v>
      </c>
      <c r="AA49" s="20">
        <v>500</v>
      </c>
      <c r="AB49" s="20">
        <v>500</v>
      </c>
      <c r="AC49" s="20">
        <v>500</v>
      </c>
      <c r="AD49" s="20">
        <v>500</v>
      </c>
      <c r="AE49" s="20">
        <v>500</v>
      </c>
      <c r="AF49" s="85">
        <v>1000</v>
      </c>
      <c r="AG49" s="20"/>
      <c r="AH49" s="85">
        <v>500</v>
      </c>
      <c r="AI49" s="85">
        <v>500</v>
      </c>
      <c r="AJ49" s="20">
        <v>500</v>
      </c>
      <c r="AK49" s="20">
        <v>500</v>
      </c>
      <c r="AL49" s="20">
        <v>500</v>
      </c>
      <c r="AM49" s="20">
        <v>500</v>
      </c>
      <c r="AN49" s="20"/>
      <c r="AO49" s="20"/>
      <c r="AP49" s="85">
        <v>1000</v>
      </c>
      <c r="AQ49" s="85">
        <v>500</v>
      </c>
      <c r="AR49" s="85">
        <v>500</v>
      </c>
      <c r="AS49" s="85">
        <v>500</v>
      </c>
      <c r="AT49" s="85">
        <v>500</v>
      </c>
      <c r="AU49" s="85">
        <v>500</v>
      </c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x14ac:dyDescent="0.25">
      <c r="B50" s="15" t="str">
        <f t="shared" si="18"/>
        <v>12B</v>
      </c>
      <c r="C50" s="16">
        <v>16</v>
      </c>
      <c r="D50" s="36"/>
      <c r="E50" s="40" t="s">
        <v>292</v>
      </c>
      <c r="F50" s="32" t="s">
        <v>479</v>
      </c>
      <c r="G50" s="17"/>
      <c r="H50" s="44">
        <v>45000</v>
      </c>
      <c r="I50" s="18">
        <v>42278</v>
      </c>
      <c r="J50" s="44">
        <f t="shared" si="17"/>
        <v>33500</v>
      </c>
      <c r="K50" s="48">
        <f t="shared" si="19"/>
        <v>11500</v>
      </c>
      <c r="L50" s="63">
        <f t="shared" si="3"/>
        <v>21</v>
      </c>
      <c r="M50" s="277">
        <f t="shared" si="4"/>
        <v>23</v>
      </c>
      <c r="N50" s="19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>
        <v>500</v>
      </c>
      <c r="Z50" s="20">
        <v>500</v>
      </c>
      <c r="AA50" s="85">
        <v>500</v>
      </c>
      <c r="AB50" s="85">
        <v>500</v>
      </c>
      <c r="AC50" s="20">
        <v>500</v>
      </c>
      <c r="AD50" s="85">
        <v>500</v>
      </c>
      <c r="AE50" s="20">
        <v>500</v>
      </c>
      <c r="AF50" s="20">
        <v>500</v>
      </c>
      <c r="AG50" s="85">
        <v>1000</v>
      </c>
      <c r="AH50" s="85">
        <v>500</v>
      </c>
      <c r="AI50" s="20">
        <v>500</v>
      </c>
      <c r="AJ50" s="20">
        <v>500</v>
      </c>
      <c r="AK50" s="20">
        <v>500</v>
      </c>
      <c r="AL50" s="20">
        <v>500</v>
      </c>
      <c r="AM50" s="20">
        <v>500</v>
      </c>
      <c r="AN50" s="20"/>
      <c r="AO50" s="20"/>
      <c r="AP50" s="85">
        <v>1000</v>
      </c>
      <c r="AQ50" s="85">
        <v>500</v>
      </c>
      <c r="AR50" s="85">
        <v>500</v>
      </c>
      <c r="AS50" s="85">
        <v>500</v>
      </c>
      <c r="AT50" s="85">
        <v>500</v>
      </c>
      <c r="AU50" s="85">
        <v>500</v>
      </c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x14ac:dyDescent="0.25">
      <c r="B51" s="15" t="str">
        <f t="shared" si="18"/>
        <v>12B</v>
      </c>
      <c r="C51" s="16">
        <v>17</v>
      </c>
      <c r="D51" s="36"/>
      <c r="E51" s="40" t="s">
        <v>293</v>
      </c>
      <c r="F51" s="32" t="s">
        <v>479</v>
      </c>
      <c r="G51" s="17"/>
      <c r="H51" s="44">
        <v>45000</v>
      </c>
      <c r="I51" s="18">
        <v>42262</v>
      </c>
      <c r="J51" s="44">
        <f t="shared" si="17"/>
        <v>32500</v>
      </c>
      <c r="K51" s="48">
        <f t="shared" si="19"/>
        <v>12500</v>
      </c>
      <c r="L51" s="63">
        <f t="shared" si="3"/>
        <v>25</v>
      </c>
      <c r="M51" s="277">
        <f>SUM(N51:CY51)/500</f>
        <v>25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>
        <v>500</v>
      </c>
      <c r="Y51" s="20">
        <v>500</v>
      </c>
      <c r="Z51" s="85">
        <v>500</v>
      </c>
      <c r="AA51" s="85">
        <v>500</v>
      </c>
      <c r="AB51" s="20">
        <v>500</v>
      </c>
      <c r="AC51" s="85">
        <v>500</v>
      </c>
      <c r="AD51" s="20">
        <v>500</v>
      </c>
      <c r="AE51" s="20">
        <v>500</v>
      </c>
      <c r="AF51" s="85">
        <v>500</v>
      </c>
      <c r="AG51" s="85">
        <v>500</v>
      </c>
      <c r="AH51" s="85">
        <v>500</v>
      </c>
      <c r="AI51" s="85">
        <v>500</v>
      </c>
      <c r="AJ51" s="273">
        <v>500</v>
      </c>
      <c r="AK51" s="85">
        <v>500</v>
      </c>
      <c r="AL51" s="273">
        <v>500</v>
      </c>
      <c r="AM51" s="85">
        <v>500</v>
      </c>
      <c r="AN51" s="20">
        <v>500</v>
      </c>
      <c r="AO51" s="273">
        <v>500</v>
      </c>
      <c r="AP51" s="85">
        <v>500</v>
      </c>
      <c r="AQ51" s="273"/>
      <c r="AR51" s="85">
        <v>500</v>
      </c>
      <c r="AS51" s="20">
        <v>500</v>
      </c>
      <c r="AT51" s="20"/>
      <c r="AU51" s="20">
        <v>500</v>
      </c>
      <c r="AV51" s="20">
        <v>500</v>
      </c>
      <c r="AW51" s="273"/>
      <c r="AX51" s="85">
        <v>500</v>
      </c>
      <c r="AY51" s="85">
        <v>500</v>
      </c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 t="str">
        <f t="shared" si="18"/>
        <v>12B</v>
      </c>
      <c r="C52" s="16">
        <v>18</v>
      </c>
      <c r="D52" s="36"/>
      <c r="E52" s="40" t="s">
        <v>294</v>
      </c>
      <c r="F52" s="32" t="s">
        <v>479</v>
      </c>
      <c r="G52" s="17"/>
      <c r="H52" s="44">
        <v>45000</v>
      </c>
      <c r="I52" s="18">
        <v>42262</v>
      </c>
      <c r="J52" s="44">
        <f t="shared" si="17"/>
        <v>35000</v>
      </c>
      <c r="K52" s="48">
        <f t="shared" si="19"/>
        <v>10000</v>
      </c>
      <c r="L52" s="63">
        <f t="shared" si="3"/>
        <v>14</v>
      </c>
      <c r="M52" s="277">
        <f t="shared" si="4"/>
        <v>20</v>
      </c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>
        <v>500</v>
      </c>
      <c r="Y52" s="20">
        <v>500</v>
      </c>
      <c r="Z52" s="85">
        <v>500</v>
      </c>
      <c r="AA52" s="20">
        <v>500</v>
      </c>
      <c r="AB52" s="20">
        <v>500</v>
      </c>
      <c r="AC52" s="20">
        <v>500</v>
      </c>
      <c r="AD52" s="20">
        <v>500</v>
      </c>
      <c r="AE52" s="20">
        <v>500</v>
      </c>
      <c r="AF52" s="20"/>
      <c r="AG52" s="20"/>
      <c r="AH52" s="20"/>
      <c r="AI52" s="20"/>
      <c r="AJ52" s="20">
        <v>1500</v>
      </c>
      <c r="AK52" s="20">
        <v>500</v>
      </c>
      <c r="AL52" s="20">
        <v>500</v>
      </c>
      <c r="AM52" s="20"/>
      <c r="AN52" s="20"/>
      <c r="AO52" s="20"/>
      <c r="AP52" s="20"/>
      <c r="AQ52" s="20"/>
      <c r="AR52" s="20"/>
      <c r="AS52" s="85">
        <v>2000</v>
      </c>
      <c r="AT52" s="20">
        <v>1000</v>
      </c>
      <c r="AU52" s="20"/>
      <c r="AV52" s="20"/>
      <c r="AW52" s="85">
        <v>500</v>
      </c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 t="str">
        <f t="shared" si="18"/>
        <v>12B</v>
      </c>
      <c r="C53" s="16">
        <v>19</v>
      </c>
      <c r="D53" s="36"/>
      <c r="E53" s="40" t="s">
        <v>295</v>
      </c>
      <c r="F53" s="32" t="s">
        <v>479</v>
      </c>
      <c r="G53" s="17"/>
      <c r="H53" s="44">
        <v>45000</v>
      </c>
      <c r="I53" s="18"/>
      <c r="J53" s="44">
        <f t="shared" si="17"/>
        <v>45000</v>
      </c>
      <c r="K53" s="48">
        <f t="shared" si="19"/>
        <v>0</v>
      </c>
      <c r="L53" s="63">
        <f t="shared" si="3"/>
        <v>0</v>
      </c>
      <c r="M53" s="277">
        <f t="shared" si="4"/>
        <v>0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ht="15.75" thickBot="1" x14ac:dyDescent="0.3">
      <c r="B54" s="15" t="str">
        <f t="shared" si="18"/>
        <v>12B</v>
      </c>
      <c r="C54" s="16">
        <v>20</v>
      </c>
      <c r="D54" s="36"/>
      <c r="E54" s="40" t="s">
        <v>296</v>
      </c>
      <c r="F54" s="32" t="s">
        <v>479</v>
      </c>
      <c r="G54" s="17"/>
      <c r="H54" s="44">
        <v>45000</v>
      </c>
      <c r="I54" s="18"/>
      <c r="J54" s="44">
        <f t="shared" si="17"/>
        <v>44500</v>
      </c>
      <c r="K54" s="48">
        <f t="shared" si="19"/>
        <v>500</v>
      </c>
      <c r="L54" s="63">
        <f t="shared" si="3"/>
        <v>1</v>
      </c>
      <c r="M54" s="277">
        <f t="shared" si="4"/>
        <v>1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>
        <v>500</v>
      </c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ht="15.75" thickTop="1" x14ac:dyDescent="0.25">
      <c r="B55" s="9" t="s">
        <v>299</v>
      </c>
      <c r="C55" s="10">
        <v>1</v>
      </c>
      <c r="D55" s="35"/>
      <c r="E55" s="38" t="s">
        <v>305</v>
      </c>
      <c r="F55" s="30" t="s">
        <v>489</v>
      </c>
      <c r="G55" s="150">
        <v>312.5</v>
      </c>
      <c r="H55" s="43">
        <v>45000</v>
      </c>
      <c r="I55" s="11"/>
      <c r="J55" s="43">
        <f>+H55-K55</f>
        <v>41000</v>
      </c>
      <c r="K55" s="47">
        <f>SUM(N55:CY55)</f>
        <v>4000</v>
      </c>
      <c r="L55" s="63">
        <f t="shared" si="3"/>
        <v>7</v>
      </c>
      <c r="M55" s="277">
        <f t="shared" si="4"/>
        <v>8</v>
      </c>
      <c r="N55" s="1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>
        <v>1000</v>
      </c>
      <c r="AQ55" s="13"/>
      <c r="AR55" s="13">
        <v>500</v>
      </c>
      <c r="AS55" s="13">
        <v>500</v>
      </c>
      <c r="AT55" s="13">
        <v>500</v>
      </c>
      <c r="AU55" s="13">
        <v>500</v>
      </c>
      <c r="AV55" s="13">
        <v>500</v>
      </c>
      <c r="AW55" s="13">
        <v>500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4"/>
    </row>
    <row r="56" spans="2:103" x14ac:dyDescent="0.25">
      <c r="B56" s="15" t="str">
        <f>B55</f>
        <v>13A</v>
      </c>
      <c r="C56" s="16">
        <v>2</v>
      </c>
      <c r="D56" s="36"/>
      <c r="E56" s="39" t="s">
        <v>306</v>
      </c>
      <c r="F56" s="31" t="s">
        <v>489</v>
      </c>
      <c r="G56" s="17"/>
      <c r="H56" s="44">
        <v>45000</v>
      </c>
      <c r="I56" s="18"/>
      <c r="J56" s="44">
        <f t="shared" ref="J56:J64" si="20">+H56-K56</f>
        <v>43000</v>
      </c>
      <c r="K56" s="48">
        <f>SUM(N56:CY56)</f>
        <v>2000</v>
      </c>
      <c r="L56" s="63">
        <f t="shared" si="3"/>
        <v>4</v>
      </c>
      <c r="M56" s="277">
        <f t="shared" si="4"/>
        <v>4</v>
      </c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>
        <v>500</v>
      </c>
      <c r="AP56" s="20"/>
      <c r="AQ56" s="20"/>
      <c r="AR56" s="20">
        <v>500</v>
      </c>
      <c r="AS56" s="20">
        <v>500</v>
      </c>
      <c r="AT56" s="20">
        <v>500</v>
      </c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x14ac:dyDescent="0.25">
      <c r="B57" s="15" t="str">
        <f t="shared" ref="B57:B64" si="21">B56</f>
        <v>13A</v>
      </c>
      <c r="C57" s="16">
        <v>3</v>
      </c>
      <c r="D57" s="36"/>
      <c r="E57" s="40" t="s">
        <v>307</v>
      </c>
      <c r="F57" s="32" t="s">
        <v>489</v>
      </c>
      <c r="G57" s="17"/>
      <c r="H57" s="44">
        <v>45000</v>
      </c>
      <c r="I57" s="18"/>
      <c r="J57" s="44">
        <f t="shared" si="20"/>
        <v>41000</v>
      </c>
      <c r="K57" s="48">
        <f t="shared" ref="K57:K64" si="22">SUM(N57:CY57)</f>
        <v>4000</v>
      </c>
      <c r="L57" s="63">
        <f t="shared" si="3"/>
        <v>8</v>
      </c>
      <c r="M57" s="277">
        <f t="shared" si="4"/>
        <v>8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>
        <v>500</v>
      </c>
      <c r="AP57" s="20">
        <v>500</v>
      </c>
      <c r="AQ57" s="20"/>
      <c r="AR57" s="20">
        <v>500</v>
      </c>
      <c r="AS57" s="20">
        <v>500</v>
      </c>
      <c r="AT57" s="20">
        <v>500</v>
      </c>
      <c r="AU57" s="20">
        <v>500</v>
      </c>
      <c r="AV57" s="20">
        <v>500</v>
      </c>
      <c r="AW57" s="20">
        <v>500</v>
      </c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x14ac:dyDescent="0.25">
      <c r="B58" s="15" t="str">
        <f t="shared" si="21"/>
        <v>13A</v>
      </c>
      <c r="C58" s="16">
        <v>4</v>
      </c>
      <c r="D58" s="36"/>
      <c r="E58" s="40" t="s">
        <v>308</v>
      </c>
      <c r="F58" s="32" t="s">
        <v>489</v>
      </c>
      <c r="G58" s="17"/>
      <c r="H58" s="44">
        <v>45000</v>
      </c>
      <c r="I58" s="18"/>
      <c r="J58" s="44">
        <f t="shared" si="20"/>
        <v>41000</v>
      </c>
      <c r="K58" s="48">
        <f t="shared" si="22"/>
        <v>4000</v>
      </c>
      <c r="L58" s="63">
        <f t="shared" si="3"/>
        <v>8</v>
      </c>
      <c r="M58" s="277">
        <f t="shared" si="4"/>
        <v>8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>
        <v>500</v>
      </c>
      <c r="AP58" s="20">
        <v>500</v>
      </c>
      <c r="AQ58" s="20"/>
      <c r="AR58" s="20">
        <v>500</v>
      </c>
      <c r="AS58" s="20">
        <v>500</v>
      </c>
      <c r="AT58" s="20">
        <v>500</v>
      </c>
      <c r="AU58" s="20">
        <v>500</v>
      </c>
      <c r="AV58" s="20">
        <v>500</v>
      </c>
      <c r="AW58" s="20">
        <v>500</v>
      </c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x14ac:dyDescent="0.25">
      <c r="B59" s="15" t="str">
        <f t="shared" si="21"/>
        <v>13A</v>
      </c>
      <c r="C59" s="16">
        <v>5</v>
      </c>
      <c r="D59" s="36"/>
      <c r="E59" s="40" t="s">
        <v>309</v>
      </c>
      <c r="F59" s="32" t="s">
        <v>489</v>
      </c>
      <c r="G59" s="17"/>
      <c r="H59" s="44">
        <v>45000</v>
      </c>
      <c r="I59" s="18"/>
      <c r="J59" s="44">
        <f t="shared" si="20"/>
        <v>41000</v>
      </c>
      <c r="K59" s="48">
        <f t="shared" si="22"/>
        <v>4000</v>
      </c>
      <c r="L59" s="63">
        <f t="shared" si="3"/>
        <v>8</v>
      </c>
      <c r="M59" s="277">
        <f t="shared" si="4"/>
        <v>8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>
        <v>500</v>
      </c>
      <c r="AP59" s="20">
        <v>500</v>
      </c>
      <c r="AQ59" s="20"/>
      <c r="AR59" s="20">
        <v>500</v>
      </c>
      <c r="AS59" s="20">
        <v>500</v>
      </c>
      <c r="AT59" s="20">
        <v>500</v>
      </c>
      <c r="AU59" s="20">
        <v>500</v>
      </c>
      <c r="AV59" s="20">
        <v>500</v>
      </c>
      <c r="AW59" s="20">
        <v>500</v>
      </c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 t="str">
        <f t="shared" si="21"/>
        <v>13A</v>
      </c>
      <c r="C60" s="16">
        <v>6</v>
      </c>
      <c r="D60" s="36"/>
      <c r="E60" s="40" t="s">
        <v>310</v>
      </c>
      <c r="F60" s="32" t="s">
        <v>489</v>
      </c>
      <c r="G60" s="17"/>
      <c r="H60" s="44">
        <v>45000</v>
      </c>
      <c r="I60" s="18"/>
      <c r="J60" s="44">
        <f t="shared" si="20"/>
        <v>44000</v>
      </c>
      <c r="K60" s="48">
        <f t="shared" si="22"/>
        <v>1000</v>
      </c>
      <c r="L60" s="63">
        <f t="shared" si="3"/>
        <v>1</v>
      </c>
      <c r="M60" s="277">
        <f t="shared" si="4"/>
        <v>2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>
        <v>1000</v>
      </c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 t="str">
        <f t="shared" si="21"/>
        <v>13A</v>
      </c>
      <c r="C61" s="16">
        <v>7</v>
      </c>
      <c r="D61" s="36"/>
      <c r="E61" s="40" t="s">
        <v>310</v>
      </c>
      <c r="F61" s="32" t="s">
        <v>489</v>
      </c>
      <c r="G61" s="17"/>
      <c r="H61" s="44">
        <v>45000</v>
      </c>
      <c r="I61" s="18"/>
      <c r="J61" s="44">
        <f t="shared" si="20"/>
        <v>43500</v>
      </c>
      <c r="K61" s="48">
        <f t="shared" si="22"/>
        <v>1500</v>
      </c>
      <c r="L61" s="63">
        <f t="shared" si="3"/>
        <v>2</v>
      </c>
      <c r="M61" s="277">
        <f t="shared" si="4"/>
        <v>3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>
        <v>1000</v>
      </c>
      <c r="AM61" s="20"/>
      <c r="AN61" s="20"/>
      <c r="AO61" s="20"/>
      <c r="AP61" s="20">
        <v>500</v>
      </c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 t="str">
        <f t="shared" si="21"/>
        <v>13A</v>
      </c>
      <c r="C62" s="16">
        <v>8</v>
      </c>
      <c r="D62" s="36"/>
      <c r="E62" s="40" t="s">
        <v>311</v>
      </c>
      <c r="F62" s="32" t="s">
        <v>489</v>
      </c>
      <c r="G62" s="17"/>
      <c r="H62" s="44">
        <v>45000</v>
      </c>
      <c r="I62" s="18"/>
      <c r="J62" s="44">
        <f t="shared" si="20"/>
        <v>41000</v>
      </c>
      <c r="K62" s="48">
        <f t="shared" si="22"/>
        <v>4000</v>
      </c>
      <c r="L62" s="63">
        <f t="shared" si="3"/>
        <v>8</v>
      </c>
      <c r="M62" s="277">
        <f t="shared" si="4"/>
        <v>8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>
        <v>500</v>
      </c>
      <c r="AP62" s="20">
        <v>500</v>
      </c>
      <c r="AQ62" s="20"/>
      <c r="AR62" s="20">
        <v>500</v>
      </c>
      <c r="AS62" s="20">
        <v>500</v>
      </c>
      <c r="AT62" s="20">
        <v>500</v>
      </c>
      <c r="AU62" s="20">
        <v>500</v>
      </c>
      <c r="AV62" s="20">
        <v>500</v>
      </c>
      <c r="AW62" s="20">
        <v>500</v>
      </c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 t="str">
        <f t="shared" si="21"/>
        <v>13A</v>
      </c>
      <c r="C63" s="16">
        <v>9</v>
      </c>
      <c r="D63" s="36"/>
      <c r="E63" s="40" t="s">
        <v>311</v>
      </c>
      <c r="F63" s="32" t="s">
        <v>489</v>
      </c>
      <c r="G63" s="17"/>
      <c r="H63" s="44">
        <v>45000</v>
      </c>
      <c r="I63" s="18"/>
      <c r="J63" s="44">
        <f t="shared" si="20"/>
        <v>41000</v>
      </c>
      <c r="K63" s="48">
        <f t="shared" si="22"/>
        <v>4000</v>
      </c>
      <c r="L63" s="63">
        <f t="shared" si="3"/>
        <v>8</v>
      </c>
      <c r="M63" s="277">
        <f t="shared" si="4"/>
        <v>8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>
        <v>500</v>
      </c>
      <c r="AP63" s="20">
        <v>500</v>
      </c>
      <c r="AQ63" s="20"/>
      <c r="AR63" s="20">
        <v>500</v>
      </c>
      <c r="AS63" s="20">
        <v>500</v>
      </c>
      <c r="AT63" s="20">
        <v>500</v>
      </c>
      <c r="AU63" s="20">
        <v>500</v>
      </c>
      <c r="AV63" s="20">
        <v>500</v>
      </c>
      <c r="AW63" s="20">
        <v>500</v>
      </c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ht="15.75" thickBot="1" x14ac:dyDescent="0.3">
      <c r="B64" s="15" t="str">
        <f t="shared" si="21"/>
        <v>13A</v>
      </c>
      <c r="C64" s="16">
        <v>10</v>
      </c>
      <c r="D64" s="36"/>
      <c r="E64" s="40" t="s">
        <v>312</v>
      </c>
      <c r="F64" s="32" t="s">
        <v>489</v>
      </c>
      <c r="G64" s="17"/>
      <c r="H64" s="44">
        <v>45000</v>
      </c>
      <c r="I64" s="18"/>
      <c r="J64" s="44">
        <f t="shared" si="20"/>
        <v>43000</v>
      </c>
      <c r="K64" s="48">
        <f t="shared" si="22"/>
        <v>2000</v>
      </c>
      <c r="L64" s="63">
        <f t="shared" si="3"/>
        <v>4</v>
      </c>
      <c r="M64" s="277">
        <f t="shared" si="4"/>
        <v>4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>
        <v>500</v>
      </c>
      <c r="AP64" s="20"/>
      <c r="AQ64" s="20"/>
      <c r="AR64" s="20">
        <v>500</v>
      </c>
      <c r="AS64" s="20"/>
      <c r="AT64" s="20">
        <v>500</v>
      </c>
      <c r="AU64" s="20">
        <v>500</v>
      </c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ht="15.75" thickTop="1" x14ac:dyDescent="0.25">
      <c r="B65" s="9" t="s">
        <v>300</v>
      </c>
      <c r="C65" s="10">
        <v>11</v>
      </c>
      <c r="D65" s="35"/>
      <c r="E65" s="38" t="s">
        <v>313</v>
      </c>
      <c r="F65" s="30" t="s">
        <v>489</v>
      </c>
      <c r="G65" s="150"/>
      <c r="H65" s="43">
        <v>45000</v>
      </c>
      <c r="I65" s="11"/>
      <c r="J65" s="43">
        <f>+H65-K65</f>
        <v>40500</v>
      </c>
      <c r="K65" s="47">
        <f>SUM(N65:CY65)</f>
        <v>4500</v>
      </c>
      <c r="L65" s="63">
        <f t="shared" si="3"/>
        <v>9</v>
      </c>
      <c r="M65" s="277">
        <f t="shared" si="4"/>
        <v>9</v>
      </c>
      <c r="N65" s="12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>
        <v>500</v>
      </c>
      <c r="AP65" s="13">
        <v>500</v>
      </c>
      <c r="AQ65" s="13">
        <v>500</v>
      </c>
      <c r="AR65" s="13">
        <v>500</v>
      </c>
      <c r="AS65" s="13">
        <v>500</v>
      </c>
      <c r="AT65" s="13">
        <v>500</v>
      </c>
      <c r="AU65" s="13">
        <v>500</v>
      </c>
      <c r="AV65" s="13">
        <v>500</v>
      </c>
      <c r="AW65" s="13">
        <v>500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2:103" x14ac:dyDescent="0.25">
      <c r="B66" s="15" t="str">
        <f>B65</f>
        <v>13B</v>
      </c>
      <c r="C66" s="16">
        <v>12</v>
      </c>
      <c r="D66" s="36"/>
      <c r="E66" s="39" t="s">
        <v>314</v>
      </c>
      <c r="F66" s="31" t="s">
        <v>489</v>
      </c>
      <c r="G66" s="17"/>
      <c r="H66" s="44">
        <v>45000</v>
      </c>
      <c r="I66" s="18"/>
      <c r="J66" s="44">
        <f t="shared" ref="J66:J73" si="23">+H66-K66</f>
        <v>40500</v>
      </c>
      <c r="K66" s="48">
        <f>SUM(N66:CY66)</f>
        <v>4500</v>
      </c>
      <c r="L66" s="63">
        <f t="shared" si="3"/>
        <v>9</v>
      </c>
      <c r="M66" s="277">
        <f t="shared" si="4"/>
        <v>9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>
        <v>500</v>
      </c>
      <c r="AP66" s="20">
        <v>500</v>
      </c>
      <c r="AQ66" s="20">
        <v>500</v>
      </c>
      <c r="AR66" s="20">
        <v>500</v>
      </c>
      <c r="AS66" s="20">
        <v>500</v>
      </c>
      <c r="AT66" s="20">
        <v>500</v>
      </c>
      <c r="AU66" s="20">
        <v>500</v>
      </c>
      <c r="AV66" s="20">
        <v>500</v>
      </c>
      <c r="AW66" s="20">
        <v>500</v>
      </c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15" t="str">
        <f t="shared" ref="B67:B74" si="24">B66</f>
        <v>13B</v>
      </c>
      <c r="C67" s="16">
        <v>13</v>
      </c>
      <c r="D67" s="36"/>
      <c r="E67" s="40" t="s">
        <v>315</v>
      </c>
      <c r="F67" s="32" t="s">
        <v>489</v>
      </c>
      <c r="G67" s="17"/>
      <c r="H67" s="44">
        <v>45000</v>
      </c>
      <c r="I67" s="18"/>
      <c r="J67" s="44">
        <f t="shared" si="23"/>
        <v>40500</v>
      </c>
      <c r="K67" s="48">
        <f t="shared" ref="K67:K73" si="25">SUM(N67:CY67)</f>
        <v>4500</v>
      </c>
      <c r="L67" s="63">
        <f t="shared" si="3"/>
        <v>9</v>
      </c>
      <c r="M67" s="277">
        <f t="shared" si="4"/>
        <v>9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>
        <v>500</v>
      </c>
      <c r="AP67" s="20">
        <v>500</v>
      </c>
      <c r="AQ67" s="20">
        <v>500</v>
      </c>
      <c r="AR67" s="20">
        <v>500</v>
      </c>
      <c r="AS67" s="20">
        <v>500</v>
      </c>
      <c r="AT67" s="20">
        <v>500</v>
      </c>
      <c r="AU67" s="20">
        <v>500</v>
      </c>
      <c r="AV67" s="20">
        <v>500</v>
      </c>
      <c r="AW67" s="20">
        <v>500</v>
      </c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 t="str">
        <f t="shared" si="24"/>
        <v>13B</v>
      </c>
      <c r="C68" s="16">
        <v>14</v>
      </c>
      <c r="D68" s="36"/>
      <c r="E68" s="40" t="s">
        <v>315</v>
      </c>
      <c r="F68" s="32" t="s">
        <v>489</v>
      </c>
      <c r="G68" s="17"/>
      <c r="H68" s="44">
        <v>45000</v>
      </c>
      <c r="I68" s="18"/>
      <c r="J68" s="44">
        <f t="shared" si="23"/>
        <v>40500</v>
      </c>
      <c r="K68" s="48">
        <f t="shared" si="25"/>
        <v>4500</v>
      </c>
      <c r="L68" s="63">
        <f t="shared" si="3"/>
        <v>9</v>
      </c>
      <c r="M68" s="277">
        <f t="shared" si="4"/>
        <v>9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>
        <v>500</v>
      </c>
      <c r="AP68" s="20">
        <v>500</v>
      </c>
      <c r="AQ68" s="20">
        <v>500</v>
      </c>
      <c r="AR68" s="20">
        <v>500</v>
      </c>
      <c r="AS68" s="20">
        <v>500</v>
      </c>
      <c r="AT68" s="20">
        <v>500</v>
      </c>
      <c r="AU68" s="20">
        <v>500</v>
      </c>
      <c r="AV68" s="20">
        <v>500</v>
      </c>
      <c r="AW68" s="20">
        <v>500</v>
      </c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 t="str">
        <f t="shared" si="24"/>
        <v>13B</v>
      </c>
      <c r="C69" s="16">
        <v>15</v>
      </c>
      <c r="D69" s="36"/>
      <c r="E69" s="40" t="s">
        <v>316</v>
      </c>
      <c r="F69" s="32" t="s">
        <v>489</v>
      </c>
      <c r="G69" s="17"/>
      <c r="H69" s="44">
        <v>45000</v>
      </c>
      <c r="I69" s="18"/>
      <c r="J69" s="44">
        <f t="shared" si="23"/>
        <v>40500</v>
      </c>
      <c r="K69" s="48">
        <f t="shared" si="25"/>
        <v>4500</v>
      </c>
      <c r="L69" s="63">
        <f t="shared" si="3"/>
        <v>9</v>
      </c>
      <c r="M69" s="277">
        <f t="shared" si="4"/>
        <v>9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>
        <v>500</v>
      </c>
      <c r="AP69" s="20">
        <v>500</v>
      </c>
      <c r="AQ69" s="20">
        <v>500</v>
      </c>
      <c r="AR69" s="20">
        <v>500</v>
      </c>
      <c r="AS69" s="20">
        <v>500</v>
      </c>
      <c r="AT69" s="20">
        <v>500</v>
      </c>
      <c r="AU69" s="20">
        <v>500</v>
      </c>
      <c r="AV69" s="20">
        <v>500</v>
      </c>
      <c r="AW69" s="20">
        <v>500</v>
      </c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 t="str">
        <f t="shared" si="24"/>
        <v>13B</v>
      </c>
      <c r="C70" s="16">
        <v>16</v>
      </c>
      <c r="D70" s="36"/>
      <c r="E70" s="40" t="s">
        <v>317</v>
      </c>
      <c r="F70" s="32" t="s">
        <v>489</v>
      </c>
      <c r="G70" s="17"/>
      <c r="H70" s="44">
        <v>45000</v>
      </c>
      <c r="I70" s="18"/>
      <c r="J70" s="44">
        <f t="shared" si="23"/>
        <v>40500</v>
      </c>
      <c r="K70" s="48">
        <f t="shared" si="25"/>
        <v>4500</v>
      </c>
      <c r="L70" s="63">
        <f t="shared" si="3"/>
        <v>9</v>
      </c>
      <c r="M70" s="277">
        <f t="shared" si="4"/>
        <v>9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>
        <v>500</v>
      </c>
      <c r="AP70" s="20">
        <v>500</v>
      </c>
      <c r="AQ70" s="20">
        <v>500</v>
      </c>
      <c r="AR70" s="20">
        <v>500</v>
      </c>
      <c r="AS70" s="20">
        <v>500</v>
      </c>
      <c r="AT70" s="20">
        <v>500</v>
      </c>
      <c r="AU70" s="20">
        <v>500</v>
      </c>
      <c r="AV70" s="20">
        <v>500</v>
      </c>
      <c r="AW70" s="20">
        <v>500</v>
      </c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 t="str">
        <f t="shared" si="24"/>
        <v>13B</v>
      </c>
      <c r="C71" s="16">
        <v>17</v>
      </c>
      <c r="D71" s="36"/>
      <c r="E71" s="40" t="s">
        <v>318</v>
      </c>
      <c r="F71" s="32" t="s">
        <v>489</v>
      </c>
      <c r="G71" s="17"/>
      <c r="H71" s="44">
        <v>45000</v>
      </c>
      <c r="I71" s="18"/>
      <c r="J71" s="44">
        <f t="shared" si="23"/>
        <v>40500</v>
      </c>
      <c r="K71" s="48">
        <f t="shared" si="25"/>
        <v>4500</v>
      </c>
      <c r="L71" s="63">
        <f t="shared" si="3"/>
        <v>9</v>
      </c>
      <c r="M71" s="277">
        <f t="shared" si="4"/>
        <v>9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>
        <v>500</v>
      </c>
      <c r="AP71" s="20">
        <v>500</v>
      </c>
      <c r="AQ71" s="20">
        <v>500</v>
      </c>
      <c r="AR71" s="20">
        <v>500</v>
      </c>
      <c r="AS71" s="20">
        <v>500</v>
      </c>
      <c r="AT71" s="20">
        <v>500</v>
      </c>
      <c r="AU71" s="20">
        <v>500</v>
      </c>
      <c r="AV71" s="20">
        <v>500</v>
      </c>
      <c r="AW71" s="20">
        <v>500</v>
      </c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 t="str">
        <f t="shared" si="24"/>
        <v>13B</v>
      </c>
      <c r="C72" s="16">
        <v>18</v>
      </c>
      <c r="D72" s="36"/>
      <c r="E72" s="40" t="s">
        <v>319</v>
      </c>
      <c r="F72" s="32" t="s">
        <v>489</v>
      </c>
      <c r="G72" s="17"/>
      <c r="H72" s="44">
        <v>45000</v>
      </c>
      <c r="I72" s="18"/>
      <c r="J72" s="44">
        <f t="shared" si="23"/>
        <v>40500</v>
      </c>
      <c r="K72" s="48">
        <f t="shared" si="25"/>
        <v>4500</v>
      </c>
      <c r="L72" s="63">
        <f t="shared" si="3"/>
        <v>9</v>
      </c>
      <c r="M72" s="277">
        <f t="shared" si="4"/>
        <v>9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>
        <v>500</v>
      </c>
      <c r="AP72" s="20">
        <v>500</v>
      </c>
      <c r="AQ72" s="20">
        <v>500</v>
      </c>
      <c r="AR72" s="20">
        <v>500</v>
      </c>
      <c r="AS72" s="20">
        <v>500</v>
      </c>
      <c r="AT72" s="20">
        <v>500</v>
      </c>
      <c r="AU72" s="20">
        <v>500</v>
      </c>
      <c r="AV72" s="20">
        <v>500</v>
      </c>
      <c r="AW72" s="20">
        <v>500</v>
      </c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 t="str">
        <f t="shared" si="24"/>
        <v>13B</v>
      </c>
      <c r="C73" s="16">
        <v>19</v>
      </c>
      <c r="D73" s="36"/>
      <c r="E73" s="40" t="s">
        <v>320</v>
      </c>
      <c r="F73" s="32" t="s">
        <v>489</v>
      </c>
      <c r="G73" s="17"/>
      <c r="H73" s="44">
        <v>45000</v>
      </c>
      <c r="I73" s="18"/>
      <c r="J73" s="44">
        <f t="shared" si="23"/>
        <v>36000</v>
      </c>
      <c r="K73" s="48">
        <f t="shared" si="25"/>
        <v>9000</v>
      </c>
      <c r="L73" s="63">
        <f t="shared" si="3"/>
        <v>9</v>
      </c>
      <c r="M73" s="277">
        <f t="shared" si="4"/>
        <v>18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>
        <v>500</v>
      </c>
      <c r="AP73" s="20">
        <v>500</v>
      </c>
      <c r="AQ73" s="20">
        <v>500</v>
      </c>
      <c r="AR73" s="20">
        <v>500</v>
      </c>
      <c r="AS73" s="20">
        <v>500</v>
      </c>
      <c r="AT73" s="20">
        <v>5000</v>
      </c>
      <c r="AU73" s="20">
        <v>500</v>
      </c>
      <c r="AV73" s="20">
        <v>500</v>
      </c>
      <c r="AW73" s="20">
        <v>500</v>
      </c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ht="15.75" thickBot="1" x14ac:dyDescent="0.3">
      <c r="B74" s="22" t="str">
        <f t="shared" si="24"/>
        <v>13B</v>
      </c>
      <c r="C74" s="16">
        <v>20</v>
      </c>
      <c r="D74" s="36"/>
      <c r="E74" s="142" t="s">
        <v>321</v>
      </c>
      <c r="F74" s="143" t="s">
        <v>489</v>
      </c>
      <c r="G74" s="24"/>
      <c r="H74" s="45">
        <v>45000</v>
      </c>
      <c r="I74" s="144"/>
      <c r="J74" s="45">
        <f>+H74-K74</f>
        <v>40500</v>
      </c>
      <c r="K74" s="49">
        <f>SUM(N74:CY74)</f>
        <v>4500</v>
      </c>
      <c r="L74" s="145">
        <f t="shared" si="3"/>
        <v>9</v>
      </c>
      <c r="M74" s="277">
        <f t="shared" si="4"/>
        <v>9</v>
      </c>
      <c r="N74" s="146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>
        <v>500</v>
      </c>
      <c r="AP74" s="111">
        <v>500</v>
      </c>
      <c r="AQ74" s="111">
        <v>500</v>
      </c>
      <c r="AR74" s="111">
        <v>500</v>
      </c>
      <c r="AS74" s="111">
        <v>500</v>
      </c>
      <c r="AT74" s="111">
        <v>500</v>
      </c>
      <c r="AU74" s="111">
        <v>500</v>
      </c>
      <c r="AV74" s="111">
        <v>500</v>
      </c>
      <c r="AW74" s="111">
        <v>500</v>
      </c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47"/>
    </row>
    <row r="75" spans="2:103" ht="15.75" thickBot="1" x14ac:dyDescent="0.3">
      <c r="B75" s="9" t="s">
        <v>301</v>
      </c>
      <c r="C75" s="10" t="s">
        <v>512</v>
      </c>
      <c r="D75" s="35"/>
      <c r="E75" s="148" t="s">
        <v>322</v>
      </c>
      <c r="F75" s="149" t="s">
        <v>489</v>
      </c>
      <c r="G75" s="150">
        <v>312.5</v>
      </c>
      <c r="H75" s="43">
        <v>90000</v>
      </c>
      <c r="I75" s="11">
        <v>42505</v>
      </c>
      <c r="J75" s="43">
        <f>+H75-K75</f>
        <v>84000</v>
      </c>
      <c r="K75" s="47">
        <f t="shared" ref="K75:K109" si="26">SUM(N75:CY75)</f>
        <v>6000</v>
      </c>
      <c r="L75" s="151"/>
      <c r="M75" s="277">
        <f>SUM(N75:CY75)/1000</f>
        <v>6</v>
      </c>
      <c r="N75" s="152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272">
        <v>2000</v>
      </c>
      <c r="AO75" s="109"/>
      <c r="AP75" s="109">
        <v>2000</v>
      </c>
      <c r="AQ75" s="109"/>
      <c r="AR75" s="109">
        <v>2000</v>
      </c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09"/>
      <c r="CF75" s="109"/>
      <c r="CG75" s="109"/>
      <c r="CH75" s="109"/>
      <c r="CI75" s="109"/>
      <c r="CJ75" s="109"/>
      <c r="CK75" s="109"/>
      <c r="CL75" s="109"/>
      <c r="CM75" s="109"/>
      <c r="CN75" s="109"/>
      <c r="CO75" s="109"/>
      <c r="CP75" s="109"/>
      <c r="CQ75" s="109"/>
      <c r="CR75" s="109"/>
      <c r="CS75" s="109"/>
      <c r="CT75" s="109"/>
      <c r="CU75" s="109"/>
      <c r="CV75" s="109"/>
      <c r="CW75" s="109"/>
      <c r="CX75" s="109"/>
      <c r="CY75" s="153"/>
    </row>
    <row r="76" spans="2:103" ht="15.75" thickBot="1" x14ac:dyDescent="0.3">
      <c r="B76" s="15"/>
      <c r="C76" s="16" t="s">
        <v>513</v>
      </c>
      <c r="D76" s="36"/>
      <c r="E76" s="40" t="s">
        <v>323</v>
      </c>
      <c r="F76" s="32" t="s">
        <v>489</v>
      </c>
      <c r="G76" s="150">
        <v>312.5</v>
      </c>
      <c r="H76" s="44">
        <v>90000</v>
      </c>
      <c r="I76" s="18">
        <v>42505</v>
      </c>
      <c r="J76" s="44">
        <f t="shared" ref="J76:J109" si="27">+H76-K76</f>
        <v>82000</v>
      </c>
      <c r="K76" s="48">
        <f t="shared" si="26"/>
        <v>8000</v>
      </c>
      <c r="L76" s="64"/>
      <c r="M76" s="277">
        <f>SUM(N76:CY76)/1000</f>
        <v>8</v>
      </c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>
        <v>2000</v>
      </c>
      <c r="AO76" s="20"/>
      <c r="AP76" s="20">
        <v>2000</v>
      </c>
      <c r="AQ76" s="20"/>
      <c r="AR76" s="20">
        <v>2000</v>
      </c>
      <c r="AS76" s="20"/>
      <c r="AT76" s="20"/>
      <c r="AU76" s="20">
        <v>2000</v>
      </c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x14ac:dyDescent="0.25">
      <c r="B77" s="15"/>
      <c r="C77" s="16" t="s">
        <v>514</v>
      </c>
      <c r="D77" s="36"/>
      <c r="E77" s="40" t="s">
        <v>324</v>
      </c>
      <c r="F77" s="32" t="s">
        <v>489</v>
      </c>
      <c r="G77" s="150">
        <v>312.5</v>
      </c>
      <c r="H77" s="44">
        <v>90000</v>
      </c>
      <c r="I77" s="18">
        <v>42505</v>
      </c>
      <c r="J77" s="44">
        <f t="shared" si="27"/>
        <v>82000</v>
      </c>
      <c r="K77" s="48">
        <f t="shared" si="26"/>
        <v>8000</v>
      </c>
      <c r="L77" s="64"/>
      <c r="M77" s="277">
        <f>SUM(N77:CY77)/1000</f>
        <v>8</v>
      </c>
      <c r="N77" s="19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>
        <v>2000</v>
      </c>
      <c r="AO77" s="20"/>
      <c r="AP77" s="20">
        <v>2000</v>
      </c>
      <c r="AQ77" s="20"/>
      <c r="AR77" s="20">
        <v>2000</v>
      </c>
      <c r="AS77" s="20"/>
      <c r="AT77" s="20"/>
      <c r="AU77" s="20">
        <v>2000</v>
      </c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1"/>
    </row>
    <row r="78" spans="2:103" x14ac:dyDescent="0.25">
      <c r="B78" s="15"/>
      <c r="C78" s="16">
        <v>7</v>
      </c>
      <c r="D78" s="36"/>
      <c r="E78" s="40" t="s">
        <v>325</v>
      </c>
      <c r="F78" s="32" t="s">
        <v>489</v>
      </c>
      <c r="G78" s="17">
        <v>312.5</v>
      </c>
      <c r="H78" s="44">
        <v>45000</v>
      </c>
      <c r="I78" s="18">
        <v>42505</v>
      </c>
      <c r="J78" s="44">
        <f t="shared" si="27"/>
        <v>40500</v>
      </c>
      <c r="K78" s="48">
        <f t="shared" si="26"/>
        <v>4500</v>
      </c>
      <c r="L78" s="64"/>
      <c r="M78" s="277">
        <f t="shared" ref="M78:M99" si="28">SUM(N78:CY78)/500</f>
        <v>9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>
        <v>500</v>
      </c>
      <c r="AO78" s="20">
        <v>500</v>
      </c>
      <c r="AP78" s="20">
        <v>1000</v>
      </c>
      <c r="AQ78" s="20"/>
      <c r="AR78" s="20"/>
      <c r="AS78" s="20">
        <v>500</v>
      </c>
      <c r="AT78" s="20"/>
      <c r="AU78" s="20">
        <v>1000</v>
      </c>
      <c r="AV78" s="20"/>
      <c r="AW78" s="20"/>
      <c r="AX78" s="20">
        <v>1000</v>
      </c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/>
      <c r="C79" s="16" t="s">
        <v>515</v>
      </c>
      <c r="D79" s="36"/>
      <c r="E79" s="40" t="s">
        <v>326</v>
      </c>
      <c r="F79" s="32" t="s">
        <v>489</v>
      </c>
      <c r="G79" s="17">
        <v>312.5</v>
      </c>
      <c r="H79" s="44">
        <v>90000</v>
      </c>
      <c r="I79" s="18">
        <v>42505</v>
      </c>
      <c r="J79" s="44">
        <f t="shared" si="27"/>
        <v>81000</v>
      </c>
      <c r="K79" s="48">
        <f t="shared" si="26"/>
        <v>9000</v>
      </c>
      <c r="L79" s="64"/>
      <c r="M79" s="277">
        <f>SUM(N79:CY79)/1000</f>
        <v>9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>
        <v>2000</v>
      </c>
      <c r="AO79" s="20"/>
      <c r="AP79" s="20">
        <v>2000</v>
      </c>
      <c r="AQ79" s="20"/>
      <c r="AR79" s="20">
        <v>2000</v>
      </c>
      <c r="AS79" s="20"/>
      <c r="AT79" s="20"/>
      <c r="AU79" s="20">
        <v>1000</v>
      </c>
      <c r="AV79" s="20"/>
      <c r="AW79" s="20"/>
      <c r="AX79" s="20">
        <v>2000</v>
      </c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ht="15.75" thickBot="1" x14ac:dyDescent="0.3">
      <c r="B80" s="15"/>
      <c r="C80" s="23">
        <v>10</v>
      </c>
      <c r="D80" s="36"/>
      <c r="E80" s="142" t="s">
        <v>327</v>
      </c>
      <c r="F80" s="143" t="s">
        <v>489</v>
      </c>
      <c r="G80" s="24">
        <v>312.5</v>
      </c>
      <c r="H80" s="45">
        <v>45000</v>
      </c>
      <c r="I80" s="18">
        <v>42505</v>
      </c>
      <c r="J80" s="45">
        <f t="shared" si="27"/>
        <v>40000</v>
      </c>
      <c r="K80" s="49">
        <f t="shared" si="26"/>
        <v>5000</v>
      </c>
      <c r="L80" s="154"/>
      <c r="M80" s="277">
        <f t="shared" si="28"/>
        <v>10</v>
      </c>
      <c r="N80" s="14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>
        <v>500</v>
      </c>
      <c r="AO80" s="111">
        <v>500</v>
      </c>
      <c r="AP80" s="111">
        <v>500</v>
      </c>
      <c r="AQ80" s="111">
        <v>500</v>
      </c>
      <c r="AR80" s="111">
        <v>500</v>
      </c>
      <c r="AS80" s="111">
        <v>500</v>
      </c>
      <c r="AT80" s="111">
        <v>500</v>
      </c>
      <c r="AU80" s="111">
        <v>500</v>
      </c>
      <c r="AV80" s="111"/>
      <c r="AW80" s="111"/>
      <c r="AX80" s="111">
        <v>1000</v>
      </c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47"/>
    </row>
    <row r="81" spans="2:103" x14ac:dyDescent="0.25">
      <c r="B81" s="9" t="s">
        <v>302</v>
      </c>
      <c r="C81" s="10">
        <v>11</v>
      </c>
      <c r="D81" s="35"/>
      <c r="E81" s="148" t="s">
        <v>476</v>
      </c>
      <c r="F81" s="149" t="s">
        <v>489</v>
      </c>
      <c r="G81" s="150">
        <v>312.5</v>
      </c>
      <c r="H81" s="43">
        <v>45000</v>
      </c>
      <c r="I81" s="18">
        <v>42505</v>
      </c>
      <c r="J81" s="43">
        <f t="shared" si="27"/>
        <v>40500</v>
      </c>
      <c r="K81" s="47">
        <f t="shared" si="26"/>
        <v>4500</v>
      </c>
      <c r="L81" s="151"/>
      <c r="M81" s="277">
        <f t="shared" si="28"/>
        <v>9</v>
      </c>
      <c r="N81" s="152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>
        <v>1000</v>
      </c>
      <c r="AP81" s="109">
        <v>500</v>
      </c>
      <c r="AQ81" s="109">
        <v>500</v>
      </c>
      <c r="AR81" s="109">
        <v>500</v>
      </c>
      <c r="AS81" s="109">
        <v>500</v>
      </c>
      <c r="AT81" s="109">
        <v>500</v>
      </c>
      <c r="AU81" s="109">
        <v>500</v>
      </c>
      <c r="AV81" s="109"/>
      <c r="AW81" s="109"/>
      <c r="AX81" s="109">
        <v>500</v>
      </c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09"/>
      <c r="BW81" s="109"/>
      <c r="BX81" s="109"/>
      <c r="BY81" s="109"/>
      <c r="BZ81" s="109"/>
      <c r="CA81" s="109"/>
      <c r="CB81" s="109"/>
      <c r="CC81" s="109"/>
      <c r="CD81" s="109"/>
      <c r="CE81" s="109"/>
      <c r="CF81" s="109"/>
      <c r="CG81" s="109"/>
      <c r="CH81" s="109"/>
      <c r="CI81" s="109"/>
      <c r="CJ81" s="109"/>
      <c r="CK81" s="109"/>
      <c r="CL81" s="109"/>
      <c r="CM81" s="109"/>
      <c r="CN81" s="109"/>
      <c r="CO81" s="109"/>
      <c r="CP81" s="109"/>
      <c r="CQ81" s="109"/>
      <c r="CR81" s="109"/>
      <c r="CS81" s="109"/>
      <c r="CT81" s="109"/>
      <c r="CU81" s="109"/>
      <c r="CV81" s="109"/>
      <c r="CW81" s="109"/>
      <c r="CX81" s="109"/>
      <c r="CY81" s="153"/>
    </row>
    <row r="82" spans="2:103" x14ac:dyDescent="0.25">
      <c r="B82" s="15" t="str">
        <f>B81</f>
        <v>14B</v>
      </c>
      <c r="C82" s="16">
        <v>12</v>
      </c>
      <c r="D82" s="36"/>
      <c r="E82" s="40" t="s">
        <v>328</v>
      </c>
      <c r="F82" s="32" t="s">
        <v>489</v>
      </c>
      <c r="G82" s="17">
        <v>312.5</v>
      </c>
      <c r="H82" s="44">
        <v>45000</v>
      </c>
      <c r="I82" s="18">
        <v>42505</v>
      </c>
      <c r="J82" s="44">
        <f t="shared" si="27"/>
        <v>40500</v>
      </c>
      <c r="K82" s="48">
        <f t="shared" si="26"/>
        <v>4500</v>
      </c>
      <c r="L82" s="64"/>
      <c r="M82" s="277">
        <f t="shared" si="28"/>
        <v>9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>
        <v>500</v>
      </c>
      <c r="AO82" s="20">
        <v>500</v>
      </c>
      <c r="AP82" s="20">
        <v>500</v>
      </c>
      <c r="AQ82" s="20">
        <v>500</v>
      </c>
      <c r="AR82" s="20">
        <v>500</v>
      </c>
      <c r="AS82" s="20">
        <v>500</v>
      </c>
      <c r="AT82" s="20">
        <v>500</v>
      </c>
      <c r="AU82" s="20">
        <v>500</v>
      </c>
      <c r="AV82" s="20"/>
      <c r="AW82" s="20"/>
      <c r="AX82" s="20">
        <v>500</v>
      </c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 t="str">
        <f t="shared" ref="B83:B89" si="29">B82</f>
        <v>14B</v>
      </c>
      <c r="C83" s="16">
        <v>13</v>
      </c>
      <c r="D83" s="36"/>
      <c r="E83" s="40" t="s">
        <v>329</v>
      </c>
      <c r="F83" s="32" t="s">
        <v>489</v>
      </c>
      <c r="G83" s="17">
        <v>312.5</v>
      </c>
      <c r="H83" s="44">
        <v>45000</v>
      </c>
      <c r="I83" s="18">
        <v>42505</v>
      </c>
      <c r="J83" s="44">
        <f t="shared" si="27"/>
        <v>40500</v>
      </c>
      <c r="K83" s="48">
        <f t="shared" si="26"/>
        <v>4500</v>
      </c>
      <c r="L83" s="64"/>
      <c r="M83" s="277">
        <f t="shared" si="28"/>
        <v>9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>
        <v>500</v>
      </c>
      <c r="AO83" s="20">
        <v>500</v>
      </c>
      <c r="AP83" s="20">
        <v>500</v>
      </c>
      <c r="AQ83" s="20">
        <v>500</v>
      </c>
      <c r="AR83" s="20">
        <v>500</v>
      </c>
      <c r="AS83" s="20">
        <v>500</v>
      </c>
      <c r="AT83" s="20">
        <v>500</v>
      </c>
      <c r="AU83" s="20">
        <v>500</v>
      </c>
      <c r="AV83" s="20"/>
      <c r="AW83" s="20"/>
      <c r="AX83" s="20">
        <v>500</v>
      </c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 t="str">
        <f t="shared" si="29"/>
        <v>14B</v>
      </c>
      <c r="C84" s="16">
        <v>14</v>
      </c>
      <c r="D84" s="36"/>
      <c r="E84" s="40" t="s">
        <v>509</v>
      </c>
      <c r="F84" s="32" t="s">
        <v>489</v>
      </c>
      <c r="G84" s="17">
        <v>312.5</v>
      </c>
      <c r="H84" s="44">
        <v>45000</v>
      </c>
      <c r="I84" s="18">
        <v>42587</v>
      </c>
      <c r="J84" s="44">
        <f t="shared" si="27"/>
        <v>41000</v>
      </c>
      <c r="K84" s="48">
        <f t="shared" si="26"/>
        <v>4000</v>
      </c>
      <c r="L84" s="64"/>
      <c r="M84" s="277">
        <f t="shared" si="28"/>
        <v>8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>
        <v>3000</v>
      </c>
      <c r="AS84" s="20"/>
      <c r="AT84" s="20">
        <v>500</v>
      </c>
      <c r="AU84" s="20">
        <v>500</v>
      </c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 t="str">
        <f t="shared" si="29"/>
        <v>14B</v>
      </c>
      <c r="C85" s="16">
        <v>15</v>
      </c>
      <c r="D85" s="36"/>
      <c r="E85" s="40" t="s">
        <v>330</v>
      </c>
      <c r="F85" s="32" t="s">
        <v>489</v>
      </c>
      <c r="G85" s="17">
        <v>312.5</v>
      </c>
      <c r="H85" s="44">
        <v>45000</v>
      </c>
      <c r="I85" s="18">
        <v>42155</v>
      </c>
      <c r="J85" s="44">
        <f t="shared" si="27"/>
        <v>41000</v>
      </c>
      <c r="K85" s="48">
        <f t="shared" si="26"/>
        <v>4000</v>
      </c>
      <c r="L85" s="64"/>
      <c r="M85" s="277">
        <f t="shared" si="28"/>
        <v>8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>
        <v>1000</v>
      </c>
      <c r="AP85" s="20">
        <v>500</v>
      </c>
      <c r="AQ85" s="20">
        <v>500</v>
      </c>
      <c r="AR85" s="20">
        <v>500</v>
      </c>
      <c r="AS85" s="20"/>
      <c r="AT85" s="20">
        <v>1000</v>
      </c>
      <c r="AU85" s="20">
        <v>500</v>
      </c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 t="str">
        <f t="shared" si="29"/>
        <v>14B</v>
      </c>
      <c r="C86" s="16" t="s">
        <v>516</v>
      </c>
      <c r="D86" s="36"/>
      <c r="E86" s="40" t="s">
        <v>331</v>
      </c>
      <c r="F86" s="32" t="s">
        <v>489</v>
      </c>
      <c r="G86" s="17">
        <v>312.5</v>
      </c>
      <c r="H86" s="44">
        <v>90000</v>
      </c>
      <c r="I86" s="18">
        <v>42505</v>
      </c>
      <c r="J86" s="44">
        <f t="shared" si="27"/>
        <v>80000</v>
      </c>
      <c r="K86" s="48">
        <f t="shared" si="26"/>
        <v>10000</v>
      </c>
      <c r="L86" s="64"/>
      <c r="M86" s="277">
        <f>SUM(N86:CY86)/1000</f>
        <v>10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>
        <v>2000</v>
      </c>
      <c r="AO86" s="20"/>
      <c r="AP86" s="20">
        <v>2000</v>
      </c>
      <c r="AQ86" s="20"/>
      <c r="AR86" s="20">
        <v>2000</v>
      </c>
      <c r="AS86" s="20"/>
      <c r="AT86" s="20"/>
      <c r="AU86" s="20">
        <v>2000</v>
      </c>
      <c r="AV86" s="20"/>
      <c r="AW86" s="20"/>
      <c r="AX86" s="20">
        <v>2000</v>
      </c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 t="str">
        <f t="shared" si="29"/>
        <v>14B</v>
      </c>
      <c r="C87" s="16">
        <v>18</v>
      </c>
      <c r="D87" s="36"/>
      <c r="E87" s="40" t="s">
        <v>510</v>
      </c>
      <c r="F87" s="32" t="s">
        <v>489</v>
      </c>
      <c r="G87" s="17">
        <v>312.5</v>
      </c>
      <c r="H87" s="44">
        <v>45000</v>
      </c>
      <c r="I87" s="18">
        <v>42521</v>
      </c>
      <c r="J87" s="44">
        <f t="shared" si="27"/>
        <v>45000</v>
      </c>
      <c r="K87" s="48">
        <f t="shared" si="26"/>
        <v>0</v>
      </c>
      <c r="L87" s="64"/>
      <c r="M87" s="277">
        <f t="shared" si="28"/>
        <v>0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 t="str">
        <f t="shared" si="29"/>
        <v>14B</v>
      </c>
      <c r="C88" s="16">
        <v>19</v>
      </c>
      <c r="D88" s="36"/>
      <c r="E88" s="40" t="s">
        <v>332</v>
      </c>
      <c r="F88" s="32" t="s">
        <v>489</v>
      </c>
      <c r="G88" s="17">
        <v>312.5</v>
      </c>
      <c r="H88" s="44">
        <v>45000</v>
      </c>
      <c r="I88" s="18">
        <v>42400</v>
      </c>
      <c r="J88" s="44">
        <f t="shared" si="27"/>
        <v>45000</v>
      </c>
      <c r="K88" s="48">
        <f t="shared" si="26"/>
        <v>0</v>
      </c>
      <c r="L88" s="64"/>
      <c r="M88" s="277">
        <f t="shared" si="28"/>
        <v>0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ht="15.75" thickBot="1" x14ac:dyDescent="0.3">
      <c r="B89" s="22" t="str">
        <f t="shared" si="29"/>
        <v>14B</v>
      </c>
      <c r="C89" s="23">
        <v>20</v>
      </c>
      <c r="D89" s="36"/>
      <c r="E89" s="142" t="s">
        <v>332</v>
      </c>
      <c r="F89" s="143" t="s">
        <v>489</v>
      </c>
      <c r="G89" s="24">
        <v>312.5</v>
      </c>
      <c r="H89" s="45">
        <v>45000</v>
      </c>
      <c r="I89" s="18">
        <v>42400</v>
      </c>
      <c r="J89" s="45">
        <f t="shared" si="27"/>
        <v>45000</v>
      </c>
      <c r="K89" s="49">
        <f t="shared" si="26"/>
        <v>0</v>
      </c>
      <c r="L89" s="154"/>
      <c r="M89" s="277">
        <f t="shared" si="28"/>
        <v>0</v>
      </c>
      <c r="N89" s="146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  <c r="CY89" s="147"/>
    </row>
    <row r="90" spans="2:103" x14ac:dyDescent="0.25">
      <c r="B90" s="133" t="s">
        <v>303</v>
      </c>
      <c r="C90" s="134">
        <v>1</v>
      </c>
      <c r="D90" s="35"/>
      <c r="E90" s="136" t="s">
        <v>333</v>
      </c>
      <c r="F90" s="137" t="s">
        <v>478</v>
      </c>
      <c r="G90" s="138">
        <v>312.5</v>
      </c>
      <c r="H90" s="139">
        <v>45000</v>
      </c>
      <c r="I90" s="140">
        <v>42231</v>
      </c>
      <c r="J90" s="139">
        <f t="shared" si="27"/>
        <v>40000</v>
      </c>
      <c r="K90" s="141">
        <f t="shared" si="26"/>
        <v>5000</v>
      </c>
      <c r="L90" s="64"/>
      <c r="M90" s="277">
        <f t="shared" si="28"/>
        <v>10</v>
      </c>
      <c r="N90" s="106"/>
      <c r="O90" s="107"/>
      <c r="P90" s="107"/>
      <c r="Q90" s="107"/>
      <c r="R90" s="107"/>
      <c r="S90" s="107"/>
      <c r="T90" s="107"/>
      <c r="U90" s="107"/>
      <c r="V90" s="107">
        <v>500</v>
      </c>
      <c r="W90" s="107">
        <v>500</v>
      </c>
      <c r="X90" s="107">
        <v>500</v>
      </c>
      <c r="Y90" s="107">
        <v>500</v>
      </c>
      <c r="Z90" s="107">
        <v>500</v>
      </c>
      <c r="AA90" s="107">
        <v>500</v>
      </c>
      <c r="AB90" s="107">
        <v>500</v>
      </c>
      <c r="AC90" s="107">
        <v>500</v>
      </c>
      <c r="AD90" s="107">
        <v>500</v>
      </c>
      <c r="AE90" s="107"/>
      <c r="AF90" s="107"/>
      <c r="AG90" s="107"/>
      <c r="AH90" s="107"/>
      <c r="AI90" s="107"/>
      <c r="AJ90" s="107">
        <v>500</v>
      </c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  <c r="BW90" s="107"/>
      <c r="BX90" s="107"/>
      <c r="BY90" s="107"/>
      <c r="BZ90" s="107"/>
      <c r="CA90" s="107"/>
      <c r="CB90" s="107"/>
      <c r="CC90" s="107"/>
      <c r="CD90" s="107"/>
      <c r="CE90" s="107"/>
      <c r="CF90" s="107"/>
      <c r="CG90" s="107"/>
      <c r="CH90" s="107"/>
      <c r="CI90" s="107"/>
      <c r="CJ90" s="107"/>
      <c r="CK90" s="107"/>
      <c r="CL90" s="107"/>
      <c r="CM90" s="107"/>
      <c r="CN90" s="107"/>
      <c r="CO90" s="107"/>
      <c r="CP90" s="107"/>
      <c r="CQ90" s="107"/>
      <c r="CR90" s="107"/>
      <c r="CS90" s="107"/>
      <c r="CT90" s="107"/>
      <c r="CU90" s="107"/>
      <c r="CV90" s="107"/>
      <c r="CW90" s="107"/>
      <c r="CX90" s="107"/>
      <c r="CY90" s="108"/>
    </row>
    <row r="91" spans="2:103" x14ac:dyDescent="0.25">
      <c r="B91" s="15" t="str">
        <f>B90</f>
        <v>15A</v>
      </c>
      <c r="C91" s="16">
        <v>2</v>
      </c>
      <c r="D91" s="54"/>
      <c r="E91" s="40" t="s">
        <v>334</v>
      </c>
      <c r="F91" s="32" t="s">
        <v>478</v>
      </c>
      <c r="G91" s="17">
        <v>312.5</v>
      </c>
      <c r="H91" s="44">
        <v>45000</v>
      </c>
      <c r="I91" s="18">
        <v>42246</v>
      </c>
      <c r="J91" s="44">
        <f t="shared" si="27"/>
        <v>40000</v>
      </c>
      <c r="K91" s="48">
        <f t="shared" si="26"/>
        <v>5000</v>
      </c>
      <c r="L91" s="64"/>
      <c r="M91" s="277">
        <f t="shared" si="28"/>
        <v>10</v>
      </c>
      <c r="N91" s="19"/>
      <c r="O91" s="20"/>
      <c r="P91" s="20"/>
      <c r="Q91" s="20"/>
      <c r="R91" s="20"/>
      <c r="S91" s="20"/>
      <c r="T91" s="20"/>
      <c r="U91" s="20"/>
      <c r="V91" s="20"/>
      <c r="W91" s="20">
        <v>500</v>
      </c>
      <c r="X91" s="20">
        <v>500</v>
      </c>
      <c r="Y91" s="20">
        <v>500</v>
      </c>
      <c r="Z91" s="20">
        <v>500</v>
      </c>
      <c r="AA91" s="20">
        <v>500</v>
      </c>
      <c r="AB91" s="20">
        <v>500</v>
      </c>
      <c r="AC91" s="20">
        <v>500</v>
      </c>
      <c r="AD91" s="20">
        <v>500</v>
      </c>
      <c r="AE91" s="20">
        <v>500</v>
      </c>
      <c r="AF91" s="20"/>
      <c r="AG91" s="20"/>
      <c r="AH91" s="20"/>
      <c r="AI91" s="20"/>
      <c r="AJ91" s="20">
        <v>500</v>
      </c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 t="str">
        <f t="shared" ref="B92:B99" si="30">B91</f>
        <v>15A</v>
      </c>
      <c r="C92" s="16">
        <v>3</v>
      </c>
      <c r="D92" s="54"/>
      <c r="E92" s="40" t="s">
        <v>335</v>
      </c>
      <c r="F92" s="32" t="s">
        <v>478</v>
      </c>
      <c r="G92" s="17">
        <v>312.5</v>
      </c>
      <c r="H92" s="44">
        <v>45000</v>
      </c>
      <c r="I92" s="18">
        <v>42262</v>
      </c>
      <c r="J92" s="44">
        <f t="shared" si="27"/>
        <v>31500</v>
      </c>
      <c r="K92" s="48">
        <f t="shared" si="26"/>
        <v>13500</v>
      </c>
      <c r="L92" s="64"/>
      <c r="M92" s="277">
        <f t="shared" si="28"/>
        <v>27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>
        <v>500</v>
      </c>
      <c r="Y92" s="20">
        <v>500</v>
      </c>
      <c r="Z92" s="20">
        <v>500</v>
      </c>
      <c r="AA92" s="20">
        <v>500</v>
      </c>
      <c r="AB92" s="20">
        <v>500</v>
      </c>
      <c r="AC92" s="20">
        <v>500</v>
      </c>
      <c r="AD92" s="20">
        <v>500</v>
      </c>
      <c r="AE92" s="20"/>
      <c r="AF92" s="20"/>
      <c r="AG92" s="20"/>
      <c r="AH92" s="20"/>
      <c r="AI92" s="20"/>
      <c r="AJ92" s="20">
        <v>500</v>
      </c>
      <c r="AK92" s="20"/>
      <c r="AL92" s="20"/>
      <c r="AM92" s="20"/>
      <c r="AN92" s="20"/>
      <c r="AO92" s="20"/>
      <c r="AP92" s="20"/>
      <c r="AQ92" s="20"/>
      <c r="AR92" s="20"/>
      <c r="AS92" s="249">
        <v>4500</v>
      </c>
      <c r="AT92" s="85">
        <v>2000</v>
      </c>
      <c r="AU92" s="85">
        <v>500</v>
      </c>
      <c r="AV92" s="85">
        <v>500</v>
      </c>
      <c r="AW92" s="85">
        <v>500</v>
      </c>
      <c r="AX92" s="85">
        <v>500</v>
      </c>
      <c r="AY92" s="20">
        <v>500</v>
      </c>
      <c r="AZ92" s="85">
        <v>500</v>
      </c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 t="str">
        <f t="shared" si="30"/>
        <v>15A</v>
      </c>
      <c r="C93" s="16">
        <v>4</v>
      </c>
      <c r="D93" s="54"/>
      <c r="E93" s="40" t="s">
        <v>336</v>
      </c>
      <c r="F93" s="32" t="s">
        <v>478</v>
      </c>
      <c r="G93" s="17">
        <v>312.5</v>
      </c>
      <c r="H93" s="44">
        <v>45000</v>
      </c>
      <c r="I93" s="18">
        <v>42262</v>
      </c>
      <c r="J93" s="44">
        <f t="shared" si="27"/>
        <v>41500</v>
      </c>
      <c r="K93" s="48">
        <f t="shared" si="26"/>
        <v>3500</v>
      </c>
      <c r="L93" s="64"/>
      <c r="M93" s="277">
        <f t="shared" si="28"/>
        <v>7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>
        <v>500</v>
      </c>
      <c r="Y93" s="20">
        <v>500</v>
      </c>
      <c r="Z93" s="20">
        <v>500</v>
      </c>
      <c r="AA93" s="20">
        <v>500</v>
      </c>
      <c r="AB93" s="20">
        <v>500</v>
      </c>
      <c r="AC93" s="20">
        <v>500</v>
      </c>
      <c r="AD93" s="20">
        <v>500</v>
      </c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 t="str">
        <f t="shared" si="30"/>
        <v>15A</v>
      </c>
      <c r="C94" s="16">
        <v>5</v>
      </c>
      <c r="D94" s="54"/>
      <c r="E94" s="40" t="s">
        <v>337</v>
      </c>
      <c r="F94" s="32" t="s">
        <v>478</v>
      </c>
      <c r="G94" s="17">
        <v>312.5</v>
      </c>
      <c r="H94" s="44">
        <v>45000</v>
      </c>
      <c r="I94" s="18">
        <v>42262</v>
      </c>
      <c r="J94" s="44">
        <f t="shared" si="27"/>
        <v>41000</v>
      </c>
      <c r="K94" s="48">
        <f t="shared" si="26"/>
        <v>4000</v>
      </c>
      <c r="L94" s="64"/>
      <c r="M94" s="277">
        <f t="shared" si="28"/>
        <v>8</v>
      </c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>
        <v>500</v>
      </c>
      <c r="Y94" s="20">
        <v>500</v>
      </c>
      <c r="Z94" s="20">
        <v>1000</v>
      </c>
      <c r="AA94" s="20">
        <v>1000</v>
      </c>
      <c r="AB94" s="20">
        <v>500</v>
      </c>
      <c r="AC94" s="20">
        <v>500</v>
      </c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 t="str">
        <f t="shared" si="30"/>
        <v>15A</v>
      </c>
      <c r="C95" s="16">
        <v>6</v>
      </c>
      <c r="D95" s="54"/>
      <c r="E95" s="40" t="s">
        <v>337</v>
      </c>
      <c r="F95" s="32" t="s">
        <v>478</v>
      </c>
      <c r="G95" s="17">
        <v>312.5</v>
      </c>
      <c r="H95" s="44">
        <v>45000</v>
      </c>
      <c r="I95" s="18">
        <v>42262</v>
      </c>
      <c r="J95" s="44">
        <f t="shared" si="27"/>
        <v>41000</v>
      </c>
      <c r="K95" s="48">
        <f t="shared" si="26"/>
        <v>4000</v>
      </c>
      <c r="L95" s="64"/>
      <c r="M95" s="277">
        <f t="shared" si="28"/>
        <v>8</v>
      </c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>
        <v>500</v>
      </c>
      <c r="Y95" s="20">
        <v>500</v>
      </c>
      <c r="Z95" s="20">
        <v>1000</v>
      </c>
      <c r="AA95" s="20">
        <v>1000</v>
      </c>
      <c r="AB95" s="20">
        <v>500</v>
      </c>
      <c r="AC95" s="20">
        <v>500</v>
      </c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x14ac:dyDescent="0.25">
      <c r="B96" s="15" t="str">
        <f t="shared" si="30"/>
        <v>15A</v>
      </c>
      <c r="C96" s="16">
        <v>7</v>
      </c>
      <c r="D96" s="54"/>
      <c r="E96" s="40" t="s">
        <v>337</v>
      </c>
      <c r="F96" s="32" t="s">
        <v>478</v>
      </c>
      <c r="G96" s="17">
        <v>312.5</v>
      </c>
      <c r="H96" s="44">
        <v>45000</v>
      </c>
      <c r="I96" s="18">
        <v>42262</v>
      </c>
      <c r="J96" s="44">
        <f t="shared" si="27"/>
        <v>41000</v>
      </c>
      <c r="K96" s="48">
        <f t="shared" si="26"/>
        <v>4000</v>
      </c>
      <c r="L96" s="64"/>
      <c r="M96" s="277">
        <f t="shared" si="28"/>
        <v>8</v>
      </c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>
        <v>500</v>
      </c>
      <c r="Y96" s="20">
        <v>500</v>
      </c>
      <c r="Z96" s="20">
        <v>1000</v>
      </c>
      <c r="AA96" s="20">
        <v>1000</v>
      </c>
      <c r="AB96" s="20">
        <v>500</v>
      </c>
      <c r="AC96" s="20">
        <v>500</v>
      </c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1"/>
    </row>
    <row r="97" spans="2:103" x14ac:dyDescent="0.25">
      <c r="B97" s="15" t="str">
        <f t="shared" si="30"/>
        <v>15A</v>
      </c>
      <c r="C97" s="16">
        <v>8</v>
      </c>
      <c r="D97" s="54"/>
      <c r="E97" s="40" t="s">
        <v>337</v>
      </c>
      <c r="F97" s="32" t="s">
        <v>478</v>
      </c>
      <c r="G97" s="17">
        <v>312.5</v>
      </c>
      <c r="H97" s="44">
        <v>45000</v>
      </c>
      <c r="I97" s="18">
        <v>42262</v>
      </c>
      <c r="J97" s="44">
        <f t="shared" si="27"/>
        <v>41500</v>
      </c>
      <c r="K97" s="48">
        <f t="shared" si="26"/>
        <v>3500</v>
      </c>
      <c r="L97" s="64"/>
      <c r="M97" s="277">
        <f t="shared" si="28"/>
        <v>7</v>
      </c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>
        <v>500</v>
      </c>
      <c r="Y97" s="20">
        <v>500</v>
      </c>
      <c r="Z97" s="20">
        <v>1000</v>
      </c>
      <c r="AA97" s="20">
        <v>1000</v>
      </c>
      <c r="AB97" s="20">
        <v>500</v>
      </c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x14ac:dyDescent="0.25">
      <c r="B98" s="15" t="str">
        <f t="shared" si="30"/>
        <v>15A</v>
      </c>
      <c r="C98" s="16">
        <v>9</v>
      </c>
      <c r="D98" s="54"/>
      <c r="E98" s="40" t="s">
        <v>337</v>
      </c>
      <c r="F98" s="32" t="s">
        <v>478</v>
      </c>
      <c r="G98" s="17">
        <v>312.5</v>
      </c>
      <c r="H98" s="44">
        <v>45000</v>
      </c>
      <c r="I98" s="18">
        <v>42262</v>
      </c>
      <c r="J98" s="44">
        <f t="shared" si="27"/>
        <v>42500</v>
      </c>
      <c r="K98" s="48">
        <f t="shared" si="26"/>
        <v>2500</v>
      </c>
      <c r="L98" s="64"/>
      <c r="M98" s="277">
        <f t="shared" si="28"/>
        <v>5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>
        <v>500</v>
      </c>
      <c r="Y98" s="20">
        <v>500</v>
      </c>
      <c r="Z98" s="20">
        <v>500</v>
      </c>
      <c r="AA98" s="20">
        <v>500</v>
      </c>
      <c r="AB98" s="20">
        <v>500</v>
      </c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ht="15.75" thickBot="1" x14ac:dyDescent="0.3">
      <c r="B99" s="15" t="str">
        <f t="shared" si="30"/>
        <v>15A</v>
      </c>
      <c r="C99" s="23">
        <v>10</v>
      </c>
      <c r="D99" s="36"/>
      <c r="E99" s="142" t="s">
        <v>337</v>
      </c>
      <c r="F99" s="143" t="s">
        <v>478</v>
      </c>
      <c r="G99" s="24">
        <v>312.5</v>
      </c>
      <c r="H99" s="45">
        <v>45000</v>
      </c>
      <c r="I99" s="18">
        <v>42262</v>
      </c>
      <c r="J99" s="45">
        <f t="shared" si="27"/>
        <v>42500</v>
      </c>
      <c r="K99" s="49">
        <f t="shared" si="26"/>
        <v>2500</v>
      </c>
      <c r="L99" s="154"/>
      <c r="M99" s="277">
        <f t="shared" si="28"/>
        <v>5</v>
      </c>
      <c r="N99" s="146"/>
      <c r="O99" s="111"/>
      <c r="P99" s="111"/>
      <c r="Q99" s="111"/>
      <c r="R99" s="111"/>
      <c r="S99" s="111"/>
      <c r="T99" s="111"/>
      <c r="U99" s="111"/>
      <c r="V99" s="111"/>
      <c r="W99" s="111"/>
      <c r="X99" s="111">
        <v>500</v>
      </c>
      <c r="Y99" s="111">
        <v>500</v>
      </c>
      <c r="Z99" s="111">
        <v>500</v>
      </c>
      <c r="AA99" s="111">
        <v>500</v>
      </c>
      <c r="AB99" s="111">
        <v>500</v>
      </c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  <c r="CU99" s="111"/>
      <c r="CV99" s="111"/>
      <c r="CW99" s="111"/>
      <c r="CX99" s="111"/>
      <c r="CY99" s="147"/>
    </row>
    <row r="100" spans="2:103" x14ac:dyDescent="0.25">
      <c r="B100" s="133" t="s">
        <v>304</v>
      </c>
      <c r="C100" s="134">
        <v>11</v>
      </c>
      <c r="D100" s="54"/>
      <c r="E100" s="136" t="s">
        <v>338</v>
      </c>
      <c r="F100" s="137" t="s">
        <v>478</v>
      </c>
      <c r="G100" s="138">
        <v>312.5</v>
      </c>
      <c r="H100" s="139">
        <v>45000</v>
      </c>
      <c r="I100" s="140">
        <v>42262</v>
      </c>
      <c r="J100" s="139">
        <f t="shared" si="27"/>
        <v>41500</v>
      </c>
      <c r="K100" s="141">
        <f t="shared" si="26"/>
        <v>3500</v>
      </c>
      <c r="L100" s="64"/>
      <c r="M100" s="277">
        <f>SUM(N100:CY100)/500</f>
        <v>7</v>
      </c>
      <c r="N100" s="106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>
        <v>500</v>
      </c>
      <c r="Y100" s="107">
        <v>500</v>
      </c>
      <c r="Z100" s="107">
        <v>500</v>
      </c>
      <c r="AA100" s="107">
        <v>500</v>
      </c>
      <c r="AB100" s="107">
        <v>500</v>
      </c>
      <c r="AC100" s="107">
        <v>500</v>
      </c>
      <c r="AD100" s="107">
        <v>500</v>
      </c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  <c r="BR100" s="107"/>
      <c r="BS100" s="107"/>
      <c r="BT100" s="107"/>
      <c r="BU100" s="107"/>
      <c r="BV100" s="107"/>
      <c r="BW100" s="107"/>
      <c r="BX100" s="107"/>
      <c r="BY100" s="107"/>
      <c r="BZ100" s="107"/>
      <c r="CA100" s="107"/>
      <c r="CB100" s="107"/>
      <c r="CC100" s="107"/>
      <c r="CD100" s="107"/>
      <c r="CE100" s="107"/>
      <c r="CF100" s="107"/>
      <c r="CG100" s="107"/>
      <c r="CH100" s="107"/>
      <c r="CI100" s="107"/>
      <c r="CJ100" s="107"/>
      <c r="CK100" s="107"/>
      <c r="CL100" s="107"/>
      <c r="CM100" s="107"/>
      <c r="CN100" s="107"/>
      <c r="CO100" s="107"/>
      <c r="CP100" s="107"/>
      <c r="CQ100" s="107"/>
      <c r="CR100" s="107"/>
      <c r="CS100" s="107"/>
      <c r="CT100" s="107"/>
      <c r="CU100" s="107"/>
      <c r="CV100" s="107"/>
      <c r="CW100" s="107"/>
      <c r="CX100" s="107"/>
      <c r="CY100" s="108"/>
    </row>
    <row r="101" spans="2:103" x14ac:dyDescent="0.25">
      <c r="B101" s="15" t="str">
        <f>B100</f>
        <v>15B</v>
      </c>
      <c r="C101" s="16">
        <v>12</v>
      </c>
      <c r="D101" s="54"/>
      <c r="E101" s="40" t="s">
        <v>338</v>
      </c>
      <c r="F101" s="32" t="s">
        <v>478</v>
      </c>
      <c r="G101" s="17">
        <v>312.5</v>
      </c>
      <c r="H101" s="44">
        <v>45000</v>
      </c>
      <c r="I101" s="18">
        <v>42262</v>
      </c>
      <c r="J101" s="44">
        <f t="shared" si="27"/>
        <v>41500</v>
      </c>
      <c r="K101" s="48">
        <f t="shared" si="26"/>
        <v>3500</v>
      </c>
      <c r="L101" s="64"/>
      <c r="M101" s="277">
        <f t="shared" ref="M101:M109" si="31">SUM(N101:CY101)/500</f>
        <v>7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>
        <v>500</v>
      </c>
      <c r="Y101" s="20">
        <v>500</v>
      </c>
      <c r="Z101" s="20">
        <v>500</v>
      </c>
      <c r="AA101" s="20">
        <v>500</v>
      </c>
      <c r="AB101" s="20">
        <v>500</v>
      </c>
      <c r="AC101" s="20">
        <v>500</v>
      </c>
      <c r="AD101" s="20">
        <v>500</v>
      </c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 t="str">
        <f t="shared" ref="B102:B109" si="32">B101</f>
        <v>15B</v>
      </c>
      <c r="C102" s="16">
        <v>13</v>
      </c>
      <c r="D102" s="54"/>
      <c r="E102" s="40" t="s">
        <v>339</v>
      </c>
      <c r="F102" s="32" t="s">
        <v>478</v>
      </c>
      <c r="G102" s="17">
        <v>312.5</v>
      </c>
      <c r="H102" s="44">
        <v>45000</v>
      </c>
      <c r="I102" s="18">
        <v>42262</v>
      </c>
      <c r="J102" s="44">
        <f t="shared" si="27"/>
        <v>41500</v>
      </c>
      <c r="K102" s="48">
        <f t="shared" si="26"/>
        <v>3500</v>
      </c>
      <c r="L102" s="64"/>
      <c r="M102" s="277">
        <f t="shared" si="31"/>
        <v>7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>
        <v>500</v>
      </c>
      <c r="Y102" s="20">
        <v>500</v>
      </c>
      <c r="Z102" s="20">
        <v>500</v>
      </c>
      <c r="AA102" s="20">
        <v>500</v>
      </c>
      <c r="AB102" s="20">
        <v>500</v>
      </c>
      <c r="AC102" s="20">
        <v>500</v>
      </c>
      <c r="AD102" s="20">
        <v>500</v>
      </c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 t="str">
        <f t="shared" si="32"/>
        <v>15B</v>
      </c>
      <c r="C103" s="16">
        <v>14</v>
      </c>
      <c r="D103" s="54"/>
      <c r="E103" s="40" t="s">
        <v>339</v>
      </c>
      <c r="F103" s="32" t="s">
        <v>478</v>
      </c>
      <c r="G103" s="17">
        <v>312.5</v>
      </c>
      <c r="H103" s="44">
        <v>45000</v>
      </c>
      <c r="I103" s="18">
        <v>42262</v>
      </c>
      <c r="J103" s="44">
        <f t="shared" si="27"/>
        <v>41500</v>
      </c>
      <c r="K103" s="48">
        <f t="shared" si="26"/>
        <v>3500</v>
      </c>
      <c r="L103" s="64"/>
      <c r="M103" s="277">
        <f t="shared" si="31"/>
        <v>7</v>
      </c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>
        <v>500</v>
      </c>
      <c r="Y103" s="20">
        <v>500</v>
      </c>
      <c r="Z103" s="20">
        <v>500</v>
      </c>
      <c r="AA103" s="20">
        <v>500</v>
      </c>
      <c r="AB103" s="20">
        <v>500</v>
      </c>
      <c r="AC103" s="20">
        <v>500</v>
      </c>
      <c r="AD103" s="20">
        <v>500</v>
      </c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 t="str">
        <f t="shared" si="32"/>
        <v>15B</v>
      </c>
      <c r="C104" s="16">
        <v>15</v>
      </c>
      <c r="D104" s="54"/>
      <c r="E104" s="40" t="s">
        <v>340</v>
      </c>
      <c r="F104" s="32" t="s">
        <v>478</v>
      </c>
      <c r="G104" s="17">
        <v>312.5</v>
      </c>
      <c r="H104" s="44">
        <v>45000</v>
      </c>
      <c r="I104" s="18">
        <v>42231</v>
      </c>
      <c r="J104" s="44">
        <f t="shared" si="27"/>
        <v>39500</v>
      </c>
      <c r="K104" s="48">
        <f t="shared" si="26"/>
        <v>5500</v>
      </c>
      <c r="L104" s="64"/>
      <c r="M104" s="277">
        <f t="shared" si="31"/>
        <v>11</v>
      </c>
      <c r="N104" s="19"/>
      <c r="O104" s="20"/>
      <c r="P104" s="20"/>
      <c r="Q104" s="20"/>
      <c r="R104" s="20"/>
      <c r="S104" s="20"/>
      <c r="T104" s="20"/>
      <c r="U104" s="20"/>
      <c r="V104" s="20">
        <v>500</v>
      </c>
      <c r="W104" s="20">
        <v>500</v>
      </c>
      <c r="X104" s="20">
        <v>500</v>
      </c>
      <c r="Y104" s="20">
        <v>500</v>
      </c>
      <c r="Z104" s="20">
        <v>500</v>
      </c>
      <c r="AA104" s="20">
        <v>500</v>
      </c>
      <c r="AB104" s="20">
        <v>500</v>
      </c>
      <c r="AC104" s="20">
        <v>500</v>
      </c>
      <c r="AD104" s="20">
        <v>500</v>
      </c>
      <c r="AE104" s="20">
        <v>500</v>
      </c>
      <c r="AF104" s="20"/>
      <c r="AG104" s="20"/>
      <c r="AH104" s="20"/>
      <c r="AI104" s="20"/>
      <c r="AJ104" s="20"/>
      <c r="AK104" s="20"/>
      <c r="AL104" s="20"/>
      <c r="AM104" s="20"/>
      <c r="AN104" s="20"/>
      <c r="AO104" s="20">
        <v>500</v>
      </c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 t="str">
        <f t="shared" si="32"/>
        <v>15B</v>
      </c>
      <c r="C105" s="16">
        <v>16</v>
      </c>
      <c r="D105" s="54"/>
      <c r="E105" s="40" t="s">
        <v>341</v>
      </c>
      <c r="F105" s="32" t="s">
        <v>478</v>
      </c>
      <c r="G105" s="17">
        <v>312.5</v>
      </c>
      <c r="H105" s="44">
        <v>45000</v>
      </c>
      <c r="I105" s="18">
        <v>42262</v>
      </c>
      <c r="J105" s="44">
        <f>+H105-K105</f>
        <v>40000</v>
      </c>
      <c r="K105" s="48">
        <f t="shared" si="26"/>
        <v>5000</v>
      </c>
      <c r="L105" s="64"/>
      <c r="M105" s="277">
        <f t="shared" si="31"/>
        <v>10</v>
      </c>
      <c r="N105" s="19"/>
      <c r="O105" s="20"/>
      <c r="P105" s="20"/>
      <c r="Q105" s="20"/>
      <c r="R105" s="20"/>
      <c r="S105" s="20"/>
      <c r="T105" s="20"/>
      <c r="U105" s="20"/>
      <c r="V105" s="20">
        <v>500</v>
      </c>
      <c r="W105" s="20">
        <v>500</v>
      </c>
      <c r="X105" s="20">
        <v>500</v>
      </c>
      <c r="Y105" s="20">
        <v>500</v>
      </c>
      <c r="Z105" s="20">
        <v>500</v>
      </c>
      <c r="AA105" s="20">
        <v>500</v>
      </c>
      <c r="AB105" s="20">
        <v>500</v>
      </c>
      <c r="AC105" s="20">
        <v>500</v>
      </c>
      <c r="AD105" s="20">
        <v>500</v>
      </c>
      <c r="AE105" s="20">
        <v>500</v>
      </c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 t="str">
        <f t="shared" si="32"/>
        <v>15B</v>
      </c>
      <c r="C106" s="16">
        <v>17</v>
      </c>
      <c r="D106" s="54"/>
      <c r="E106" s="40" t="s">
        <v>341</v>
      </c>
      <c r="F106" s="32" t="s">
        <v>478</v>
      </c>
      <c r="G106" s="17">
        <v>312.5</v>
      </c>
      <c r="H106" s="44">
        <v>45000</v>
      </c>
      <c r="I106" s="18">
        <v>42262</v>
      </c>
      <c r="J106" s="44">
        <f t="shared" si="27"/>
        <v>38500</v>
      </c>
      <c r="K106" s="48">
        <f t="shared" si="26"/>
        <v>6500</v>
      </c>
      <c r="L106" s="64"/>
      <c r="M106" s="277">
        <f t="shared" si="31"/>
        <v>13</v>
      </c>
      <c r="N106" s="19"/>
      <c r="O106" s="20"/>
      <c r="P106" s="20"/>
      <c r="Q106" s="20"/>
      <c r="R106" s="20"/>
      <c r="S106" s="20"/>
      <c r="T106" s="20"/>
      <c r="U106" s="20"/>
      <c r="V106" s="20"/>
      <c r="W106" s="20">
        <v>500</v>
      </c>
      <c r="X106" s="20">
        <v>500</v>
      </c>
      <c r="Y106" s="20">
        <v>500</v>
      </c>
      <c r="Z106" s="20">
        <v>500</v>
      </c>
      <c r="AA106" s="20">
        <v>500</v>
      </c>
      <c r="AB106" s="20">
        <v>500</v>
      </c>
      <c r="AC106" s="20">
        <v>500</v>
      </c>
      <c r="AD106" s="20">
        <v>500</v>
      </c>
      <c r="AE106" s="20">
        <v>500</v>
      </c>
      <c r="AF106" s="20">
        <v>500</v>
      </c>
      <c r="AG106" s="20">
        <v>500</v>
      </c>
      <c r="AH106" s="20">
        <v>500</v>
      </c>
      <c r="AI106" s="20">
        <v>500</v>
      </c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 t="str">
        <f t="shared" si="32"/>
        <v>15B</v>
      </c>
      <c r="C107" s="16">
        <v>18</v>
      </c>
      <c r="D107" s="54"/>
      <c r="E107" s="40" t="s">
        <v>341</v>
      </c>
      <c r="F107" s="32" t="s">
        <v>478</v>
      </c>
      <c r="G107" s="17">
        <v>312.5</v>
      </c>
      <c r="H107" s="44">
        <v>45000</v>
      </c>
      <c r="I107" s="18">
        <v>42262</v>
      </c>
      <c r="J107" s="44">
        <f t="shared" si="27"/>
        <v>40000</v>
      </c>
      <c r="K107" s="48">
        <f t="shared" si="26"/>
        <v>5000</v>
      </c>
      <c r="L107" s="64"/>
      <c r="M107" s="277">
        <f t="shared" si="31"/>
        <v>10</v>
      </c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>
        <v>500</v>
      </c>
      <c r="Y107" s="20">
        <v>500</v>
      </c>
      <c r="Z107" s="20">
        <v>500</v>
      </c>
      <c r="AA107" s="20">
        <v>500</v>
      </c>
      <c r="AB107" s="20">
        <v>500</v>
      </c>
      <c r="AC107" s="20">
        <v>500</v>
      </c>
      <c r="AD107" s="20">
        <v>500</v>
      </c>
      <c r="AE107" s="20">
        <v>500</v>
      </c>
      <c r="AF107" s="20">
        <v>500</v>
      </c>
      <c r="AG107" s="20">
        <v>500</v>
      </c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 t="str">
        <f t="shared" si="32"/>
        <v>15B</v>
      </c>
      <c r="C108" s="16">
        <v>19</v>
      </c>
      <c r="D108" s="54"/>
      <c r="E108" s="40" t="s">
        <v>342</v>
      </c>
      <c r="F108" s="32" t="s">
        <v>478</v>
      </c>
      <c r="G108" s="17">
        <v>312.5</v>
      </c>
      <c r="H108" s="44">
        <v>45000</v>
      </c>
      <c r="I108" s="18">
        <v>42644</v>
      </c>
      <c r="J108" s="44">
        <f t="shared" si="27"/>
        <v>40000</v>
      </c>
      <c r="K108" s="48">
        <f t="shared" si="26"/>
        <v>5000</v>
      </c>
      <c r="L108" s="64"/>
      <c r="M108" s="277">
        <f t="shared" si="31"/>
        <v>10</v>
      </c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>
        <v>2000</v>
      </c>
      <c r="AA108" s="20"/>
      <c r="AB108" s="20"/>
      <c r="AC108" s="20"/>
      <c r="AD108" s="20"/>
      <c r="AE108" s="20">
        <v>3000</v>
      </c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ht="15.75" thickBot="1" x14ac:dyDescent="0.3">
      <c r="B109" s="22" t="str">
        <f t="shared" si="32"/>
        <v>15B</v>
      </c>
      <c r="C109" s="23">
        <v>20</v>
      </c>
      <c r="D109" s="266"/>
      <c r="E109" s="142" t="s">
        <v>343</v>
      </c>
      <c r="F109" s="143" t="s">
        <v>478</v>
      </c>
      <c r="G109" s="24">
        <v>312.5</v>
      </c>
      <c r="H109" s="45">
        <v>45000</v>
      </c>
      <c r="I109" s="18">
        <v>42231</v>
      </c>
      <c r="J109" s="45">
        <f t="shared" si="27"/>
        <v>37500</v>
      </c>
      <c r="K109" s="49">
        <f t="shared" si="26"/>
        <v>7500</v>
      </c>
      <c r="L109" s="154"/>
      <c r="M109" s="277">
        <f t="shared" si="31"/>
        <v>15</v>
      </c>
      <c r="N109" s="146"/>
      <c r="O109" s="111"/>
      <c r="P109" s="111"/>
      <c r="Q109" s="111"/>
      <c r="R109" s="111"/>
      <c r="S109" s="111"/>
      <c r="T109" s="111"/>
      <c r="U109" s="111"/>
      <c r="V109" s="111">
        <v>500</v>
      </c>
      <c r="W109" s="111">
        <v>500</v>
      </c>
      <c r="X109" s="111">
        <v>500</v>
      </c>
      <c r="Y109" s="111">
        <v>500</v>
      </c>
      <c r="Z109" s="111">
        <v>500</v>
      </c>
      <c r="AA109" s="111">
        <v>500</v>
      </c>
      <c r="AB109" s="111">
        <v>500</v>
      </c>
      <c r="AC109" s="111">
        <v>500</v>
      </c>
      <c r="AD109" s="111">
        <v>500</v>
      </c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>
        <v>1000</v>
      </c>
      <c r="AO109" s="111"/>
      <c r="AP109" s="111"/>
      <c r="AQ109" s="111"/>
      <c r="AR109" s="111"/>
      <c r="AS109" s="111"/>
      <c r="AT109" s="111">
        <v>2000</v>
      </c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111"/>
      <c r="CX109" s="111"/>
      <c r="CY109" s="147"/>
    </row>
    <row r="110" spans="2:103" x14ac:dyDescent="0.25">
      <c r="B110" s="133"/>
      <c r="C110" s="134"/>
      <c r="D110" s="135"/>
      <c r="E110" s="136"/>
      <c r="F110" s="137"/>
      <c r="G110" s="138"/>
      <c r="H110" s="139"/>
      <c r="I110" s="140"/>
      <c r="J110" s="139"/>
      <c r="K110" s="141"/>
      <c r="L110" s="64"/>
      <c r="N110" s="106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0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107"/>
      <c r="CU110" s="107"/>
      <c r="CV110" s="107"/>
      <c r="CW110" s="107"/>
      <c r="CX110" s="107"/>
      <c r="CY110" s="108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36"/>
      <c r="E127" s="40"/>
      <c r="F127" s="32"/>
      <c r="G127" s="17"/>
      <c r="H127" s="44"/>
      <c r="I127" s="18"/>
      <c r="J127" s="44"/>
      <c r="K127" s="48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36"/>
      <c r="E128" s="40"/>
      <c r="F128" s="32"/>
      <c r="G128" s="17"/>
      <c r="H128" s="44"/>
      <c r="I128" s="18"/>
      <c r="J128" s="44"/>
      <c r="K128" s="48"/>
      <c r="L128" s="64"/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36"/>
      <c r="E129" s="40"/>
      <c r="F129" s="32"/>
      <c r="G129" s="17"/>
      <c r="H129" s="44"/>
      <c r="I129" s="18"/>
      <c r="J129" s="44"/>
      <c r="K129" s="48"/>
      <c r="L129" s="64"/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x14ac:dyDescent="0.25">
      <c r="B130" s="15"/>
      <c r="C130" s="16"/>
      <c r="D130" s="36"/>
      <c r="E130" s="40"/>
      <c r="F130" s="32"/>
      <c r="G130" s="17"/>
      <c r="H130" s="44"/>
      <c r="I130" s="18"/>
      <c r="J130" s="44"/>
      <c r="K130" s="48"/>
      <c r="L130" s="64"/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x14ac:dyDescent="0.25">
      <c r="B131" s="15"/>
      <c r="C131" s="16"/>
      <c r="D131" s="36"/>
      <c r="E131" s="40"/>
      <c r="F131" s="32"/>
      <c r="G131" s="17"/>
      <c r="H131" s="44"/>
      <c r="I131" s="18"/>
      <c r="J131" s="44"/>
      <c r="K131" s="48"/>
      <c r="L131" s="64"/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1"/>
    </row>
    <row r="132" spans="2:103" x14ac:dyDescent="0.25">
      <c r="B132" s="15"/>
      <c r="C132" s="16"/>
      <c r="D132" s="36"/>
      <c r="E132" s="40"/>
      <c r="F132" s="32"/>
      <c r="G132" s="17"/>
      <c r="H132" s="44"/>
      <c r="I132" s="18"/>
      <c r="J132" s="44"/>
      <c r="K132" s="48"/>
      <c r="L132" s="64"/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1"/>
    </row>
    <row r="133" spans="2:103" x14ac:dyDescent="0.25">
      <c r="B133" s="15"/>
      <c r="C133" s="16"/>
      <c r="D133" s="36"/>
      <c r="E133" s="40"/>
      <c r="F133" s="32"/>
      <c r="G133" s="17"/>
      <c r="H133" s="44"/>
      <c r="I133" s="18"/>
      <c r="J133" s="44"/>
      <c r="K133" s="48"/>
      <c r="L133" s="64"/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1"/>
    </row>
    <row r="134" spans="2:103" ht="15.75" thickBot="1" x14ac:dyDescent="0.3">
      <c r="B134" s="22"/>
      <c r="C134" s="23"/>
      <c r="D134" s="37"/>
      <c r="E134" s="41"/>
      <c r="F134" s="34"/>
      <c r="G134" s="24"/>
      <c r="H134" s="45"/>
      <c r="I134" s="25"/>
      <c r="J134" s="45"/>
      <c r="K134" s="49"/>
      <c r="L134" s="64"/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1"/>
    </row>
    <row r="135" spans="2:103" ht="15.75" thickBot="1" x14ac:dyDescent="0.3">
      <c r="B135" s="6"/>
      <c r="C135" s="6"/>
      <c r="D135" s="6"/>
      <c r="E135" s="6"/>
      <c r="F135" s="6"/>
      <c r="G135" s="271">
        <f>SUM(G15:G134)</f>
        <v>11250</v>
      </c>
      <c r="H135" s="46">
        <f>SUM(H15:H134)</f>
        <v>4550500</v>
      </c>
      <c r="I135" s="8"/>
      <c r="J135" s="46">
        <f>SUM(J15:J134)</f>
        <v>3917550</v>
      </c>
      <c r="K135" s="50">
        <f>SUM(K15:K134)</f>
        <v>632950</v>
      </c>
      <c r="L135" s="8"/>
      <c r="N135" s="67">
        <f t="shared" ref="N135:AS135" si="33">SUM(N15:N134)</f>
        <v>0</v>
      </c>
      <c r="O135" s="68">
        <f t="shared" si="33"/>
        <v>0</v>
      </c>
      <c r="P135" s="68">
        <f t="shared" si="33"/>
        <v>1500</v>
      </c>
      <c r="Q135" s="68">
        <f t="shared" si="33"/>
        <v>1500</v>
      </c>
      <c r="R135" s="68">
        <f t="shared" si="33"/>
        <v>1500</v>
      </c>
      <c r="S135" s="68">
        <f t="shared" si="33"/>
        <v>1500</v>
      </c>
      <c r="T135" s="68">
        <f t="shared" si="33"/>
        <v>1500</v>
      </c>
      <c r="U135" s="68">
        <f t="shared" si="33"/>
        <v>1500</v>
      </c>
      <c r="V135" s="68">
        <f t="shared" si="33"/>
        <v>3500</v>
      </c>
      <c r="W135" s="68">
        <f t="shared" si="33"/>
        <v>4500</v>
      </c>
      <c r="X135" s="68">
        <f t="shared" si="33"/>
        <v>15000</v>
      </c>
      <c r="Y135" s="68">
        <f t="shared" si="33"/>
        <v>16000</v>
      </c>
      <c r="Z135" s="68">
        <f t="shared" si="33"/>
        <v>24000</v>
      </c>
      <c r="AA135" s="68">
        <f t="shared" si="33"/>
        <v>24000</v>
      </c>
      <c r="AB135" s="68">
        <f t="shared" si="33"/>
        <v>25500</v>
      </c>
      <c r="AC135" s="68">
        <f t="shared" si="33"/>
        <v>19000</v>
      </c>
      <c r="AD135" s="68">
        <f t="shared" si="33"/>
        <v>26850</v>
      </c>
      <c r="AE135" s="68">
        <f t="shared" si="33"/>
        <v>17500</v>
      </c>
      <c r="AF135" s="68">
        <f t="shared" si="33"/>
        <v>19000</v>
      </c>
      <c r="AG135" s="68">
        <f t="shared" si="33"/>
        <v>14350</v>
      </c>
      <c r="AH135" s="68">
        <f t="shared" si="33"/>
        <v>17000</v>
      </c>
      <c r="AI135" s="68">
        <f t="shared" si="33"/>
        <v>22500</v>
      </c>
      <c r="AJ135" s="68">
        <f t="shared" si="33"/>
        <v>13500</v>
      </c>
      <c r="AK135" s="68">
        <f t="shared" si="33"/>
        <v>17000</v>
      </c>
      <c r="AL135" s="68">
        <f t="shared" si="33"/>
        <v>10750</v>
      </c>
      <c r="AM135" s="68">
        <f t="shared" si="33"/>
        <v>18100</v>
      </c>
      <c r="AN135" s="68">
        <f t="shared" si="33"/>
        <v>20850</v>
      </c>
      <c r="AO135" s="68">
        <f t="shared" si="33"/>
        <v>21250</v>
      </c>
      <c r="AP135" s="68">
        <f t="shared" si="33"/>
        <v>31750</v>
      </c>
      <c r="AQ135" s="68">
        <f t="shared" si="33"/>
        <v>22250</v>
      </c>
      <c r="AR135" s="68">
        <f t="shared" si="33"/>
        <v>46100</v>
      </c>
      <c r="AS135" s="68">
        <f t="shared" si="33"/>
        <v>32275</v>
      </c>
      <c r="AT135" s="68">
        <f t="shared" ref="AT135:BY135" si="34">SUM(AT15:AT134)</f>
        <v>38775</v>
      </c>
      <c r="AU135" s="68">
        <f t="shared" si="34"/>
        <v>36275</v>
      </c>
      <c r="AV135" s="68">
        <f t="shared" si="34"/>
        <v>11275</v>
      </c>
      <c r="AW135" s="68">
        <f t="shared" si="34"/>
        <v>21775</v>
      </c>
      <c r="AX135" s="68">
        <f t="shared" si="34"/>
        <v>16525</v>
      </c>
      <c r="AY135" s="68">
        <f t="shared" si="34"/>
        <v>10275</v>
      </c>
      <c r="AZ135" s="68">
        <f t="shared" si="34"/>
        <v>6525</v>
      </c>
      <c r="BA135" s="68">
        <f t="shared" si="34"/>
        <v>0</v>
      </c>
      <c r="BB135" s="68">
        <f t="shared" si="34"/>
        <v>0</v>
      </c>
      <c r="BC135" s="68">
        <f t="shared" si="34"/>
        <v>0</v>
      </c>
      <c r="BD135" s="68">
        <f t="shared" si="34"/>
        <v>0</v>
      </c>
      <c r="BE135" s="68">
        <f t="shared" si="34"/>
        <v>0</v>
      </c>
      <c r="BF135" s="68">
        <f t="shared" si="34"/>
        <v>0</v>
      </c>
      <c r="BG135" s="68">
        <f t="shared" si="34"/>
        <v>0</v>
      </c>
      <c r="BH135" s="68">
        <f t="shared" si="34"/>
        <v>0</v>
      </c>
      <c r="BI135" s="68">
        <f t="shared" si="34"/>
        <v>0</v>
      </c>
      <c r="BJ135" s="68">
        <f t="shared" si="34"/>
        <v>0</v>
      </c>
      <c r="BK135" s="68">
        <f t="shared" si="34"/>
        <v>0</v>
      </c>
      <c r="BL135" s="68">
        <f t="shared" si="34"/>
        <v>0</v>
      </c>
      <c r="BM135" s="68">
        <f t="shared" si="34"/>
        <v>0</v>
      </c>
      <c r="BN135" s="68">
        <f t="shared" si="34"/>
        <v>0</v>
      </c>
      <c r="BO135" s="68">
        <f t="shared" si="34"/>
        <v>0</v>
      </c>
      <c r="BP135" s="68">
        <f t="shared" si="34"/>
        <v>0</v>
      </c>
      <c r="BQ135" s="68">
        <f t="shared" si="34"/>
        <v>0</v>
      </c>
      <c r="BR135" s="68">
        <f t="shared" si="34"/>
        <v>0</v>
      </c>
      <c r="BS135" s="68">
        <f t="shared" si="34"/>
        <v>0</v>
      </c>
      <c r="BT135" s="68">
        <f t="shared" si="34"/>
        <v>0</v>
      </c>
      <c r="BU135" s="68">
        <f t="shared" si="34"/>
        <v>0</v>
      </c>
      <c r="BV135" s="68">
        <f t="shared" si="34"/>
        <v>0</v>
      </c>
      <c r="BW135" s="68">
        <f t="shared" si="34"/>
        <v>0</v>
      </c>
      <c r="BX135" s="68">
        <f t="shared" si="34"/>
        <v>0</v>
      </c>
      <c r="BY135" s="68">
        <f t="shared" si="34"/>
        <v>0</v>
      </c>
      <c r="BZ135" s="68">
        <f t="shared" ref="BZ135:CY135" si="35">SUM(BZ15:BZ134)</f>
        <v>0</v>
      </c>
      <c r="CA135" s="68">
        <f t="shared" si="35"/>
        <v>0</v>
      </c>
      <c r="CB135" s="68">
        <f t="shared" si="35"/>
        <v>0</v>
      </c>
      <c r="CC135" s="68">
        <f t="shared" si="35"/>
        <v>0</v>
      </c>
      <c r="CD135" s="68">
        <f t="shared" si="35"/>
        <v>0</v>
      </c>
      <c r="CE135" s="68">
        <f t="shared" si="35"/>
        <v>0</v>
      </c>
      <c r="CF135" s="68">
        <f t="shared" si="35"/>
        <v>0</v>
      </c>
      <c r="CG135" s="68">
        <f t="shared" si="35"/>
        <v>0</v>
      </c>
      <c r="CH135" s="68">
        <f t="shared" si="35"/>
        <v>0</v>
      </c>
      <c r="CI135" s="68">
        <f t="shared" si="35"/>
        <v>0</v>
      </c>
      <c r="CJ135" s="68">
        <f t="shared" si="35"/>
        <v>0</v>
      </c>
      <c r="CK135" s="68">
        <f t="shared" si="35"/>
        <v>0</v>
      </c>
      <c r="CL135" s="68">
        <f t="shared" si="35"/>
        <v>0</v>
      </c>
      <c r="CM135" s="68">
        <f t="shared" si="35"/>
        <v>0</v>
      </c>
      <c r="CN135" s="68">
        <f t="shared" si="35"/>
        <v>0</v>
      </c>
      <c r="CO135" s="68">
        <f t="shared" si="35"/>
        <v>0</v>
      </c>
      <c r="CP135" s="68">
        <f t="shared" si="35"/>
        <v>0</v>
      </c>
      <c r="CQ135" s="68">
        <f t="shared" si="35"/>
        <v>0</v>
      </c>
      <c r="CR135" s="68">
        <f t="shared" si="35"/>
        <v>0</v>
      </c>
      <c r="CS135" s="68">
        <f t="shared" si="35"/>
        <v>0</v>
      </c>
      <c r="CT135" s="68">
        <f t="shared" si="35"/>
        <v>0</v>
      </c>
      <c r="CU135" s="68">
        <f t="shared" si="35"/>
        <v>0</v>
      </c>
      <c r="CV135" s="68">
        <f t="shared" si="35"/>
        <v>0</v>
      </c>
      <c r="CW135" s="68">
        <f t="shared" si="35"/>
        <v>0</v>
      </c>
      <c r="CX135" s="68">
        <f t="shared" si="35"/>
        <v>0</v>
      </c>
      <c r="CY135" s="69">
        <f t="shared" si="35"/>
        <v>0</v>
      </c>
    </row>
    <row r="136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Y132"/>
  <sheetViews>
    <sheetView workbookViewId="0">
      <pane xSplit="5" ySplit="12" topLeftCell="L13" activePane="bottomRight" state="frozen"/>
      <selection pane="topRight" activeCell="F1" sqref="F1"/>
      <selection pane="bottomLeft" activeCell="A13" sqref="A13"/>
      <selection pane="bottomRight" activeCell="M13" sqref="M13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16" customWidth="1"/>
    <col min="5" max="5" width="40.7109375" customWidth="1"/>
    <col min="6" max="6" width="13.42578125" customWidth="1"/>
    <col min="7" max="7" width="16.140625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</cols>
  <sheetData>
    <row r="8" spans="2:103" ht="27" x14ac:dyDescent="0.35">
      <c r="B8" s="1" t="s">
        <v>107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55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6"/>
      <c r="H14" s="7"/>
      <c r="I14" s="8"/>
      <c r="J14" s="7"/>
      <c r="K14" s="8"/>
      <c r="L14" s="8"/>
    </row>
    <row r="15" spans="2:103" ht="16.5" thickTop="1" thickBot="1" x14ac:dyDescent="0.3">
      <c r="B15" s="9" t="s">
        <v>344</v>
      </c>
      <c r="C15" s="10">
        <v>1</v>
      </c>
      <c r="D15" s="53"/>
      <c r="E15" s="38" t="s">
        <v>445</v>
      </c>
      <c r="F15" s="42" t="s">
        <v>490</v>
      </c>
      <c r="G15" s="253">
        <v>312.5</v>
      </c>
      <c r="H15" s="43">
        <v>45000</v>
      </c>
      <c r="I15" s="11">
        <v>42262</v>
      </c>
      <c r="J15" s="43">
        <f>+H15-K15</f>
        <v>32000</v>
      </c>
      <c r="K15" s="47">
        <f>SUM(N15:CY15)</f>
        <v>13000</v>
      </c>
      <c r="L15" s="63">
        <f>+COUNT(N15:CY15)</f>
        <v>20</v>
      </c>
      <c r="M15" s="174">
        <f>K15/500</f>
        <v>26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>
        <v>500</v>
      </c>
      <c r="Y15" s="13">
        <v>500</v>
      </c>
      <c r="Z15" s="13">
        <v>500</v>
      </c>
      <c r="AA15" s="13">
        <v>500</v>
      </c>
      <c r="AB15" s="131">
        <v>500</v>
      </c>
      <c r="AC15" s="13">
        <v>500</v>
      </c>
      <c r="AD15" s="131">
        <v>500</v>
      </c>
      <c r="AE15" s="131">
        <v>500</v>
      </c>
      <c r="AF15" s="13">
        <v>500</v>
      </c>
      <c r="AG15" s="13">
        <v>1000</v>
      </c>
      <c r="AH15" s="13"/>
      <c r="AI15" s="13">
        <v>500</v>
      </c>
      <c r="AJ15" s="13">
        <v>500</v>
      </c>
      <c r="AK15" s="13">
        <v>500</v>
      </c>
      <c r="AL15" s="13">
        <v>500</v>
      </c>
      <c r="AM15" s="13"/>
      <c r="AN15" s="13"/>
      <c r="AO15" s="13"/>
      <c r="AP15" s="131">
        <v>1000</v>
      </c>
      <c r="AQ15" s="13"/>
      <c r="AR15" s="13"/>
      <c r="AS15" s="131">
        <v>1000</v>
      </c>
      <c r="AT15" s="131">
        <v>1000</v>
      </c>
      <c r="AU15" s="131">
        <v>500</v>
      </c>
      <c r="AV15" s="13"/>
      <c r="AW15" s="131">
        <v>1000</v>
      </c>
      <c r="AX15" s="13"/>
      <c r="AY15" s="132"/>
      <c r="AZ15" s="131">
        <v>1000</v>
      </c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ht="15.75" thickBot="1" x14ac:dyDescent="0.3">
      <c r="B16" s="15" t="str">
        <f>B15</f>
        <v>16A</v>
      </c>
      <c r="C16" s="16">
        <v>2</v>
      </c>
      <c r="D16" s="135"/>
      <c r="E16" s="39" t="s">
        <v>446</v>
      </c>
      <c r="F16" s="33" t="s">
        <v>490</v>
      </c>
      <c r="G16" s="253">
        <v>312.5</v>
      </c>
      <c r="H16" s="44">
        <v>45000</v>
      </c>
      <c r="I16" s="11">
        <v>42262</v>
      </c>
      <c r="J16" s="44">
        <f t="shared" ref="J16:J24" si="2">+H16-K16</f>
        <v>33000</v>
      </c>
      <c r="K16" s="48">
        <f>SUM(N16:CY16)</f>
        <v>12000</v>
      </c>
      <c r="L16" s="63">
        <f t="shared" ref="L16:L67" si="3">+COUNT(N16:CY16)</f>
        <v>23</v>
      </c>
      <c r="M16" s="174">
        <f t="shared" ref="M16:M79" si="4">K16/500</f>
        <v>24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>
        <v>500</v>
      </c>
      <c r="Y16" s="20">
        <v>500</v>
      </c>
      <c r="Z16" s="20">
        <v>500</v>
      </c>
      <c r="AA16" s="85">
        <v>500</v>
      </c>
      <c r="AB16" s="20">
        <v>500</v>
      </c>
      <c r="AC16" s="85">
        <v>500</v>
      </c>
      <c r="AD16" s="85">
        <v>500</v>
      </c>
      <c r="AE16" s="85">
        <v>500</v>
      </c>
      <c r="AF16" s="20">
        <v>500</v>
      </c>
      <c r="AG16" s="20">
        <v>500</v>
      </c>
      <c r="AH16" s="20">
        <v>500</v>
      </c>
      <c r="AI16" s="20">
        <v>500</v>
      </c>
      <c r="AJ16" s="20">
        <v>500</v>
      </c>
      <c r="AK16" s="20">
        <v>500</v>
      </c>
      <c r="AL16" s="20">
        <v>500</v>
      </c>
      <c r="AM16" s="20">
        <v>500</v>
      </c>
      <c r="AN16" s="20">
        <v>500</v>
      </c>
      <c r="AO16" s="85">
        <v>500</v>
      </c>
      <c r="AP16" s="169"/>
      <c r="AQ16" s="85">
        <v>500</v>
      </c>
      <c r="AR16" s="85">
        <v>1000</v>
      </c>
      <c r="AS16" s="20"/>
      <c r="AT16" s="85">
        <v>500</v>
      </c>
      <c r="AU16" s="20"/>
      <c r="AV16" s="20"/>
      <c r="AW16" s="20"/>
      <c r="AX16" s="20"/>
      <c r="AY16" s="85">
        <v>500</v>
      </c>
      <c r="AZ16" s="85">
        <v>500</v>
      </c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ht="15.75" thickBot="1" x14ac:dyDescent="0.3">
      <c r="B17" s="15" t="str">
        <f t="shared" ref="B17:B24" si="5">B16</f>
        <v>16A</v>
      </c>
      <c r="C17" s="16">
        <v>3</v>
      </c>
      <c r="D17" s="135"/>
      <c r="E17" s="40" t="s">
        <v>447</v>
      </c>
      <c r="F17" s="33" t="s">
        <v>490</v>
      </c>
      <c r="G17" s="253">
        <v>312.5</v>
      </c>
      <c r="H17" s="44">
        <v>45000</v>
      </c>
      <c r="I17" s="18">
        <v>42262</v>
      </c>
      <c r="J17" s="44">
        <f t="shared" si="2"/>
        <v>34000</v>
      </c>
      <c r="K17" s="48">
        <f t="shared" ref="K17:K24" si="6">SUM(N17:CY17)</f>
        <v>11000</v>
      </c>
      <c r="L17" s="63">
        <f t="shared" si="3"/>
        <v>22</v>
      </c>
      <c r="M17" s="174">
        <f t="shared" si="4"/>
        <v>22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>
        <v>500</v>
      </c>
      <c r="Y17" s="20">
        <v>500</v>
      </c>
      <c r="Z17" s="20">
        <v>500</v>
      </c>
      <c r="AA17" s="20">
        <v>500</v>
      </c>
      <c r="AB17" s="20">
        <v>500</v>
      </c>
      <c r="AC17" s="85">
        <v>500</v>
      </c>
      <c r="AD17" s="85">
        <v>500</v>
      </c>
      <c r="AE17" s="85">
        <v>500</v>
      </c>
      <c r="AF17" s="20">
        <v>500</v>
      </c>
      <c r="AG17" s="20">
        <v>500</v>
      </c>
      <c r="AH17" s="20">
        <v>500</v>
      </c>
      <c r="AI17" s="20">
        <v>500</v>
      </c>
      <c r="AJ17" s="20">
        <v>500</v>
      </c>
      <c r="AK17" s="20">
        <v>500</v>
      </c>
      <c r="AL17" s="20">
        <v>500</v>
      </c>
      <c r="AM17" s="20">
        <v>500</v>
      </c>
      <c r="AN17" s="20">
        <v>500</v>
      </c>
      <c r="AO17" s="273"/>
      <c r="AP17" s="85">
        <v>500</v>
      </c>
      <c r="AQ17" s="85">
        <v>500</v>
      </c>
      <c r="AR17" s="85">
        <v>500</v>
      </c>
      <c r="AS17" s="85">
        <v>500</v>
      </c>
      <c r="AT17" s="85">
        <v>500</v>
      </c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ht="15.75" thickBot="1" x14ac:dyDescent="0.3">
      <c r="B18" s="15" t="str">
        <f t="shared" si="5"/>
        <v>16A</v>
      </c>
      <c r="C18" s="16">
        <v>4</v>
      </c>
      <c r="D18" s="135"/>
      <c r="E18" s="40" t="s">
        <v>448</v>
      </c>
      <c r="F18" s="33" t="s">
        <v>490</v>
      </c>
      <c r="G18" s="253">
        <v>312.5</v>
      </c>
      <c r="H18" s="44">
        <v>45000</v>
      </c>
      <c r="I18" s="18">
        <v>42262</v>
      </c>
      <c r="J18" s="44">
        <f t="shared" si="2"/>
        <v>37500</v>
      </c>
      <c r="K18" s="48">
        <f t="shared" si="6"/>
        <v>7500</v>
      </c>
      <c r="L18" s="63">
        <f t="shared" si="3"/>
        <v>13</v>
      </c>
      <c r="M18" s="174">
        <f t="shared" si="4"/>
        <v>15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>
        <v>500</v>
      </c>
      <c r="Y18" s="20">
        <v>500</v>
      </c>
      <c r="Z18" s="20">
        <v>500</v>
      </c>
      <c r="AA18" s="20">
        <v>500</v>
      </c>
      <c r="AB18" s="20">
        <v>500</v>
      </c>
      <c r="AC18" s="20">
        <v>500</v>
      </c>
      <c r="AD18" s="20">
        <v>500</v>
      </c>
      <c r="AE18" s="20">
        <v>500</v>
      </c>
      <c r="AF18" s="20">
        <v>500</v>
      </c>
      <c r="AG18" s="20">
        <v>500</v>
      </c>
      <c r="AH18" s="20">
        <v>500</v>
      </c>
      <c r="AI18" s="85">
        <v>1000</v>
      </c>
      <c r="AJ18" s="20"/>
      <c r="AK18" s="20"/>
      <c r="AL18" s="20"/>
      <c r="AM18" s="85">
        <v>1000</v>
      </c>
      <c r="AN18" s="273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ht="15.75" thickBot="1" x14ac:dyDescent="0.3">
      <c r="B19" s="15" t="str">
        <f t="shared" si="5"/>
        <v>16A</v>
      </c>
      <c r="C19" s="16">
        <v>5</v>
      </c>
      <c r="D19" s="135"/>
      <c r="E19" s="40" t="s">
        <v>448</v>
      </c>
      <c r="F19" s="33" t="s">
        <v>490</v>
      </c>
      <c r="G19" s="253">
        <v>312.5</v>
      </c>
      <c r="H19" s="44">
        <v>45000</v>
      </c>
      <c r="I19" s="18">
        <v>42262</v>
      </c>
      <c r="J19" s="44">
        <f t="shared" si="2"/>
        <v>37500</v>
      </c>
      <c r="K19" s="48">
        <f t="shared" si="6"/>
        <v>7500</v>
      </c>
      <c r="L19" s="63">
        <f t="shared" si="3"/>
        <v>13</v>
      </c>
      <c r="M19" s="174">
        <f t="shared" si="4"/>
        <v>15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>
        <v>500</v>
      </c>
      <c r="Y19" s="20">
        <v>500</v>
      </c>
      <c r="Z19" s="20">
        <v>500</v>
      </c>
      <c r="AA19" s="20">
        <v>500</v>
      </c>
      <c r="AB19" s="20">
        <v>500</v>
      </c>
      <c r="AC19" s="20">
        <v>500</v>
      </c>
      <c r="AD19" s="20">
        <v>500</v>
      </c>
      <c r="AE19" s="20">
        <v>500</v>
      </c>
      <c r="AF19" s="20">
        <v>500</v>
      </c>
      <c r="AG19" s="20">
        <v>500</v>
      </c>
      <c r="AH19" s="20">
        <v>500</v>
      </c>
      <c r="AI19" s="85">
        <v>1000</v>
      </c>
      <c r="AJ19" s="20"/>
      <c r="AK19" s="20"/>
      <c r="AL19" s="20"/>
      <c r="AM19" s="85">
        <v>1000</v>
      </c>
      <c r="AN19" s="273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ht="15.75" thickBot="1" x14ac:dyDescent="0.3">
      <c r="B20" s="15" t="str">
        <f t="shared" si="5"/>
        <v>16A</v>
      </c>
      <c r="C20" s="16">
        <v>6</v>
      </c>
      <c r="D20" s="135"/>
      <c r="E20" s="40" t="s">
        <v>449</v>
      </c>
      <c r="F20" s="33" t="s">
        <v>490</v>
      </c>
      <c r="G20" s="253">
        <v>312.5</v>
      </c>
      <c r="H20" s="44">
        <v>45000</v>
      </c>
      <c r="I20" s="18">
        <v>42262</v>
      </c>
      <c r="J20" s="44">
        <f t="shared" si="2"/>
        <v>34500</v>
      </c>
      <c r="K20" s="48">
        <f t="shared" si="6"/>
        <v>10500</v>
      </c>
      <c r="L20" s="63">
        <f t="shared" si="3"/>
        <v>18</v>
      </c>
      <c r="M20" s="174">
        <f t="shared" si="4"/>
        <v>21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>
        <v>500</v>
      </c>
      <c r="Y20" s="20">
        <v>500</v>
      </c>
      <c r="Z20" s="20">
        <v>500</v>
      </c>
      <c r="AA20" s="20">
        <v>500</v>
      </c>
      <c r="AB20" s="20">
        <v>500</v>
      </c>
      <c r="AC20" s="20">
        <v>500</v>
      </c>
      <c r="AD20" s="20">
        <v>1000</v>
      </c>
      <c r="AE20" s="20"/>
      <c r="AF20" s="20">
        <v>500</v>
      </c>
      <c r="AG20" s="20">
        <v>500</v>
      </c>
      <c r="AH20" s="20">
        <v>1000</v>
      </c>
      <c r="AI20" s="20"/>
      <c r="AJ20" s="20">
        <v>500</v>
      </c>
      <c r="AK20" s="20"/>
      <c r="AL20" s="20">
        <v>500</v>
      </c>
      <c r="AM20" s="20">
        <v>1000</v>
      </c>
      <c r="AN20" s="20"/>
      <c r="AO20" s="273"/>
      <c r="AP20" s="85">
        <v>500</v>
      </c>
      <c r="AQ20" s="273"/>
      <c r="AR20" s="85">
        <v>500</v>
      </c>
      <c r="AS20" s="20"/>
      <c r="AT20" s="85">
        <v>500</v>
      </c>
      <c r="AU20" s="20"/>
      <c r="AV20" s="85">
        <v>500</v>
      </c>
      <c r="AW20" s="20"/>
      <c r="AX20" s="85">
        <v>500</v>
      </c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ht="15.75" thickBot="1" x14ac:dyDescent="0.3">
      <c r="B21" s="15" t="str">
        <f t="shared" si="5"/>
        <v>16A</v>
      </c>
      <c r="C21" s="16">
        <v>7</v>
      </c>
      <c r="D21" s="135"/>
      <c r="E21" s="40" t="s">
        <v>450</v>
      </c>
      <c r="F21" s="33" t="s">
        <v>490</v>
      </c>
      <c r="G21" s="253">
        <v>312.5</v>
      </c>
      <c r="H21" s="44">
        <v>45000</v>
      </c>
      <c r="I21" s="18">
        <v>42262</v>
      </c>
      <c r="J21" s="44">
        <f t="shared" si="2"/>
        <v>34500</v>
      </c>
      <c r="K21" s="48">
        <f t="shared" si="6"/>
        <v>10500</v>
      </c>
      <c r="L21" s="63">
        <f t="shared" si="3"/>
        <v>19</v>
      </c>
      <c r="M21" s="174">
        <f t="shared" si="4"/>
        <v>21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>
        <v>500</v>
      </c>
      <c r="Y21" s="20">
        <v>500</v>
      </c>
      <c r="Z21" s="20">
        <v>500</v>
      </c>
      <c r="AA21" s="20">
        <v>500</v>
      </c>
      <c r="AB21" s="20">
        <v>500</v>
      </c>
      <c r="AC21" s="20">
        <v>500</v>
      </c>
      <c r="AD21" s="20">
        <v>500</v>
      </c>
      <c r="AE21" s="20">
        <v>500</v>
      </c>
      <c r="AF21" s="20">
        <v>500</v>
      </c>
      <c r="AG21" s="20">
        <v>500</v>
      </c>
      <c r="AH21" s="20"/>
      <c r="AI21" s="20"/>
      <c r="AJ21" s="20">
        <v>500</v>
      </c>
      <c r="AK21" s="20"/>
      <c r="AL21" s="20">
        <v>500</v>
      </c>
      <c r="AM21" s="20">
        <v>1000</v>
      </c>
      <c r="AN21" s="20"/>
      <c r="AO21" s="85">
        <v>1000</v>
      </c>
      <c r="AP21" s="20"/>
      <c r="AQ21" s="85">
        <v>500</v>
      </c>
      <c r="AR21" s="85">
        <v>500</v>
      </c>
      <c r="AS21" s="20"/>
      <c r="AT21" s="85">
        <v>500</v>
      </c>
      <c r="AU21" s="20"/>
      <c r="AV21" s="85">
        <v>500</v>
      </c>
      <c r="AW21" s="20"/>
      <c r="AX21" s="85">
        <v>500</v>
      </c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ht="15.75" thickBot="1" x14ac:dyDescent="0.3">
      <c r="B22" s="15" t="str">
        <f t="shared" si="5"/>
        <v>16A</v>
      </c>
      <c r="C22" s="16">
        <v>8</v>
      </c>
      <c r="D22" s="135"/>
      <c r="E22" s="40" t="s">
        <v>451</v>
      </c>
      <c r="F22" s="33" t="s">
        <v>490</v>
      </c>
      <c r="G22" s="253">
        <v>312.5</v>
      </c>
      <c r="H22" s="44">
        <v>45000</v>
      </c>
      <c r="I22" s="18">
        <v>42262</v>
      </c>
      <c r="J22" s="44">
        <f t="shared" si="2"/>
        <v>31000</v>
      </c>
      <c r="K22" s="48">
        <f t="shared" si="6"/>
        <v>14000</v>
      </c>
      <c r="L22" s="63">
        <f t="shared" si="3"/>
        <v>20</v>
      </c>
      <c r="M22" s="174">
        <f t="shared" si="4"/>
        <v>28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>
        <v>1000</v>
      </c>
      <c r="Z22" s="20">
        <v>500</v>
      </c>
      <c r="AA22" s="20">
        <v>500</v>
      </c>
      <c r="AB22" s="20">
        <v>500</v>
      </c>
      <c r="AC22" s="20">
        <v>500</v>
      </c>
      <c r="AD22" s="20">
        <v>500</v>
      </c>
      <c r="AE22" s="85">
        <v>500</v>
      </c>
      <c r="AF22" s="85">
        <v>500</v>
      </c>
      <c r="AG22" s="20">
        <v>500</v>
      </c>
      <c r="AH22" s="85">
        <v>1000</v>
      </c>
      <c r="AI22" s="20"/>
      <c r="AJ22" s="20">
        <v>500</v>
      </c>
      <c r="AK22" s="85">
        <v>500</v>
      </c>
      <c r="AL22" s="85">
        <v>500</v>
      </c>
      <c r="AM22" s="85">
        <v>500</v>
      </c>
      <c r="AN22" s="85">
        <v>1000</v>
      </c>
      <c r="AO22" s="20"/>
      <c r="AP22" s="85">
        <v>1000</v>
      </c>
      <c r="AQ22" s="20"/>
      <c r="AR22" s="85">
        <v>1000</v>
      </c>
      <c r="AS22" s="273"/>
      <c r="AT22" s="85">
        <v>1000</v>
      </c>
      <c r="AU22" s="20"/>
      <c r="AV22" s="85">
        <v>1000</v>
      </c>
      <c r="AW22" s="20"/>
      <c r="AX22" s="85">
        <v>1000</v>
      </c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ht="15.75" thickBot="1" x14ac:dyDescent="0.3">
      <c r="B23" s="15" t="str">
        <f t="shared" si="5"/>
        <v>16A</v>
      </c>
      <c r="C23" s="16">
        <v>9</v>
      </c>
      <c r="D23" s="135"/>
      <c r="E23" s="40" t="s">
        <v>451</v>
      </c>
      <c r="F23" s="33" t="s">
        <v>490</v>
      </c>
      <c r="G23" s="253">
        <v>312.5</v>
      </c>
      <c r="H23" s="44">
        <v>45000</v>
      </c>
      <c r="I23" s="18">
        <v>42262</v>
      </c>
      <c r="J23" s="44">
        <f t="shared" si="2"/>
        <v>31000</v>
      </c>
      <c r="K23" s="48">
        <f t="shared" si="6"/>
        <v>14000</v>
      </c>
      <c r="L23" s="63">
        <f t="shared" si="3"/>
        <v>20</v>
      </c>
      <c r="M23" s="174">
        <f t="shared" si="4"/>
        <v>28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>
        <v>1000</v>
      </c>
      <c r="Z23" s="20">
        <v>500</v>
      </c>
      <c r="AA23" s="20">
        <v>500</v>
      </c>
      <c r="AB23" s="20">
        <v>500</v>
      </c>
      <c r="AC23" s="20">
        <v>500</v>
      </c>
      <c r="AD23" s="20">
        <v>500</v>
      </c>
      <c r="AE23" s="85">
        <v>500</v>
      </c>
      <c r="AF23" s="85">
        <v>500</v>
      </c>
      <c r="AG23" s="20">
        <v>500</v>
      </c>
      <c r="AH23" s="85">
        <v>1000</v>
      </c>
      <c r="AI23" s="20"/>
      <c r="AJ23" s="20">
        <v>500</v>
      </c>
      <c r="AK23" s="85">
        <v>500</v>
      </c>
      <c r="AL23" s="85">
        <v>500</v>
      </c>
      <c r="AM23" s="85">
        <v>500</v>
      </c>
      <c r="AN23" s="85">
        <v>1000</v>
      </c>
      <c r="AO23" s="20"/>
      <c r="AP23" s="85">
        <v>1000</v>
      </c>
      <c r="AQ23" s="20"/>
      <c r="AR23" s="85">
        <v>1000</v>
      </c>
      <c r="AS23" s="273"/>
      <c r="AT23" s="85">
        <v>1000</v>
      </c>
      <c r="AU23" s="20"/>
      <c r="AV23" s="85">
        <v>1000</v>
      </c>
      <c r="AW23" s="20"/>
      <c r="AX23" s="85">
        <v>1000</v>
      </c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5" t="str">
        <f t="shared" si="5"/>
        <v>16A</v>
      </c>
      <c r="C24" s="23">
        <v>10</v>
      </c>
      <c r="D24" s="135"/>
      <c r="E24" s="40" t="s">
        <v>452</v>
      </c>
      <c r="F24" s="33" t="s">
        <v>490</v>
      </c>
      <c r="G24" s="253">
        <v>312.5</v>
      </c>
      <c r="H24" s="44">
        <v>45000</v>
      </c>
      <c r="I24" s="18"/>
      <c r="J24" s="44">
        <f t="shared" si="2"/>
        <v>32500</v>
      </c>
      <c r="K24" s="48">
        <f t="shared" si="6"/>
        <v>12500</v>
      </c>
      <c r="L24" s="63">
        <f t="shared" si="3"/>
        <v>24</v>
      </c>
      <c r="M24" s="174">
        <f t="shared" si="4"/>
        <v>25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>
        <v>500</v>
      </c>
      <c r="Y24" s="20">
        <v>500</v>
      </c>
      <c r="Z24" s="20">
        <v>500</v>
      </c>
      <c r="AA24" s="20">
        <v>500</v>
      </c>
      <c r="AB24" s="85">
        <v>500</v>
      </c>
      <c r="AC24" s="85">
        <v>500</v>
      </c>
      <c r="AD24" s="20">
        <v>500</v>
      </c>
      <c r="AE24" s="85">
        <v>500</v>
      </c>
      <c r="AF24" s="85">
        <v>500</v>
      </c>
      <c r="AG24" s="20">
        <v>500</v>
      </c>
      <c r="AH24" s="20">
        <v>500</v>
      </c>
      <c r="AI24" s="20">
        <v>500</v>
      </c>
      <c r="AJ24" s="85">
        <v>500</v>
      </c>
      <c r="AK24" s="20">
        <v>500</v>
      </c>
      <c r="AL24" s="20"/>
      <c r="AM24" s="20"/>
      <c r="AN24" s="20"/>
      <c r="AO24" s="20"/>
      <c r="AP24" s="85">
        <v>500</v>
      </c>
      <c r="AQ24" s="85">
        <v>500</v>
      </c>
      <c r="AR24" s="85">
        <v>500</v>
      </c>
      <c r="AS24" s="85">
        <v>500</v>
      </c>
      <c r="AT24" s="85">
        <v>500</v>
      </c>
      <c r="AU24" s="85">
        <v>500</v>
      </c>
      <c r="AV24" s="85">
        <v>500</v>
      </c>
      <c r="AW24" s="85">
        <v>500</v>
      </c>
      <c r="AX24" s="85">
        <v>1000</v>
      </c>
      <c r="AY24" s="20"/>
      <c r="AZ24" s="85">
        <v>500</v>
      </c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6.5" thickTop="1" thickBot="1" x14ac:dyDescent="0.3">
      <c r="B25" s="9" t="s">
        <v>345</v>
      </c>
      <c r="C25" s="118">
        <v>11</v>
      </c>
      <c r="D25" s="53"/>
      <c r="E25" s="38" t="s">
        <v>453</v>
      </c>
      <c r="F25" s="30" t="s">
        <v>490</v>
      </c>
      <c r="G25" s="253">
        <v>312.5</v>
      </c>
      <c r="H25" s="43">
        <v>45000</v>
      </c>
      <c r="I25" s="11">
        <v>42262</v>
      </c>
      <c r="J25" s="43">
        <f>+H25-K25</f>
        <v>40000</v>
      </c>
      <c r="K25" s="47">
        <f>SUM(N25:CY25)</f>
        <v>5000</v>
      </c>
      <c r="L25" s="63">
        <f t="shared" si="3"/>
        <v>8</v>
      </c>
      <c r="M25" s="174">
        <f t="shared" si="4"/>
        <v>10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>
        <v>500</v>
      </c>
      <c r="Y25" s="13">
        <v>500</v>
      </c>
      <c r="Z25" s="131">
        <v>500</v>
      </c>
      <c r="AA25" s="13">
        <v>500</v>
      </c>
      <c r="AB25" s="13">
        <v>500</v>
      </c>
      <c r="AC25" s="131">
        <v>500</v>
      </c>
      <c r="AD25" s="13"/>
      <c r="AE25" s="13">
        <v>1000</v>
      </c>
      <c r="AF25" s="13"/>
      <c r="AG25" s="13">
        <v>1000</v>
      </c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ht="15.75" thickBot="1" x14ac:dyDescent="0.3">
      <c r="B26" s="112" t="str">
        <f>B25</f>
        <v>16B</v>
      </c>
      <c r="C26" s="118">
        <v>12</v>
      </c>
      <c r="D26" s="135"/>
      <c r="E26" s="39" t="s">
        <v>454</v>
      </c>
      <c r="F26" s="31" t="s">
        <v>490</v>
      </c>
      <c r="G26" s="253">
        <v>312.5</v>
      </c>
      <c r="H26" s="44">
        <v>45000</v>
      </c>
      <c r="I26" s="18">
        <v>42262</v>
      </c>
      <c r="J26" s="44">
        <f t="shared" ref="J26:J34" si="7">+H26-K26</f>
        <v>33000</v>
      </c>
      <c r="K26" s="48">
        <f>SUM(N26:CY26)</f>
        <v>12000</v>
      </c>
      <c r="L26" s="63">
        <f t="shared" si="3"/>
        <v>14</v>
      </c>
      <c r="M26" s="174">
        <f t="shared" si="4"/>
        <v>24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>
        <v>1000</v>
      </c>
      <c r="Z26" s="20">
        <v>500</v>
      </c>
      <c r="AA26" s="20">
        <v>500</v>
      </c>
      <c r="AB26" s="20">
        <v>500</v>
      </c>
      <c r="AC26" s="85">
        <v>500</v>
      </c>
      <c r="AD26" s="20">
        <v>500</v>
      </c>
      <c r="AE26" s="85">
        <v>500</v>
      </c>
      <c r="AF26" s="20">
        <v>500</v>
      </c>
      <c r="AG26" s="20">
        <v>1000</v>
      </c>
      <c r="AH26" s="20"/>
      <c r="AI26" s="20">
        <v>500</v>
      </c>
      <c r="AJ26" s="20">
        <v>500</v>
      </c>
      <c r="AK26" s="20">
        <v>500</v>
      </c>
      <c r="AL26" s="20"/>
      <c r="AM26" s="20"/>
      <c r="AN26" s="20"/>
      <c r="AO26" s="20"/>
      <c r="AP26" s="20"/>
      <c r="AQ26" s="20"/>
      <c r="AR26" s="20"/>
      <c r="AS26" s="85">
        <v>4000</v>
      </c>
      <c r="AT26" s="20">
        <v>1000</v>
      </c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ht="15.75" thickBot="1" x14ac:dyDescent="0.3">
      <c r="B27" s="15" t="str">
        <f t="shared" ref="B27:B34" si="8">B26</f>
        <v>16B</v>
      </c>
      <c r="C27" s="118">
        <v>13</v>
      </c>
      <c r="D27" s="135"/>
      <c r="E27" s="40" t="s">
        <v>455</v>
      </c>
      <c r="F27" s="32" t="s">
        <v>490</v>
      </c>
      <c r="G27" s="253">
        <v>312.5</v>
      </c>
      <c r="H27" s="44">
        <v>45000</v>
      </c>
      <c r="I27" s="18">
        <v>42262</v>
      </c>
      <c r="J27" s="44">
        <f t="shared" si="7"/>
        <v>34000</v>
      </c>
      <c r="K27" s="48">
        <f t="shared" ref="K27:K34" si="9">SUM(N27:CY27)</f>
        <v>11000</v>
      </c>
      <c r="L27" s="63">
        <f t="shared" si="3"/>
        <v>14</v>
      </c>
      <c r="M27" s="174">
        <f t="shared" si="4"/>
        <v>22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>
        <v>1000</v>
      </c>
      <c r="Z27" s="20">
        <v>500</v>
      </c>
      <c r="AA27" s="20">
        <v>500</v>
      </c>
      <c r="AB27" s="20">
        <v>500</v>
      </c>
      <c r="AC27" s="20">
        <v>500</v>
      </c>
      <c r="AD27" s="20"/>
      <c r="AE27" s="20">
        <v>1000</v>
      </c>
      <c r="AF27" s="20"/>
      <c r="AG27" s="20">
        <v>1000</v>
      </c>
      <c r="AH27" s="20">
        <v>500</v>
      </c>
      <c r="AI27" s="20"/>
      <c r="AJ27" s="20">
        <v>1000</v>
      </c>
      <c r="AK27" s="20"/>
      <c r="AL27" s="20">
        <v>1000</v>
      </c>
      <c r="AM27" s="20">
        <v>500</v>
      </c>
      <c r="AN27" s="85">
        <v>1000</v>
      </c>
      <c r="AO27" s="20"/>
      <c r="AP27" s="20"/>
      <c r="AQ27" s="20"/>
      <c r="AR27" s="20"/>
      <c r="AS27" s="20"/>
      <c r="AT27" s="85">
        <v>500</v>
      </c>
      <c r="AU27" s="20">
        <v>1500</v>
      </c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ht="15.75" thickBot="1" x14ac:dyDescent="0.3">
      <c r="B28" s="15" t="str">
        <f t="shared" si="8"/>
        <v>16B</v>
      </c>
      <c r="C28" s="118">
        <v>14</v>
      </c>
      <c r="D28" s="135"/>
      <c r="E28" s="40" t="s">
        <v>456</v>
      </c>
      <c r="F28" s="32" t="s">
        <v>490</v>
      </c>
      <c r="G28" s="253">
        <v>312.5</v>
      </c>
      <c r="H28" s="44">
        <v>45000</v>
      </c>
      <c r="I28" s="18">
        <v>42262</v>
      </c>
      <c r="J28" s="44">
        <f t="shared" si="7"/>
        <v>31000</v>
      </c>
      <c r="K28" s="48">
        <f t="shared" si="9"/>
        <v>14000</v>
      </c>
      <c r="L28" s="63">
        <f t="shared" si="3"/>
        <v>17</v>
      </c>
      <c r="M28" s="174">
        <f t="shared" si="4"/>
        <v>28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>
        <v>1000</v>
      </c>
      <c r="Z28" s="20">
        <v>500</v>
      </c>
      <c r="AA28" s="20">
        <v>500</v>
      </c>
      <c r="AB28" s="20">
        <v>500</v>
      </c>
      <c r="AC28" s="20">
        <v>500</v>
      </c>
      <c r="AD28" s="20"/>
      <c r="AE28" s="20"/>
      <c r="AF28" s="20">
        <v>500</v>
      </c>
      <c r="AG28" s="20">
        <v>1000</v>
      </c>
      <c r="AH28" s="20">
        <v>500</v>
      </c>
      <c r="AI28" s="20">
        <v>1000</v>
      </c>
      <c r="AJ28" s="20"/>
      <c r="AK28" s="20">
        <v>1000</v>
      </c>
      <c r="AL28" s="20">
        <v>1000</v>
      </c>
      <c r="AM28" s="20"/>
      <c r="AN28" s="20"/>
      <c r="AO28" s="20">
        <v>1000</v>
      </c>
      <c r="AP28" s="85">
        <v>1000</v>
      </c>
      <c r="AQ28" s="273"/>
      <c r="AR28" s="20"/>
      <c r="AS28" s="20"/>
      <c r="AT28" s="85">
        <v>1000</v>
      </c>
      <c r="AU28" s="85">
        <v>1000</v>
      </c>
      <c r="AV28" s="20"/>
      <c r="AW28" s="85">
        <v>1000</v>
      </c>
      <c r="AX28" s="20"/>
      <c r="AY28" s="85">
        <v>1000</v>
      </c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ht="15.75" thickBot="1" x14ac:dyDescent="0.3">
      <c r="B29" s="15" t="str">
        <f t="shared" si="8"/>
        <v>16B</v>
      </c>
      <c r="C29" s="118">
        <v>15</v>
      </c>
      <c r="D29" s="135"/>
      <c r="E29" s="40" t="s">
        <v>457</v>
      </c>
      <c r="F29" s="32" t="s">
        <v>490</v>
      </c>
      <c r="G29" s="253">
        <v>312.5</v>
      </c>
      <c r="H29" s="44">
        <v>45000</v>
      </c>
      <c r="I29" s="18">
        <v>42292</v>
      </c>
      <c r="J29" s="44">
        <f t="shared" si="7"/>
        <v>34000</v>
      </c>
      <c r="K29" s="48">
        <f t="shared" si="9"/>
        <v>11000</v>
      </c>
      <c r="L29" s="63">
        <f t="shared" si="3"/>
        <v>14</v>
      </c>
      <c r="M29" s="174">
        <f t="shared" si="4"/>
        <v>22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>
        <v>500</v>
      </c>
      <c r="AA29" s="20">
        <v>500</v>
      </c>
      <c r="AB29" s="20">
        <v>500</v>
      </c>
      <c r="AC29" s="85">
        <v>500</v>
      </c>
      <c r="AD29" s="20">
        <v>500</v>
      </c>
      <c r="AE29" s="85">
        <v>500</v>
      </c>
      <c r="AF29" s="20">
        <v>500</v>
      </c>
      <c r="AG29" s="20">
        <v>500</v>
      </c>
      <c r="AH29" s="20">
        <v>500</v>
      </c>
      <c r="AI29" s="20">
        <v>500</v>
      </c>
      <c r="AJ29" s="20">
        <v>1000</v>
      </c>
      <c r="AK29" s="20"/>
      <c r="AL29" s="20"/>
      <c r="AM29" s="20"/>
      <c r="AN29" s="273"/>
      <c r="AO29" s="85">
        <v>1000</v>
      </c>
      <c r="AP29" s="273"/>
      <c r="AQ29" s="20"/>
      <c r="AR29" s="20"/>
      <c r="AS29" s="20"/>
      <c r="AT29" s="20"/>
      <c r="AU29" s="20"/>
      <c r="AV29" s="85">
        <v>1000</v>
      </c>
      <c r="AW29" s="249">
        <v>3000</v>
      </c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ht="15.75" thickBot="1" x14ac:dyDescent="0.3">
      <c r="B30" s="15" t="str">
        <f t="shared" si="8"/>
        <v>16B</v>
      </c>
      <c r="C30" s="118">
        <v>16</v>
      </c>
      <c r="D30" s="135"/>
      <c r="E30" s="40" t="s">
        <v>458</v>
      </c>
      <c r="F30" s="32" t="s">
        <v>490</v>
      </c>
      <c r="G30" s="253">
        <v>312.5</v>
      </c>
      <c r="H30" s="44">
        <v>45000</v>
      </c>
      <c r="I30" s="18">
        <v>42292</v>
      </c>
      <c r="J30" s="44">
        <f t="shared" si="7"/>
        <v>35000</v>
      </c>
      <c r="K30" s="48">
        <f t="shared" si="9"/>
        <v>10000</v>
      </c>
      <c r="L30" s="63">
        <f t="shared" si="3"/>
        <v>15</v>
      </c>
      <c r="M30" s="174">
        <f t="shared" si="4"/>
        <v>20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>
        <v>500</v>
      </c>
      <c r="AA30" s="20">
        <v>500</v>
      </c>
      <c r="AB30" s="20">
        <v>500</v>
      </c>
      <c r="AC30" s="85">
        <v>500</v>
      </c>
      <c r="AD30" s="20">
        <v>500</v>
      </c>
      <c r="AE30" s="85">
        <v>500</v>
      </c>
      <c r="AF30" s="20">
        <v>500</v>
      </c>
      <c r="AG30" s="20">
        <v>500</v>
      </c>
      <c r="AH30" s="20">
        <v>500</v>
      </c>
      <c r="AI30" s="20">
        <v>500</v>
      </c>
      <c r="AJ30" s="20">
        <v>1000</v>
      </c>
      <c r="AK30" s="20"/>
      <c r="AL30" s="85">
        <v>1000</v>
      </c>
      <c r="AM30" s="20"/>
      <c r="AN30" s="85">
        <v>1000</v>
      </c>
      <c r="AO30" s="20"/>
      <c r="AP30" s="85">
        <v>1000</v>
      </c>
      <c r="AQ30" s="20"/>
      <c r="AR30" s="20"/>
      <c r="AS30" s="20"/>
      <c r="AT30" s="20"/>
      <c r="AU30" s="20"/>
      <c r="AV30" s="20"/>
      <c r="AW30" s="20">
        <v>1000</v>
      </c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ht="15.75" thickBot="1" x14ac:dyDescent="0.3">
      <c r="B31" s="15" t="str">
        <f t="shared" si="8"/>
        <v>16B</v>
      </c>
      <c r="C31" s="118">
        <v>17</v>
      </c>
      <c r="D31" s="135"/>
      <c r="E31" s="40" t="s">
        <v>459</v>
      </c>
      <c r="F31" s="32" t="s">
        <v>490</v>
      </c>
      <c r="G31" s="253">
        <v>312.5</v>
      </c>
      <c r="H31" s="44">
        <v>45000</v>
      </c>
      <c r="I31" s="18">
        <v>42262</v>
      </c>
      <c r="J31" s="44">
        <f t="shared" si="7"/>
        <v>30500</v>
      </c>
      <c r="K31" s="48">
        <f t="shared" si="9"/>
        <v>14500</v>
      </c>
      <c r="L31" s="63">
        <f t="shared" si="3"/>
        <v>28</v>
      </c>
      <c r="M31" s="174">
        <f t="shared" si="4"/>
        <v>29</v>
      </c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>
        <v>500</v>
      </c>
      <c r="Y31" s="20">
        <v>500</v>
      </c>
      <c r="Z31" s="85">
        <v>500</v>
      </c>
      <c r="AA31" s="20">
        <v>500</v>
      </c>
      <c r="AB31" s="20">
        <v>500</v>
      </c>
      <c r="AC31" s="20">
        <v>500</v>
      </c>
      <c r="AD31" s="85">
        <v>500</v>
      </c>
      <c r="AE31" s="85">
        <v>500</v>
      </c>
      <c r="AF31" s="85">
        <v>500</v>
      </c>
      <c r="AG31" s="85">
        <v>500</v>
      </c>
      <c r="AH31" s="85">
        <v>500</v>
      </c>
      <c r="AI31" s="20">
        <v>500</v>
      </c>
      <c r="AJ31" s="85">
        <v>500</v>
      </c>
      <c r="AK31" s="85">
        <v>500</v>
      </c>
      <c r="AL31" s="85">
        <v>500</v>
      </c>
      <c r="AM31" s="85">
        <v>500</v>
      </c>
      <c r="AN31" s="85">
        <v>500</v>
      </c>
      <c r="AO31" s="85">
        <v>500</v>
      </c>
      <c r="AP31" s="85">
        <v>500</v>
      </c>
      <c r="AQ31" s="85">
        <v>500</v>
      </c>
      <c r="AR31" s="85">
        <v>500</v>
      </c>
      <c r="AS31" s="85">
        <v>500</v>
      </c>
      <c r="AT31" s="85">
        <v>500</v>
      </c>
      <c r="AU31" s="85">
        <v>500</v>
      </c>
      <c r="AV31" s="20"/>
      <c r="AW31" s="85">
        <v>1000</v>
      </c>
      <c r="AX31" s="85">
        <v>500</v>
      </c>
      <c r="AY31" s="85">
        <v>500</v>
      </c>
      <c r="AZ31" s="85">
        <v>500</v>
      </c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ht="15.75" thickBot="1" x14ac:dyDescent="0.3">
      <c r="B32" s="15" t="str">
        <f t="shared" si="8"/>
        <v>16B</v>
      </c>
      <c r="C32" s="118">
        <v>18</v>
      </c>
      <c r="D32" s="135"/>
      <c r="E32" s="40" t="s">
        <v>460</v>
      </c>
      <c r="F32" s="32" t="s">
        <v>490</v>
      </c>
      <c r="G32" s="253">
        <v>312.5</v>
      </c>
      <c r="H32" s="44">
        <v>45000</v>
      </c>
      <c r="I32" s="18">
        <v>42262</v>
      </c>
      <c r="J32" s="44">
        <f t="shared" si="7"/>
        <v>37000</v>
      </c>
      <c r="K32" s="48">
        <f t="shared" si="9"/>
        <v>8000</v>
      </c>
      <c r="L32" s="63">
        <f t="shared" si="3"/>
        <v>16</v>
      </c>
      <c r="M32" s="174">
        <f t="shared" si="4"/>
        <v>16</v>
      </c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>
        <v>500</v>
      </c>
      <c r="Y32" s="20">
        <v>500</v>
      </c>
      <c r="Z32" s="20">
        <v>500</v>
      </c>
      <c r="AA32" s="20">
        <v>500</v>
      </c>
      <c r="AB32" s="20">
        <v>500</v>
      </c>
      <c r="AC32" s="20">
        <v>500</v>
      </c>
      <c r="AD32" s="20">
        <v>500</v>
      </c>
      <c r="AE32" s="20">
        <v>500</v>
      </c>
      <c r="AF32" s="20">
        <v>500</v>
      </c>
      <c r="AG32" s="85">
        <v>500</v>
      </c>
      <c r="AH32" s="20">
        <v>500</v>
      </c>
      <c r="AI32" s="20">
        <v>500</v>
      </c>
      <c r="AJ32" s="20">
        <v>500</v>
      </c>
      <c r="AK32" s="20">
        <v>500</v>
      </c>
      <c r="AL32" s="20">
        <v>500</v>
      </c>
      <c r="AM32" s="20">
        <v>500</v>
      </c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ht="15.75" thickBot="1" x14ac:dyDescent="0.3">
      <c r="B33" s="15" t="str">
        <f t="shared" si="8"/>
        <v>16B</v>
      </c>
      <c r="C33" s="118">
        <v>19</v>
      </c>
      <c r="D33" s="135"/>
      <c r="E33" s="40" t="s">
        <v>461</v>
      </c>
      <c r="F33" s="32" t="s">
        <v>490</v>
      </c>
      <c r="G33" s="253">
        <v>312.5</v>
      </c>
      <c r="H33" s="44">
        <v>45000</v>
      </c>
      <c r="I33" s="18">
        <v>42262</v>
      </c>
      <c r="J33" s="44">
        <f t="shared" si="7"/>
        <v>32000</v>
      </c>
      <c r="K33" s="48">
        <f t="shared" si="9"/>
        <v>13000</v>
      </c>
      <c r="L33" s="63">
        <f t="shared" si="3"/>
        <v>25</v>
      </c>
      <c r="M33" s="174">
        <f t="shared" si="4"/>
        <v>26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>
        <v>500</v>
      </c>
      <c r="Y33" s="20">
        <v>500</v>
      </c>
      <c r="Z33" s="20">
        <v>500</v>
      </c>
      <c r="AA33" s="20">
        <v>500</v>
      </c>
      <c r="AB33" s="20">
        <v>500</v>
      </c>
      <c r="AC33" s="85">
        <v>500</v>
      </c>
      <c r="AD33" s="20">
        <v>500</v>
      </c>
      <c r="AE33" s="85">
        <v>500</v>
      </c>
      <c r="AF33" s="20">
        <v>500</v>
      </c>
      <c r="AG33" s="20">
        <v>500</v>
      </c>
      <c r="AH33" s="20">
        <v>500</v>
      </c>
      <c r="AI33" s="20">
        <v>500</v>
      </c>
      <c r="AJ33" s="20">
        <v>500</v>
      </c>
      <c r="AK33" s="85">
        <v>500</v>
      </c>
      <c r="AL33" s="20">
        <v>500</v>
      </c>
      <c r="AM33" s="20"/>
      <c r="AN33" s="20"/>
      <c r="AO33" s="20"/>
      <c r="AP33" s="85">
        <v>500</v>
      </c>
      <c r="AQ33" s="85">
        <v>500</v>
      </c>
      <c r="AR33" s="85">
        <v>500</v>
      </c>
      <c r="AS33" s="85">
        <v>500</v>
      </c>
      <c r="AT33" s="85">
        <v>500</v>
      </c>
      <c r="AU33" s="85">
        <v>500</v>
      </c>
      <c r="AV33" s="85">
        <v>500</v>
      </c>
      <c r="AW33" s="85">
        <v>500</v>
      </c>
      <c r="AX33" s="85">
        <v>1000</v>
      </c>
      <c r="AY33" s="20"/>
      <c r="AZ33" s="85">
        <v>500</v>
      </c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ht="15.75" thickBot="1" x14ac:dyDescent="0.3">
      <c r="B34" s="15" t="str">
        <f t="shared" si="8"/>
        <v>16B</v>
      </c>
      <c r="C34" s="16">
        <v>20</v>
      </c>
      <c r="D34" s="135"/>
      <c r="E34" s="40" t="s">
        <v>460</v>
      </c>
      <c r="F34" s="32" t="s">
        <v>490</v>
      </c>
      <c r="G34" s="253">
        <v>312.5</v>
      </c>
      <c r="H34" s="44">
        <v>45000</v>
      </c>
      <c r="I34" s="18">
        <v>42262</v>
      </c>
      <c r="J34" s="44">
        <f t="shared" si="7"/>
        <v>37000</v>
      </c>
      <c r="K34" s="48">
        <f t="shared" si="9"/>
        <v>8000</v>
      </c>
      <c r="L34" s="63">
        <f t="shared" si="3"/>
        <v>15</v>
      </c>
      <c r="M34" s="174">
        <f t="shared" si="4"/>
        <v>16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>
        <v>500</v>
      </c>
      <c r="Y34" s="20">
        <v>500</v>
      </c>
      <c r="Z34" s="20">
        <v>500</v>
      </c>
      <c r="AA34" s="20">
        <v>500</v>
      </c>
      <c r="AB34" s="20">
        <v>500</v>
      </c>
      <c r="AC34" s="20"/>
      <c r="AD34" s="85">
        <v>1000</v>
      </c>
      <c r="AE34" s="20">
        <v>500</v>
      </c>
      <c r="AF34" s="20">
        <v>500</v>
      </c>
      <c r="AG34" s="85">
        <v>500</v>
      </c>
      <c r="AH34" s="20">
        <v>500</v>
      </c>
      <c r="AI34" s="20">
        <v>500</v>
      </c>
      <c r="AJ34" s="20">
        <v>500</v>
      </c>
      <c r="AK34" s="20">
        <v>500</v>
      </c>
      <c r="AL34" s="20">
        <v>500</v>
      </c>
      <c r="AM34" s="20">
        <v>500</v>
      </c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6.5" thickTop="1" thickBot="1" x14ac:dyDescent="0.3">
      <c r="B35" s="9">
        <v>17</v>
      </c>
      <c r="C35" s="10">
        <v>1</v>
      </c>
      <c r="D35" s="53"/>
      <c r="E35" s="38"/>
      <c r="F35" s="30" t="s">
        <v>490</v>
      </c>
      <c r="G35" s="52"/>
      <c r="H35" s="43"/>
      <c r="I35" s="11"/>
      <c r="J35" s="43">
        <f>+H35-K35</f>
        <v>0</v>
      </c>
      <c r="K35" s="47">
        <f>SUM(N35:CY35)</f>
        <v>0</v>
      </c>
      <c r="L35" s="63">
        <f t="shared" si="3"/>
        <v>0</v>
      </c>
      <c r="M35" s="174">
        <f t="shared" si="4"/>
        <v>0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2:103" ht="15.75" thickTop="1" x14ac:dyDescent="0.25">
      <c r="B36" s="9" t="s">
        <v>346</v>
      </c>
      <c r="C36" s="10">
        <v>1</v>
      </c>
      <c r="D36" s="53"/>
      <c r="E36" s="38" t="s">
        <v>348</v>
      </c>
      <c r="F36" s="30" t="s">
        <v>490</v>
      </c>
      <c r="G36" s="52"/>
      <c r="H36" s="43">
        <v>45000</v>
      </c>
      <c r="I36" s="11">
        <v>42262</v>
      </c>
      <c r="J36" s="43">
        <f>+H36-K36</f>
        <v>38000</v>
      </c>
      <c r="K36" s="47">
        <f>SUM(N36:CY36)</f>
        <v>7000</v>
      </c>
      <c r="L36" s="63">
        <f t="shared" si="3"/>
        <v>8</v>
      </c>
      <c r="M36" s="174">
        <f t="shared" si="4"/>
        <v>14</v>
      </c>
      <c r="N36" s="12"/>
      <c r="O36" s="13"/>
      <c r="P36" s="13"/>
      <c r="Q36" s="13"/>
      <c r="R36" s="13"/>
      <c r="S36" s="13"/>
      <c r="T36" s="13"/>
      <c r="U36" s="13"/>
      <c r="V36" s="13"/>
      <c r="W36" s="13"/>
      <c r="X36" s="13">
        <v>500</v>
      </c>
      <c r="Y36" s="13">
        <v>500</v>
      </c>
      <c r="Z36" s="13">
        <v>500</v>
      </c>
      <c r="AA36" s="13"/>
      <c r="AB36" s="13"/>
      <c r="AC36" s="13">
        <v>1500</v>
      </c>
      <c r="AD36" s="13"/>
      <c r="AE36" s="13"/>
      <c r="AF36" s="13"/>
      <c r="AG36" s="13"/>
      <c r="AH36" s="13"/>
      <c r="AI36" s="13"/>
      <c r="AJ36" s="13">
        <v>2500</v>
      </c>
      <c r="AK36" s="13"/>
      <c r="AL36" s="13"/>
      <c r="AM36" s="13"/>
      <c r="AN36" s="13">
        <v>500</v>
      </c>
      <c r="AO36" s="13">
        <v>500</v>
      </c>
      <c r="AP36" s="13"/>
      <c r="AQ36" s="13"/>
      <c r="AR36" s="13"/>
      <c r="AS36" s="13"/>
      <c r="AT36" s="13"/>
      <c r="AU36" s="13"/>
      <c r="AV36" s="13"/>
      <c r="AW36" s="13"/>
      <c r="AX36" s="13">
        <v>500</v>
      </c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4"/>
    </row>
    <row r="37" spans="2:103" x14ac:dyDescent="0.25">
      <c r="B37" s="15" t="str">
        <f>B36</f>
        <v>18A</v>
      </c>
      <c r="C37" s="16">
        <v>2</v>
      </c>
      <c r="D37" s="135"/>
      <c r="E37" s="39" t="s">
        <v>349</v>
      </c>
      <c r="F37" s="31" t="s">
        <v>490</v>
      </c>
      <c r="G37" s="52"/>
      <c r="H37" s="44">
        <v>45000</v>
      </c>
      <c r="I37" s="18">
        <v>42246</v>
      </c>
      <c r="J37" s="44">
        <f t="shared" ref="J37:J45" si="10">+H37-K37</f>
        <v>35000</v>
      </c>
      <c r="K37" s="48">
        <f>SUM(N37:CY37)</f>
        <v>10000</v>
      </c>
      <c r="L37" s="63">
        <f t="shared" si="3"/>
        <v>17</v>
      </c>
      <c r="M37" s="174">
        <f t="shared" si="4"/>
        <v>20</v>
      </c>
      <c r="N37" s="19"/>
      <c r="O37" s="20"/>
      <c r="P37" s="20"/>
      <c r="Q37" s="20"/>
      <c r="R37" s="20"/>
      <c r="S37" s="20"/>
      <c r="T37" s="20"/>
      <c r="U37" s="20"/>
      <c r="V37" s="20"/>
      <c r="W37" s="20">
        <v>500</v>
      </c>
      <c r="X37" s="20">
        <v>500</v>
      </c>
      <c r="Y37" s="20">
        <v>500</v>
      </c>
      <c r="Z37" s="20">
        <v>500</v>
      </c>
      <c r="AA37" s="20">
        <v>500</v>
      </c>
      <c r="AB37" s="20">
        <v>500</v>
      </c>
      <c r="AC37" s="20">
        <v>500</v>
      </c>
      <c r="AD37" s="20">
        <v>500</v>
      </c>
      <c r="AE37" s="20">
        <v>500</v>
      </c>
      <c r="AF37" s="20">
        <v>500</v>
      </c>
      <c r="AG37" s="20">
        <v>500</v>
      </c>
      <c r="AH37" s="20">
        <v>500</v>
      </c>
      <c r="AI37" s="20">
        <v>500</v>
      </c>
      <c r="AJ37" s="20">
        <v>500</v>
      </c>
      <c r="AK37" s="20">
        <v>500</v>
      </c>
      <c r="AL37" s="20"/>
      <c r="AM37" s="20"/>
      <c r="AN37" s="20">
        <v>1500</v>
      </c>
      <c r="AO37" s="20"/>
      <c r="AP37" s="20"/>
      <c r="AQ37" s="20"/>
      <c r="AR37" s="20"/>
      <c r="AS37" s="20"/>
      <c r="AT37" s="20"/>
      <c r="AU37" s="20">
        <v>1000</v>
      </c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x14ac:dyDescent="0.25">
      <c r="B38" s="15" t="str">
        <f t="shared" ref="B38:B45" si="11">B37</f>
        <v>18A</v>
      </c>
      <c r="C38" s="16">
        <v>3</v>
      </c>
      <c r="D38" s="135"/>
      <c r="E38" s="40" t="s">
        <v>350</v>
      </c>
      <c r="F38" s="32" t="s">
        <v>490</v>
      </c>
      <c r="G38" s="52"/>
      <c r="H38" s="44">
        <v>45000</v>
      </c>
      <c r="I38" s="18">
        <v>42231</v>
      </c>
      <c r="J38" s="44">
        <f t="shared" si="10"/>
        <v>34500</v>
      </c>
      <c r="K38" s="48">
        <f t="shared" ref="K38:K45" si="12">SUM(N38:CY38)</f>
        <v>10500</v>
      </c>
      <c r="L38" s="63">
        <f t="shared" si="3"/>
        <v>18</v>
      </c>
      <c r="M38" s="174">
        <f t="shared" si="4"/>
        <v>21</v>
      </c>
      <c r="N38" s="19"/>
      <c r="O38" s="20"/>
      <c r="P38" s="20"/>
      <c r="Q38" s="20"/>
      <c r="R38" s="20"/>
      <c r="S38" s="20"/>
      <c r="T38" s="20"/>
      <c r="U38" s="20"/>
      <c r="V38" s="20">
        <v>500</v>
      </c>
      <c r="W38" s="20">
        <v>500</v>
      </c>
      <c r="X38" s="20">
        <v>500</v>
      </c>
      <c r="Y38" s="20">
        <v>500</v>
      </c>
      <c r="Z38" s="20">
        <v>500</v>
      </c>
      <c r="AA38" s="20">
        <v>500</v>
      </c>
      <c r="AB38" s="20">
        <v>500</v>
      </c>
      <c r="AC38" s="20">
        <v>500</v>
      </c>
      <c r="AD38" s="20">
        <v>500</v>
      </c>
      <c r="AE38" s="20">
        <v>500</v>
      </c>
      <c r="AF38" s="20">
        <v>500</v>
      </c>
      <c r="AG38" s="20">
        <v>500</v>
      </c>
      <c r="AH38" s="20">
        <v>500</v>
      </c>
      <c r="AI38" s="20">
        <v>500</v>
      </c>
      <c r="AJ38" s="20">
        <v>500</v>
      </c>
      <c r="AK38" s="20">
        <v>500</v>
      </c>
      <c r="AL38" s="20"/>
      <c r="AM38" s="20"/>
      <c r="AN38" s="20">
        <v>1500</v>
      </c>
      <c r="AO38" s="20"/>
      <c r="AP38" s="20"/>
      <c r="AQ38" s="20"/>
      <c r="AR38" s="20"/>
      <c r="AS38" s="20"/>
      <c r="AT38" s="20"/>
      <c r="AU38" s="20">
        <v>1000</v>
      </c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x14ac:dyDescent="0.25">
      <c r="B39" s="15" t="str">
        <f t="shared" si="11"/>
        <v>18A</v>
      </c>
      <c r="C39" s="16">
        <v>4</v>
      </c>
      <c r="D39" s="135"/>
      <c r="E39" s="40" t="s">
        <v>351</v>
      </c>
      <c r="F39" s="32" t="s">
        <v>490</v>
      </c>
      <c r="G39" s="52"/>
      <c r="H39" s="44">
        <v>45000</v>
      </c>
      <c r="I39" s="18">
        <v>42231</v>
      </c>
      <c r="J39" s="44">
        <f t="shared" si="10"/>
        <v>35500</v>
      </c>
      <c r="K39" s="48">
        <f t="shared" si="12"/>
        <v>9500</v>
      </c>
      <c r="L39" s="63">
        <f t="shared" si="3"/>
        <v>19</v>
      </c>
      <c r="M39" s="174">
        <f t="shared" si="4"/>
        <v>19</v>
      </c>
      <c r="N39" s="19"/>
      <c r="O39" s="20"/>
      <c r="P39" s="20"/>
      <c r="Q39" s="20"/>
      <c r="R39" s="20"/>
      <c r="S39" s="20"/>
      <c r="T39" s="20"/>
      <c r="U39" s="20"/>
      <c r="V39" s="20">
        <v>500</v>
      </c>
      <c r="W39" s="20">
        <v>500</v>
      </c>
      <c r="X39" s="20">
        <v>500</v>
      </c>
      <c r="Y39" s="20">
        <v>500</v>
      </c>
      <c r="Z39" s="20">
        <v>500</v>
      </c>
      <c r="AA39" s="20">
        <v>500</v>
      </c>
      <c r="AB39" s="20">
        <v>500</v>
      </c>
      <c r="AC39" s="20">
        <v>500</v>
      </c>
      <c r="AD39" s="20">
        <v>500</v>
      </c>
      <c r="AE39" s="20">
        <v>500</v>
      </c>
      <c r="AF39" s="20">
        <v>500</v>
      </c>
      <c r="AG39" s="20">
        <v>500</v>
      </c>
      <c r="AH39" s="20">
        <v>500</v>
      </c>
      <c r="AI39" s="20">
        <v>500</v>
      </c>
      <c r="AJ39" s="20">
        <v>500</v>
      </c>
      <c r="AK39" s="20">
        <v>500</v>
      </c>
      <c r="AL39" s="20">
        <v>500</v>
      </c>
      <c r="AM39" s="20">
        <v>500</v>
      </c>
      <c r="AN39" s="20">
        <v>500</v>
      </c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x14ac:dyDescent="0.25">
      <c r="B40" s="15" t="str">
        <f t="shared" si="11"/>
        <v>18A</v>
      </c>
      <c r="C40" s="16">
        <v>5</v>
      </c>
      <c r="D40" s="135"/>
      <c r="E40" s="40" t="s">
        <v>352</v>
      </c>
      <c r="F40" s="32" t="s">
        <v>490</v>
      </c>
      <c r="G40" s="52"/>
      <c r="H40" s="44">
        <v>45000</v>
      </c>
      <c r="I40" s="18">
        <v>42231</v>
      </c>
      <c r="J40" s="44">
        <f t="shared" si="10"/>
        <v>39000</v>
      </c>
      <c r="K40" s="48">
        <f t="shared" si="12"/>
        <v>6000</v>
      </c>
      <c r="L40" s="63">
        <f t="shared" si="3"/>
        <v>8</v>
      </c>
      <c r="M40" s="174">
        <f t="shared" si="4"/>
        <v>12</v>
      </c>
      <c r="N40" s="19"/>
      <c r="O40" s="20"/>
      <c r="P40" s="20"/>
      <c r="Q40" s="20"/>
      <c r="R40" s="20"/>
      <c r="S40" s="20"/>
      <c r="T40" s="20"/>
      <c r="U40" s="20"/>
      <c r="V40" s="20">
        <v>500</v>
      </c>
      <c r="W40" s="20">
        <v>500</v>
      </c>
      <c r="X40" s="20">
        <v>500</v>
      </c>
      <c r="Y40" s="20">
        <v>500</v>
      </c>
      <c r="Z40" s="20"/>
      <c r="AA40" s="20"/>
      <c r="AB40" s="20"/>
      <c r="AC40" s="20"/>
      <c r="AD40" s="20">
        <v>1000</v>
      </c>
      <c r="AE40" s="20"/>
      <c r="AF40" s="20">
        <v>1000</v>
      </c>
      <c r="AG40" s="20"/>
      <c r="AH40" s="20"/>
      <c r="AI40" s="20">
        <v>1000</v>
      </c>
      <c r="AJ40" s="20">
        <v>1000</v>
      </c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x14ac:dyDescent="0.25">
      <c r="B41" s="15" t="str">
        <f t="shared" si="11"/>
        <v>18A</v>
      </c>
      <c r="C41" s="16">
        <v>6</v>
      </c>
      <c r="D41" s="135"/>
      <c r="E41" s="40" t="s">
        <v>352</v>
      </c>
      <c r="F41" s="32" t="s">
        <v>490</v>
      </c>
      <c r="G41" s="52"/>
      <c r="H41" s="44">
        <v>45000</v>
      </c>
      <c r="I41" s="18">
        <v>42231</v>
      </c>
      <c r="J41" s="44">
        <f t="shared" si="10"/>
        <v>39000</v>
      </c>
      <c r="K41" s="48">
        <f t="shared" si="12"/>
        <v>6000</v>
      </c>
      <c r="L41" s="63">
        <f t="shared" si="3"/>
        <v>8</v>
      </c>
      <c r="M41" s="174">
        <f t="shared" si="4"/>
        <v>12</v>
      </c>
      <c r="N41" s="19"/>
      <c r="O41" s="20"/>
      <c r="P41" s="20"/>
      <c r="Q41" s="20"/>
      <c r="R41" s="20"/>
      <c r="S41" s="20"/>
      <c r="T41" s="20"/>
      <c r="U41" s="20"/>
      <c r="V41" s="20">
        <v>500</v>
      </c>
      <c r="W41" s="20">
        <v>500</v>
      </c>
      <c r="X41" s="20">
        <v>500</v>
      </c>
      <c r="Y41" s="20">
        <v>500</v>
      </c>
      <c r="Z41" s="20"/>
      <c r="AA41" s="20"/>
      <c r="AB41" s="20"/>
      <c r="AC41" s="20"/>
      <c r="AD41" s="20">
        <v>1000</v>
      </c>
      <c r="AE41" s="20"/>
      <c r="AF41" s="20">
        <v>1000</v>
      </c>
      <c r="AG41" s="20"/>
      <c r="AH41" s="20"/>
      <c r="AI41" s="20">
        <v>1000</v>
      </c>
      <c r="AJ41" s="20">
        <v>1000</v>
      </c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x14ac:dyDescent="0.25">
      <c r="B42" s="15" t="str">
        <f t="shared" si="11"/>
        <v>18A</v>
      </c>
      <c r="C42" s="16">
        <v>7</v>
      </c>
      <c r="D42" s="135"/>
      <c r="E42" s="40" t="s">
        <v>353</v>
      </c>
      <c r="F42" s="32" t="s">
        <v>490</v>
      </c>
      <c r="G42" s="52"/>
      <c r="H42" s="44">
        <v>45000</v>
      </c>
      <c r="I42" s="18">
        <v>42231</v>
      </c>
      <c r="J42" s="44">
        <f t="shared" si="10"/>
        <v>38000</v>
      </c>
      <c r="K42" s="48">
        <f t="shared" si="12"/>
        <v>7000</v>
      </c>
      <c r="L42" s="63">
        <f t="shared" si="3"/>
        <v>11</v>
      </c>
      <c r="M42" s="174">
        <f t="shared" si="4"/>
        <v>14</v>
      </c>
      <c r="N42" s="19"/>
      <c r="O42" s="20"/>
      <c r="P42" s="20"/>
      <c r="Q42" s="20"/>
      <c r="R42" s="20"/>
      <c r="S42" s="20"/>
      <c r="T42" s="20"/>
      <c r="U42" s="20"/>
      <c r="V42" s="20">
        <v>500</v>
      </c>
      <c r="W42" s="20">
        <v>500</v>
      </c>
      <c r="X42" s="20">
        <v>500</v>
      </c>
      <c r="Y42" s="20">
        <v>500</v>
      </c>
      <c r="Z42" s="20">
        <v>500</v>
      </c>
      <c r="AA42" s="20">
        <v>500</v>
      </c>
      <c r="AB42" s="20"/>
      <c r="AC42" s="20"/>
      <c r="AD42" s="20"/>
      <c r="AE42" s="20"/>
      <c r="AF42" s="20">
        <v>1500</v>
      </c>
      <c r="AG42" s="20"/>
      <c r="AH42" s="20"/>
      <c r="AI42" s="20">
        <v>1000</v>
      </c>
      <c r="AJ42" s="20">
        <v>500</v>
      </c>
      <c r="AK42" s="20"/>
      <c r="AL42" s="20"/>
      <c r="AM42" s="20"/>
      <c r="AN42" s="20">
        <v>500</v>
      </c>
      <c r="AO42" s="20">
        <v>500</v>
      </c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x14ac:dyDescent="0.25">
      <c r="B43" s="15" t="str">
        <f t="shared" si="11"/>
        <v>18A</v>
      </c>
      <c r="C43" s="16">
        <v>8</v>
      </c>
      <c r="D43" s="135"/>
      <c r="E43" s="40" t="s">
        <v>354</v>
      </c>
      <c r="F43" s="32" t="s">
        <v>490</v>
      </c>
      <c r="G43" s="52"/>
      <c r="H43" s="44">
        <v>45000</v>
      </c>
      <c r="I43" s="18">
        <v>42231</v>
      </c>
      <c r="J43" s="44">
        <f t="shared" si="10"/>
        <v>39000</v>
      </c>
      <c r="K43" s="48">
        <f t="shared" si="12"/>
        <v>6000</v>
      </c>
      <c r="L43" s="63">
        <f t="shared" si="3"/>
        <v>7</v>
      </c>
      <c r="M43" s="174">
        <f t="shared" si="4"/>
        <v>12</v>
      </c>
      <c r="N43" s="19"/>
      <c r="O43" s="20"/>
      <c r="P43" s="20"/>
      <c r="Q43" s="20"/>
      <c r="R43" s="20"/>
      <c r="S43" s="20"/>
      <c r="T43" s="20"/>
      <c r="U43" s="20"/>
      <c r="V43" s="20">
        <v>500</v>
      </c>
      <c r="W43" s="20">
        <v>500</v>
      </c>
      <c r="X43" s="20">
        <v>500</v>
      </c>
      <c r="Y43" s="20">
        <v>500</v>
      </c>
      <c r="Z43" s="20"/>
      <c r="AA43" s="20"/>
      <c r="AB43" s="20"/>
      <c r="AC43" s="20"/>
      <c r="AD43" s="20"/>
      <c r="AE43" s="20"/>
      <c r="AF43" s="20">
        <v>2000</v>
      </c>
      <c r="AG43" s="20"/>
      <c r="AH43" s="20"/>
      <c r="AI43" s="20">
        <v>1000</v>
      </c>
      <c r="AJ43" s="20"/>
      <c r="AK43" s="20">
        <v>1000</v>
      </c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x14ac:dyDescent="0.25">
      <c r="B44" s="15" t="str">
        <f t="shared" si="11"/>
        <v>18A</v>
      </c>
      <c r="C44" s="16">
        <v>9</v>
      </c>
      <c r="D44" s="135"/>
      <c r="E44" s="40" t="s">
        <v>355</v>
      </c>
      <c r="F44" s="32" t="s">
        <v>490</v>
      </c>
      <c r="G44" s="52"/>
      <c r="H44" s="44">
        <v>45000</v>
      </c>
      <c r="I44" s="18">
        <v>42231</v>
      </c>
      <c r="J44" s="44">
        <f t="shared" si="10"/>
        <v>37500</v>
      </c>
      <c r="K44" s="48">
        <f t="shared" si="12"/>
        <v>7500</v>
      </c>
      <c r="L44" s="63">
        <f t="shared" si="3"/>
        <v>12</v>
      </c>
      <c r="M44" s="174">
        <f t="shared" si="4"/>
        <v>15</v>
      </c>
      <c r="N44" s="19"/>
      <c r="O44" s="20"/>
      <c r="P44" s="20"/>
      <c r="Q44" s="20"/>
      <c r="R44" s="20"/>
      <c r="S44" s="20"/>
      <c r="T44" s="20"/>
      <c r="U44" s="20"/>
      <c r="V44" s="20">
        <v>500</v>
      </c>
      <c r="W44" s="20">
        <v>500</v>
      </c>
      <c r="X44" s="20">
        <v>500</v>
      </c>
      <c r="Y44" s="20">
        <v>500</v>
      </c>
      <c r="Z44" s="20">
        <v>500</v>
      </c>
      <c r="AA44" s="20">
        <v>500</v>
      </c>
      <c r="AB44" s="20">
        <v>500</v>
      </c>
      <c r="AC44" s="20">
        <v>500</v>
      </c>
      <c r="AD44" s="20"/>
      <c r="AE44" s="20"/>
      <c r="AF44" s="20"/>
      <c r="AG44" s="20"/>
      <c r="AH44" s="20"/>
      <c r="AI44" s="20">
        <v>2000</v>
      </c>
      <c r="AJ44" s="20">
        <v>500</v>
      </c>
      <c r="AK44" s="20">
        <v>500</v>
      </c>
      <c r="AL44" s="20">
        <v>500</v>
      </c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ht="15.75" thickBot="1" x14ac:dyDescent="0.3">
      <c r="B45" s="15" t="str">
        <f t="shared" si="11"/>
        <v>18A</v>
      </c>
      <c r="C45" s="16">
        <v>10</v>
      </c>
      <c r="D45" s="135"/>
      <c r="E45" s="40" t="s">
        <v>356</v>
      </c>
      <c r="F45" s="32" t="s">
        <v>490</v>
      </c>
      <c r="G45" s="52"/>
      <c r="H45" s="44">
        <v>45000</v>
      </c>
      <c r="I45" s="18">
        <v>42231</v>
      </c>
      <c r="J45" s="44">
        <f t="shared" si="10"/>
        <v>39500</v>
      </c>
      <c r="K45" s="48">
        <f t="shared" si="12"/>
        <v>5500</v>
      </c>
      <c r="L45" s="63">
        <f t="shared" si="3"/>
        <v>8</v>
      </c>
      <c r="M45" s="174">
        <f t="shared" si="4"/>
        <v>11</v>
      </c>
      <c r="N45" s="19"/>
      <c r="O45" s="20"/>
      <c r="P45" s="20"/>
      <c r="Q45" s="20"/>
      <c r="R45" s="20"/>
      <c r="S45" s="20"/>
      <c r="T45" s="20"/>
      <c r="U45" s="20"/>
      <c r="V45" s="20">
        <v>500</v>
      </c>
      <c r="W45" s="20">
        <v>500</v>
      </c>
      <c r="X45" s="20">
        <v>500</v>
      </c>
      <c r="Y45" s="20">
        <v>500</v>
      </c>
      <c r="Z45" s="20">
        <v>500</v>
      </c>
      <c r="AA45" s="20">
        <v>500</v>
      </c>
      <c r="AB45" s="20"/>
      <c r="AC45" s="20"/>
      <c r="AD45" s="20"/>
      <c r="AE45" s="20"/>
      <c r="AF45" s="20"/>
      <c r="AG45" s="20">
        <v>500</v>
      </c>
      <c r="AH45" s="20"/>
      <c r="AI45" s="20"/>
      <c r="AJ45" s="20">
        <v>2000</v>
      </c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1"/>
    </row>
    <row r="46" spans="2:103" ht="15.75" thickTop="1" x14ac:dyDescent="0.25">
      <c r="B46" s="9" t="s">
        <v>347</v>
      </c>
      <c r="C46" s="10">
        <v>11</v>
      </c>
      <c r="D46" s="53"/>
      <c r="E46" s="38" t="s">
        <v>357</v>
      </c>
      <c r="F46" s="30" t="s">
        <v>490</v>
      </c>
      <c r="G46" s="52"/>
      <c r="H46" s="43">
        <v>45000</v>
      </c>
      <c r="I46" s="18">
        <v>42231</v>
      </c>
      <c r="J46" s="43">
        <f>+H46-K46</f>
        <v>38500</v>
      </c>
      <c r="K46" s="47">
        <f>SUM(N46:CY46)</f>
        <v>6500</v>
      </c>
      <c r="L46" s="63">
        <f t="shared" si="3"/>
        <v>7</v>
      </c>
      <c r="M46" s="174">
        <f t="shared" si="4"/>
        <v>13</v>
      </c>
      <c r="N46" s="12"/>
      <c r="O46" s="13"/>
      <c r="P46" s="13"/>
      <c r="Q46" s="13"/>
      <c r="R46" s="13"/>
      <c r="S46" s="13"/>
      <c r="T46" s="13"/>
      <c r="U46" s="13"/>
      <c r="V46" s="13">
        <v>500</v>
      </c>
      <c r="W46" s="13">
        <v>500</v>
      </c>
      <c r="X46" s="13">
        <v>500</v>
      </c>
      <c r="Y46" s="13">
        <v>500</v>
      </c>
      <c r="Z46" s="13"/>
      <c r="AA46" s="13"/>
      <c r="AB46" s="13"/>
      <c r="AC46" s="13"/>
      <c r="AD46" s="13"/>
      <c r="AE46" s="13"/>
      <c r="AF46" s="13">
        <v>1000</v>
      </c>
      <c r="AG46" s="13"/>
      <c r="AH46" s="13"/>
      <c r="AI46" s="13">
        <v>3000</v>
      </c>
      <c r="AJ46" s="13">
        <v>500</v>
      </c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4"/>
    </row>
    <row r="47" spans="2:103" x14ac:dyDescent="0.25">
      <c r="B47" s="15" t="str">
        <f>B46</f>
        <v>18B</v>
      </c>
      <c r="C47" s="16">
        <v>12</v>
      </c>
      <c r="D47" s="135"/>
      <c r="E47" s="39" t="s">
        <v>358</v>
      </c>
      <c r="F47" s="31" t="s">
        <v>490</v>
      </c>
      <c r="G47" s="52"/>
      <c r="H47" s="44">
        <v>45000</v>
      </c>
      <c r="I47" s="18">
        <v>42277</v>
      </c>
      <c r="J47" s="44">
        <f t="shared" ref="J47:J55" si="13">+H47-K47</f>
        <v>41500</v>
      </c>
      <c r="K47" s="48">
        <f>SUM(N47:CY47)</f>
        <v>3500</v>
      </c>
      <c r="L47" s="63">
        <f t="shared" si="3"/>
        <v>3</v>
      </c>
      <c r="M47" s="174">
        <f t="shared" si="4"/>
        <v>7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>
        <v>500</v>
      </c>
      <c r="Z47" s="20"/>
      <c r="AA47" s="20"/>
      <c r="AB47" s="20"/>
      <c r="AC47" s="20"/>
      <c r="AD47" s="20"/>
      <c r="AE47" s="20"/>
      <c r="AF47" s="20">
        <v>1000</v>
      </c>
      <c r="AG47" s="20"/>
      <c r="AH47" s="20"/>
      <c r="AI47" s="20"/>
      <c r="AJ47" s="20"/>
      <c r="AK47" s="20"/>
      <c r="AL47" s="20"/>
      <c r="AM47" s="20">
        <v>2000</v>
      </c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x14ac:dyDescent="0.25">
      <c r="B48" s="15" t="str">
        <f t="shared" ref="B48:B54" si="14">B47</f>
        <v>18B</v>
      </c>
      <c r="C48" s="16">
        <v>13</v>
      </c>
      <c r="D48" s="135"/>
      <c r="E48" s="40" t="s">
        <v>359</v>
      </c>
      <c r="F48" s="32" t="s">
        <v>490</v>
      </c>
      <c r="G48" s="52"/>
      <c r="H48" s="44">
        <v>45000</v>
      </c>
      <c r="I48" s="18">
        <v>42277</v>
      </c>
      <c r="J48" s="44">
        <f t="shared" si="13"/>
        <v>41500</v>
      </c>
      <c r="K48" s="48">
        <f t="shared" ref="K48:K55" si="15">SUM(N48:CY48)</f>
        <v>3500</v>
      </c>
      <c r="L48" s="63">
        <f t="shared" si="3"/>
        <v>3</v>
      </c>
      <c r="M48" s="174">
        <f t="shared" si="4"/>
        <v>7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>
        <v>500</v>
      </c>
      <c r="Z48" s="20"/>
      <c r="AA48" s="20"/>
      <c r="AB48" s="20"/>
      <c r="AC48" s="20"/>
      <c r="AD48" s="20"/>
      <c r="AE48" s="20"/>
      <c r="AF48" s="20">
        <v>1000</v>
      </c>
      <c r="AG48" s="20"/>
      <c r="AH48" s="20"/>
      <c r="AI48" s="20"/>
      <c r="AJ48" s="20"/>
      <c r="AK48" s="20"/>
      <c r="AL48" s="20"/>
      <c r="AM48" s="20">
        <v>2000</v>
      </c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x14ac:dyDescent="0.25">
      <c r="B49" s="15" t="str">
        <f t="shared" si="14"/>
        <v>18B</v>
      </c>
      <c r="C49" s="16">
        <v>14</v>
      </c>
      <c r="D49" s="135"/>
      <c r="E49" s="40" t="s">
        <v>360</v>
      </c>
      <c r="F49" s="32" t="s">
        <v>490</v>
      </c>
      <c r="G49" s="52"/>
      <c r="H49" s="44">
        <v>45000</v>
      </c>
      <c r="I49" s="18">
        <v>42231</v>
      </c>
      <c r="J49" s="44">
        <f t="shared" si="13"/>
        <v>35500</v>
      </c>
      <c r="K49" s="48">
        <f t="shared" si="15"/>
        <v>9500</v>
      </c>
      <c r="L49" s="63">
        <f t="shared" si="3"/>
        <v>18</v>
      </c>
      <c r="M49" s="174">
        <f t="shared" si="4"/>
        <v>19</v>
      </c>
      <c r="N49" s="19"/>
      <c r="O49" s="20"/>
      <c r="P49" s="20"/>
      <c r="Q49" s="20"/>
      <c r="R49" s="20"/>
      <c r="S49" s="20"/>
      <c r="T49" s="20"/>
      <c r="U49" s="20"/>
      <c r="V49" s="20">
        <v>500</v>
      </c>
      <c r="W49" s="20">
        <v>500</v>
      </c>
      <c r="X49" s="20">
        <v>500</v>
      </c>
      <c r="Y49" s="20">
        <v>500</v>
      </c>
      <c r="Z49" s="20">
        <v>500</v>
      </c>
      <c r="AA49" s="20">
        <v>500</v>
      </c>
      <c r="AB49" s="20">
        <v>500</v>
      </c>
      <c r="AC49" s="20">
        <v>500</v>
      </c>
      <c r="AD49" s="20">
        <v>500</v>
      </c>
      <c r="AE49" s="20">
        <v>500</v>
      </c>
      <c r="AF49" s="20">
        <v>500</v>
      </c>
      <c r="AG49" s="20">
        <v>500</v>
      </c>
      <c r="AH49" s="20">
        <v>500</v>
      </c>
      <c r="AI49" s="20">
        <v>500</v>
      </c>
      <c r="AJ49" s="20">
        <v>500</v>
      </c>
      <c r="AK49" s="20">
        <v>500</v>
      </c>
      <c r="AL49" s="20"/>
      <c r="AM49" s="20"/>
      <c r="AN49" s="20">
        <v>1000</v>
      </c>
      <c r="AO49" s="20">
        <v>500</v>
      </c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x14ac:dyDescent="0.25">
      <c r="B50" s="15" t="str">
        <f t="shared" si="14"/>
        <v>18B</v>
      </c>
      <c r="C50" s="16">
        <v>15</v>
      </c>
      <c r="D50" s="135"/>
      <c r="E50" s="40" t="s">
        <v>361</v>
      </c>
      <c r="F50" s="32" t="s">
        <v>490</v>
      </c>
      <c r="G50" s="52"/>
      <c r="H50" s="44">
        <v>45000</v>
      </c>
      <c r="I50" s="18">
        <v>42231</v>
      </c>
      <c r="J50" s="44">
        <f t="shared" si="13"/>
        <v>36500</v>
      </c>
      <c r="K50" s="48">
        <f t="shared" si="15"/>
        <v>8500</v>
      </c>
      <c r="L50" s="63">
        <f t="shared" si="3"/>
        <v>14</v>
      </c>
      <c r="M50" s="174">
        <f t="shared" si="4"/>
        <v>17</v>
      </c>
      <c r="N50" s="19"/>
      <c r="O50" s="20"/>
      <c r="P50" s="20"/>
      <c r="Q50" s="20"/>
      <c r="R50" s="20"/>
      <c r="S50" s="20"/>
      <c r="T50" s="20"/>
      <c r="U50" s="20"/>
      <c r="V50" s="20">
        <v>500</v>
      </c>
      <c r="W50" s="20">
        <v>500</v>
      </c>
      <c r="X50" s="20">
        <v>500</v>
      </c>
      <c r="Y50" s="20">
        <v>500</v>
      </c>
      <c r="Z50" s="20">
        <v>500</v>
      </c>
      <c r="AA50" s="20">
        <v>500</v>
      </c>
      <c r="AB50" s="85">
        <v>500</v>
      </c>
      <c r="AC50" s="85">
        <v>500</v>
      </c>
      <c r="AD50" s="85">
        <v>500</v>
      </c>
      <c r="AE50" s="85">
        <v>500</v>
      </c>
      <c r="AF50" s="20">
        <v>500</v>
      </c>
      <c r="AG50" s="85">
        <v>500</v>
      </c>
      <c r="AH50" s="20">
        <v>500</v>
      </c>
      <c r="AI50" s="20">
        <v>2000</v>
      </c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x14ac:dyDescent="0.25">
      <c r="B51" s="15" t="str">
        <f t="shared" si="14"/>
        <v>18B</v>
      </c>
      <c r="C51" s="16">
        <v>16</v>
      </c>
      <c r="D51" s="135"/>
      <c r="E51" s="40" t="s">
        <v>361</v>
      </c>
      <c r="F51" s="32" t="s">
        <v>490</v>
      </c>
      <c r="G51" s="52"/>
      <c r="H51" s="44">
        <v>45000</v>
      </c>
      <c r="I51" s="18">
        <v>42231</v>
      </c>
      <c r="J51" s="44">
        <f t="shared" si="13"/>
        <v>36500</v>
      </c>
      <c r="K51" s="48">
        <f t="shared" si="15"/>
        <v>8500</v>
      </c>
      <c r="L51" s="63">
        <f t="shared" si="3"/>
        <v>14</v>
      </c>
      <c r="M51" s="174">
        <f t="shared" si="4"/>
        <v>17</v>
      </c>
      <c r="N51" s="19"/>
      <c r="O51" s="20"/>
      <c r="P51" s="20"/>
      <c r="Q51" s="20"/>
      <c r="R51" s="20"/>
      <c r="S51" s="20"/>
      <c r="T51" s="20"/>
      <c r="U51" s="20"/>
      <c r="V51" s="20">
        <v>500</v>
      </c>
      <c r="W51" s="20">
        <v>500</v>
      </c>
      <c r="X51" s="20">
        <v>500</v>
      </c>
      <c r="Y51" s="20">
        <v>500</v>
      </c>
      <c r="Z51" s="20">
        <v>500</v>
      </c>
      <c r="AA51" s="273">
        <v>500</v>
      </c>
      <c r="AB51" s="85">
        <v>500</v>
      </c>
      <c r="AC51" s="85">
        <v>500</v>
      </c>
      <c r="AD51" s="85">
        <v>500</v>
      </c>
      <c r="AE51" s="85">
        <v>500</v>
      </c>
      <c r="AF51" s="20">
        <v>500</v>
      </c>
      <c r="AG51" s="85">
        <v>500</v>
      </c>
      <c r="AH51" s="20">
        <v>500</v>
      </c>
      <c r="AI51" s="273">
        <v>2000</v>
      </c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 t="str">
        <f t="shared" si="14"/>
        <v>18B</v>
      </c>
      <c r="C52" s="16">
        <v>17</v>
      </c>
      <c r="D52" s="135"/>
      <c r="E52" s="40" t="s">
        <v>362</v>
      </c>
      <c r="F52" s="32" t="s">
        <v>490</v>
      </c>
      <c r="G52" s="52"/>
      <c r="H52" s="44">
        <v>45000</v>
      </c>
      <c r="I52" s="18">
        <v>42231</v>
      </c>
      <c r="J52" s="44">
        <f t="shared" si="13"/>
        <v>36000</v>
      </c>
      <c r="K52" s="48">
        <f t="shared" si="15"/>
        <v>9000</v>
      </c>
      <c r="L52" s="63">
        <f t="shared" si="3"/>
        <v>15</v>
      </c>
      <c r="M52" s="174">
        <f t="shared" si="4"/>
        <v>18</v>
      </c>
      <c r="N52" s="19"/>
      <c r="O52" s="20"/>
      <c r="P52" s="20"/>
      <c r="Q52" s="20"/>
      <c r="R52" s="20"/>
      <c r="S52" s="20"/>
      <c r="T52" s="20"/>
      <c r="U52" s="20"/>
      <c r="V52" s="20">
        <v>500</v>
      </c>
      <c r="W52" s="20">
        <v>500</v>
      </c>
      <c r="X52" s="20">
        <v>500</v>
      </c>
      <c r="Y52" s="20">
        <v>500</v>
      </c>
      <c r="Z52" s="20">
        <v>500</v>
      </c>
      <c r="AA52" s="85">
        <v>500</v>
      </c>
      <c r="AB52" s="20">
        <v>500</v>
      </c>
      <c r="AC52" s="85">
        <v>500</v>
      </c>
      <c r="AD52" s="85">
        <v>500</v>
      </c>
      <c r="AE52" s="85">
        <v>500</v>
      </c>
      <c r="AF52" s="20">
        <v>500</v>
      </c>
      <c r="AG52" s="85">
        <v>500</v>
      </c>
      <c r="AH52" s="20">
        <v>500</v>
      </c>
      <c r="AI52" s="85">
        <v>500</v>
      </c>
      <c r="AJ52" s="85">
        <v>2000</v>
      </c>
      <c r="AK52" s="20"/>
      <c r="AL52" s="20"/>
      <c r="AM52" s="20"/>
      <c r="AN52" s="20"/>
      <c r="AO52" s="20"/>
      <c r="AP52" s="20"/>
      <c r="AQ52" s="20"/>
      <c r="AR52" s="273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 t="str">
        <f t="shared" si="14"/>
        <v>18B</v>
      </c>
      <c r="C53" s="16">
        <v>18</v>
      </c>
      <c r="D53" s="135"/>
      <c r="E53" s="40" t="s">
        <v>363</v>
      </c>
      <c r="F53" s="32" t="s">
        <v>490</v>
      </c>
      <c r="G53" s="52"/>
      <c r="H53" s="44">
        <v>45000</v>
      </c>
      <c r="I53" s="18">
        <v>42262</v>
      </c>
      <c r="J53" s="44">
        <f t="shared" si="13"/>
        <v>36500</v>
      </c>
      <c r="K53" s="48">
        <f t="shared" si="15"/>
        <v>8500</v>
      </c>
      <c r="L53" s="63">
        <f t="shared" si="3"/>
        <v>14</v>
      </c>
      <c r="M53" s="174">
        <f t="shared" si="4"/>
        <v>17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>
        <v>500</v>
      </c>
      <c r="Y53" s="20">
        <v>500</v>
      </c>
      <c r="Z53" s="20">
        <v>500</v>
      </c>
      <c r="AA53" s="20">
        <v>500</v>
      </c>
      <c r="AB53" s="20">
        <v>500</v>
      </c>
      <c r="AC53" s="20">
        <v>500</v>
      </c>
      <c r="AD53" s="20">
        <v>500</v>
      </c>
      <c r="AE53" s="20">
        <v>500</v>
      </c>
      <c r="AF53" s="20">
        <v>500</v>
      </c>
      <c r="AG53" s="20">
        <v>500</v>
      </c>
      <c r="AH53" s="20">
        <v>500</v>
      </c>
      <c r="AI53" s="20">
        <v>500</v>
      </c>
      <c r="AJ53" s="20">
        <v>500</v>
      </c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>
        <v>2000</v>
      </c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x14ac:dyDescent="0.25">
      <c r="B54" s="15" t="str">
        <f t="shared" si="14"/>
        <v>18B</v>
      </c>
      <c r="C54" s="16">
        <v>19</v>
      </c>
      <c r="D54" s="135"/>
      <c r="E54" s="40" t="s">
        <v>364</v>
      </c>
      <c r="F54" s="32" t="s">
        <v>490</v>
      </c>
      <c r="G54" s="52"/>
      <c r="H54" s="44">
        <v>45000</v>
      </c>
      <c r="I54" s="18">
        <v>42231</v>
      </c>
      <c r="J54" s="44">
        <f t="shared" si="13"/>
        <v>29500</v>
      </c>
      <c r="K54" s="48">
        <f t="shared" si="15"/>
        <v>15500</v>
      </c>
      <c r="L54" s="63">
        <f t="shared" si="3"/>
        <v>19</v>
      </c>
      <c r="M54" s="174">
        <f t="shared" si="4"/>
        <v>31</v>
      </c>
      <c r="N54" s="19"/>
      <c r="O54" s="20"/>
      <c r="P54" s="20"/>
      <c r="Q54" s="20"/>
      <c r="R54" s="20"/>
      <c r="S54" s="20"/>
      <c r="T54" s="20"/>
      <c r="U54" s="20"/>
      <c r="V54" s="20">
        <v>500</v>
      </c>
      <c r="W54" s="20">
        <v>500</v>
      </c>
      <c r="X54" s="20">
        <v>500</v>
      </c>
      <c r="Y54" s="20">
        <v>500</v>
      </c>
      <c r="Z54" s="20">
        <v>500</v>
      </c>
      <c r="AA54" s="20">
        <v>500</v>
      </c>
      <c r="AB54" s="20">
        <v>500</v>
      </c>
      <c r="AC54" s="20">
        <v>500</v>
      </c>
      <c r="AD54" s="20">
        <v>500</v>
      </c>
      <c r="AE54" s="20">
        <v>500</v>
      </c>
      <c r="AF54" s="20">
        <v>500</v>
      </c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169">
        <v>6500</v>
      </c>
      <c r="AT54" s="85">
        <v>500</v>
      </c>
      <c r="AU54" s="85">
        <v>500</v>
      </c>
      <c r="AV54" s="85">
        <v>500</v>
      </c>
      <c r="AW54" s="85">
        <v>500</v>
      </c>
      <c r="AX54" s="85">
        <v>500</v>
      </c>
      <c r="AY54" s="20">
        <v>500</v>
      </c>
      <c r="AZ54" s="85">
        <v>500</v>
      </c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ht="15.75" thickBot="1" x14ac:dyDescent="0.3">
      <c r="B55" s="15" t="str">
        <f>B54</f>
        <v>18B</v>
      </c>
      <c r="C55" s="16">
        <v>20</v>
      </c>
      <c r="D55" s="135"/>
      <c r="E55" s="40" t="s">
        <v>518</v>
      </c>
      <c r="F55" s="32" t="s">
        <v>490</v>
      </c>
      <c r="G55" s="52"/>
      <c r="H55" s="44">
        <v>45000</v>
      </c>
      <c r="I55" s="18">
        <v>42231</v>
      </c>
      <c r="J55" s="44">
        <f t="shared" si="13"/>
        <v>37000</v>
      </c>
      <c r="K55" s="48">
        <f t="shared" si="15"/>
        <v>8000</v>
      </c>
      <c r="L55" s="63">
        <f t="shared" si="3"/>
        <v>16</v>
      </c>
      <c r="M55" s="174">
        <f t="shared" si="4"/>
        <v>16</v>
      </c>
      <c r="N55" s="19"/>
      <c r="O55" s="20"/>
      <c r="P55" s="20"/>
      <c r="Q55" s="20"/>
      <c r="R55" s="20"/>
      <c r="S55" s="20"/>
      <c r="T55" s="20"/>
      <c r="U55" s="20"/>
      <c r="V55" s="20">
        <v>500</v>
      </c>
      <c r="W55" s="20">
        <v>500</v>
      </c>
      <c r="X55" s="20">
        <v>500</v>
      </c>
      <c r="Y55" s="20">
        <v>500</v>
      </c>
      <c r="Z55" s="20">
        <v>500</v>
      </c>
      <c r="AA55" s="20">
        <v>500</v>
      </c>
      <c r="AB55" s="20">
        <v>500</v>
      </c>
      <c r="AC55" s="20">
        <v>500</v>
      </c>
      <c r="AD55" s="20">
        <v>500</v>
      </c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85">
        <v>500</v>
      </c>
      <c r="AU55" s="85">
        <v>500</v>
      </c>
      <c r="AV55" s="85">
        <v>500</v>
      </c>
      <c r="AW55" s="85">
        <v>500</v>
      </c>
      <c r="AX55" s="85">
        <v>500</v>
      </c>
      <c r="AY55" s="20">
        <v>500</v>
      </c>
      <c r="AZ55" s="20">
        <v>500</v>
      </c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1"/>
    </row>
    <row r="56" spans="2:103" ht="15.75" thickTop="1" x14ac:dyDescent="0.25">
      <c r="B56" s="9" t="s">
        <v>365</v>
      </c>
      <c r="C56" s="10">
        <v>1</v>
      </c>
      <c r="D56" s="53"/>
      <c r="E56" s="38" t="s">
        <v>366</v>
      </c>
      <c r="F56" s="30" t="s">
        <v>490</v>
      </c>
      <c r="G56" s="52"/>
      <c r="H56" s="43">
        <v>45000</v>
      </c>
      <c r="I56" s="11">
        <v>42262</v>
      </c>
      <c r="J56" s="43">
        <f>+H56-K56</f>
        <v>34000</v>
      </c>
      <c r="K56" s="47">
        <f>SUM(N56:CY56)</f>
        <v>11000</v>
      </c>
      <c r="L56" s="63">
        <f t="shared" si="3"/>
        <v>13</v>
      </c>
      <c r="M56" s="174">
        <f t="shared" si="4"/>
        <v>22</v>
      </c>
      <c r="N56" s="12"/>
      <c r="O56" s="13"/>
      <c r="P56" s="13"/>
      <c r="Q56" s="13"/>
      <c r="R56" s="13"/>
      <c r="S56" s="13"/>
      <c r="T56" s="13"/>
      <c r="U56" s="13"/>
      <c r="V56" s="13"/>
      <c r="W56" s="13"/>
      <c r="X56" s="13">
        <v>500</v>
      </c>
      <c r="Y56" s="13">
        <v>500</v>
      </c>
      <c r="Z56" s="13">
        <v>500</v>
      </c>
      <c r="AA56" s="13">
        <v>500</v>
      </c>
      <c r="AB56" s="13">
        <v>500</v>
      </c>
      <c r="AC56" s="13">
        <v>500</v>
      </c>
      <c r="AD56" s="13">
        <v>500</v>
      </c>
      <c r="AE56" s="13">
        <v>500</v>
      </c>
      <c r="AF56" s="13">
        <v>500</v>
      </c>
      <c r="AG56" s="13">
        <v>500</v>
      </c>
      <c r="AH56" s="13"/>
      <c r="AI56" s="13"/>
      <c r="AJ56" s="13">
        <v>1000</v>
      </c>
      <c r="AK56" s="13">
        <v>500</v>
      </c>
      <c r="AL56" s="13"/>
      <c r="AM56" s="13"/>
      <c r="AN56" s="13"/>
      <c r="AO56" s="13"/>
      <c r="AP56" s="13"/>
      <c r="AQ56" s="13">
        <v>4500</v>
      </c>
      <c r="AR56" s="13"/>
      <c r="AS56" s="13"/>
      <c r="AT56" s="131"/>
      <c r="AU56" s="131"/>
      <c r="AV56" s="131"/>
      <c r="AW56" s="131"/>
      <c r="AX56" s="131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4"/>
    </row>
    <row r="57" spans="2:103" x14ac:dyDescent="0.25">
      <c r="B57" s="15" t="str">
        <f>B56</f>
        <v>19A</v>
      </c>
      <c r="C57" s="16">
        <v>2</v>
      </c>
      <c r="D57" s="135"/>
      <c r="E57" s="39" t="s">
        <v>366</v>
      </c>
      <c r="F57" s="31" t="s">
        <v>490</v>
      </c>
      <c r="G57" s="52"/>
      <c r="H57" s="44">
        <v>45000</v>
      </c>
      <c r="I57" s="18">
        <v>42262</v>
      </c>
      <c r="J57" s="44">
        <f t="shared" ref="J57:J76" si="16">+H57-K57</f>
        <v>34000</v>
      </c>
      <c r="K57" s="48">
        <f>SUM(N57:CY57)</f>
        <v>11000</v>
      </c>
      <c r="L57" s="63">
        <f t="shared" si="3"/>
        <v>13</v>
      </c>
      <c r="M57" s="174">
        <f t="shared" si="4"/>
        <v>22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>
        <v>500</v>
      </c>
      <c r="Y57" s="20">
        <v>500</v>
      </c>
      <c r="Z57" s="20">
        <v>500</v>
      </c>
      <c r="AA57" s="20">
        <v>500</v>
      </c>
      <c r="AB57" s="20">
        <v>500</v>
      </c>
      <c r="AC57" s="20">
        <v>500</v>
      </c>
      <c r="AD57" s="20">
        <v>500</v>
      </c>
      <c r="AE57" s="20">
        <v>500</v>
      </c>
      <c r="AF57" s="20">
        <v>500</v>
      </c>
      <c r="AG57" s="20">
        <v>500</v>
      </c>
      <c r="AH57" s="20"/>
      <c r="AI57" s="20"/>
      <c r="AJ57" s="20">
        <v>1000</v>
      </c>
      <c r="AK57" s="20">
        <v>500</v>
      </c>
      <c r="AL57" s="20"/>
      <c r="AM57" s="20"/>
      <c r="AN57" s="20"/>
      <c r="AO57" s="20"/>
      <c r="AP57" s="20"/>
      <c r="AQ57" s="20">
        <v>4500</v>
      </c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x14ac:dyDescent="0.25">
      <c r="B58" s="15" t="str">
        <f t="shared" ref="B58:B65" si="17">B57</f>
        <v>19A</v>
      </c>
      <c r="C58" s="16">
        <v>3</v>
      </c>
      <c r="D58" s="135"/>
      <c r="E58" s="40" t="s">
        <v>367</v>
      </c>
      <c r="F58" s="32" t="s">
        <v>490</v>
      </c>
      <c r="G58" s="52"/>
      <c r="H58" s="44">
        <v>45000</v>
      </c>
      <c r="I58" s="18">
        <v>42338</v>
      </c>
      <c r="J58" s="44">
        <f t="shared" si="16"/>
        <v>43500</v>
      </c>
      <c r="K58" s="48">
        <f t="shared" ref="K58:K76" si="18">SUM(N58:CY58)</f>
        <v>1500</v>
      </c>
      <c r="L58" s="63">
        <f t="shared" si="3"/>
        <v>1</v>
      </c>
      <c r="M58" s="174">
        <f t="shared" si="4"/>
        <v>3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>
        <v>1500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x14ac:dyDescent="0.25">
      <c r="B59" s="15" t="str">
        <f t="shared" si="17"/>
        <v>19A</v>
      </c>
      <c r="C59" s="16">
        <v>4</v>
      </c>
      <c r="D59" s="135"/>
      <c r="E59" s="40" t="s">
        <v>368</v>
      </c>
      <c r="F59" s="32" t="s">
        <v>490</v>
      </c>
      <c r="G59" s="52"/>
      <c r="H59" s="44">
        <v>45000</v>
      </c>
      <c r="I59" s="18">
        <v>42384</v>
      </c>
      <c r="J59" s="44">
        <f t="shared" si="16"/>
        <v>43500</v>
      </c>
      <c r="K59" s="48">
        <f t="shared" si="18"/>
        <v>1500</v>
      </c>
      <c r="L59" s="63">
        <f t="shared" si="3"/>
        <v>1</v>
      </c>
      <c r="M59" s="174">
        <f t="shared" si="4"/>
        <v>3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>
        <v>1500</v>
      </c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 t="str">
        <f t="shared" si="17"/>
        <v>19A</v>
      </c>
      <c r="C60" s="16">
        <v>5</v>
      </c>
      <c r="D60" s="135"/>
      <c r="E60" s="40" t="s">
        <v>369</v>
      </c>
      <c r="F60" s="32" t="s">
        <v>490</v>
      </c>
      <c r="G60" s="52"/>
      <c r="H60" s="44">
        <v>45000</v>
      </c>
      <c r="I60" s="18">
        <v>42399</v>
      </c>
      <c r="J60" s="44">
        <f t="shared" si="16"/>
        <v>35500</v>
      </c>
      <c r="K60" s="48">
        <f t="shared" si="18"/>
        <v>9500</v>
      </c>
      <c r="L60" s="63">
        <f t="shared" si="3"/>
        <v>5</v>
      </c>
      <c r="M60" s="174">
        <f t="shared" si="4"/>
        <v>19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>
        <v>5000</v>
      </c>
      <c r="AK60" s="20">
        <v>500</v>
      </c>
      <c r="AL60" s="20"/>
      <c r="AM60" s="20">
        <v>1000</v>
      </c>
      <c r="AN60" s="20"/>
      <c r="AO60" s="20">
        <v>1500</v>
      </c>
      <c r="AP60" s="20"/>
      <c r="AQ60" s="20"/>
      <c r="AR60" s="20"/>
      <c r="AS60" s="20"/>
      <c r="AT60" s="20">
        <v>1500</v>
      </c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 t="str">
        <f t="shared" si="17"/>
        <v>19A</v>
      </c>
      <c r="C61" s="16">
        <v>6</v>
      </c>
      <c r="D61" s="135"/>
      <c r="E61" s="40" t="s">
        <v>519</v>
      </c>
      <c r="F61" s="32" t="s">
        <v>490</v>
      </c>
      <c r="G61" s="52"/>
      <c r="H61" s="44">
        <v>45000</v>
      </c>
      <c r="I61" s="18">
        <v>42399</v>
      </c>
      <c r="J61" s="44">
        <f t="shared" si="16"/>
        <v>39500</v>
      </c>
      <c r="K61" s="48">
        <f t="shared" si="18"/>
        <v>5500</v>
      </c>
      <c r="L61" s="63">
        <f t="shared" si="3"/>
        <v>5</v>
      </c>
      <c r="M61" s="174">
        <f t="shared" si="4"/>
        <v>11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>
        <v>2500</v>
      </c>
      <c r="AK61" s="20">
        <v>500</v>
      </c>
      <c r="AL61" s="20"/>
      <c r="AM61" s="20">
        <v>500</v>
      </c>
      <c r="AN61" s="20"/>
      <c r="AO61" s="20"/>
      <c r="AP61" s="20">
        <v>1000</v>
      </c>
      <c r="AQ61" s="20"/>
      <c r="AR61" s="20"/>
      <c r="AS61" s="20"/>
      <c r="AT61" s="20">
        <v>1000</v>
      </c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 t="str">
        <f t="shared" si="17"/>
        <v>19A</v>
      </c>
      <c r="C62" s="16">
        <v>7</v>
      </c>
      <c r="D62" s="135"/>
      <c r="E62" s="40" t="s">
        <v>370</v>
      </c>
      <c r="F62" s="32" t="s">
        <v>490</v>
      </c>
      <c r="G62" s="52"/>
      <c r="H62" s="44">
        <v>45000</v>
      </c>
      <c r="I62" s="18">
        <v>42262</v>
      </c>
      <c r="J62" s="44">
        <f t="shared" si="16"/>
        <v>38500</v>
      </c>
      <c r="K62" s="48">
        <f t="shared" si="18"/>
        <v>6500</v>
      </c>
      <c r="L62" s="63">
        <f t="shared" si="3"/>
        <v>13</v>
      </c>
      <c r="M62" s="174">
        <f t="shared" si="4"/>
        <v>13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>
        <v>500</v>
      </c>
      <c r="Y62" s="20">
        <v>500</v>
      </c>
      <c r="Z62" s="20">
        <v>500</v>
      </c>
      <c r="AA62" s="20">
        <v>500</v>
      </c>
      <c r="AB62" s="20">
        <v>500</v>
      </c>
      <c r="AC62" s="20">
        <v>500</v>
      </c>
      <c r="AD62" s="20">
        <v>500</v>
      </c>
      <c r="AE62" s="20">
        <v>500</v>
      </c>
      <c r="AF62" s="20">
        <v>500</v>
      </c>
      <c r="AG62" s="20">
        <v>500</v>
      </c>
      <c r="AH62" s="20"/>
      <c r="AI62" s="20">
        <v>500</v>
      </c>
      <c r="AJ62" s="20">
        <v>500</v>
      </c>
      <c r="AK62" s="20">
        <v>500</v>
      </c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 t="str">
        <f t="shared" si="17"/>
        <v>19A</v>
      </c>
      <c r="C63" s="16">
        <v>8</v>
      </c>
      <c r="D63" s="135"/>
      <c r="E63" s="40" t="s">
        <v>371</v>
      </c>
      <c r="F63" s="32" t="s">
        <v>490</v>
      </c>
      <c r="G63" s="52"/>
      <c r="H63" s="44">
        <v>45000</v>
      </c>
      <c r="I63" s="18">
        <v>42292</v>
      </c>
      <c r="J63" s="44">
        <f t="shared" si="16"/>
        <v>36500</v>
      </c>
      <c r="K63" s="48">
        <f t="shared" si="18"/>
        <v>8500</v>
      </c>
      <c r="L63" s="63">
        <f t="shared" si="3"/>
        <v>14</v>
      </c>
      <c r="M63" s="174">
        <f t="shared" si="4"/>
        <v>17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>
        <v>1500</v>
      </c>
      <c r="AA63" s="20">
        <v>500</v>
      </c>
      <c r="AB63" s="20"/>
      <c r="AC63" s="20">
        <v>1000</v>
      </c>
      <c r="AD63" s="20">
        <v>500</v>
      </c>
      <c r="AE63" s="20">
        <v>500</v>
      </c>
      <c r="AF63" s="20">
        <v>500</v>
      </c>
      <c r="AG63" s="20">
        <v>500</v>
      </c>
      <c r="AH63" s="20">
        <v>500</v>
      </c>
      <c r="AI63" s="20">
        <v>500</v>
      </c>
      <c r="AJ63" s="20">
        <v>500</v>
      </c>
      <c r="AK63" s="20">
        <v>500</v>
      </c>
      <c r="AL63" s="20">
        <v>500</v>
      </c>
      <c r="AM63" s="20"/>
      <c r="AN63" s="20">
        <v>500</v>
      </c>
      <c r="AO63" s="20">
        <v>500</v>
      </c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x14ac:dyDescent="0.25">
      <c r="B64" s="15" t="str">
        <f t="shared" si="17"/>
        <v>19A</v>
      </c>
      <c r="C64" s="16">
        <v>9</v>
      </c>
      <c r="D64" s="135"/>
      <c r="E64" s="40" t="s">
        <v>372</v>
      </c>
      <c r="F64" s="32" t="s">
        <v>490</v>
      </c>
      <c r="G64" s="52"/>
      <c r="H64" s="44">
        <v>45000</v>
      </c>
      <c r="I64" s="18">
        <v>42277</v>
      </c>
      <c r="J64" s="44">
        <f t="shared" si="16"/>
        <v>42500</v>
      </c>
      <c r="K64" s="48">
        <f t="shared" si="18"/>
        <v>2500</v>
      </c>
      <c r="L64" s="63">
        <f t="shared" si="3"/>
        <v>5</v>
      </c>
      <c r="M64" s="174">
        <f t="shared" si="4"/>
        <v>5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>
        <v>500</v>
      </c>
      <c r="Z64" s="20">
        <v>500</v>
      </c>
      <c r="AA64" s="20">
        <v>500</v>
      </c>
      <c r="AB64" s="20">
        <v>500</v>
      </c>
      <c r="AC64" s="20">
        <v>500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x14ac:dyDescent="0.25">
      <c r="B65" s="15" t="str">
        <f t="shared" si="17"/>
        <v>19A</v>
      </c>
      <c r="C65" s="16">
        <v>10</v>
      </c>
      <c r="D65" s="135"/>
      <c r="E65" s="40" t="s">
        <v>373</v>
      </c>
      <c r="F65" s="32" t="s">
        <v>490</v>
      </c>
      <c r="G65" s="52"/>
      <c r="H65" s="44">
        <v>45000</v>
      </c>
      <c r="I65" s="18">
        <v>42277</v>
      </c>
      <c r="J65" s="44">
        <f t="shared" si="16"/>
        <v>42500</v>
      </c>
      <c r="K65" s="48">
        <f t="shared" si="18"/>
        <v>2500</v>
      </c>
      <c r="L65" s="63">
        <f t="shared" si="3"/>
        <v>5</v>
      </c>
      <c r="M65" s="174">
        <f t="shared" si="4"/>
        <v>5</v>
      </c>
      <c r="N65" s="19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>
        <v>500</v>
      </c>
      <c r="Z65" s="20">
        <v>500</v>
      </c>
      <c r="AA65" s="20">
        <v>500</v>
      </c>
      <c r="AB65" s="20">
        <v>500</v>
      </c>
      <c r="AC65" s="20">
        <v>500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1"/>
    </row>
    <row r="66" spans="2:103" x14ac:dyDescent="0.25">
      <c r="B66" s="15" t="s">
        <v>379</v>
      </c>
      <c r="C66" s="16">
        <v>11</v>
      </c>
      <c r="D66" s="135"/>
      <c r="E66" s="40" t="s">
        <v>374</v>
      </c>
      <c r="F66" s="32" t="s">
        <v>490</v>
      </c>
      <c r="G66" s="52"/>
      <c r="H66" s="44">
        <v>45000</v>
      </c>
      <c r="I66" s="18">
        <v>42277</v>
      </c>
      <c r="J66" s="44">
        <f t="shared" si="16"/>
        <v>42500</v>
      </c>
      <c r="K66" s="48">
        <f t="shared" si="18"/>
        <v>2500</v>
      </c>
      <c r="L66" s="64">
        <f t="shared" si="3"/>
        <v>5</v>
      </c>
      <c r="M66" s="174">
        <f t="shared" si="4"/>
        <v>5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>
        <v>500</v>
      </c>
      <c r="Z66" s="20">
        <v>500</v>
      </c>
      <c r="AA66" s="20">
        <v>500</v>
      </c>
      <c r="AB66" s="20">
        <v>500</v>
      </c>
      <c r="AC66" s="20">
        <v>500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15" t="str">
        <f>B66</f>
        <v>19B</v>
      </c>
      <c r="C67" s="16">
        <v>12</v>
      </c>
      <c r="D67" s="135"/>
      <c r="E67" s="40" t="s">
        <v>374</v>
      </c>
      <c r="F67" s="32" t="s">
        <v>490</v>
      </c>
      <c r="G67" s="52"/>
      <c r="H67" s="44">
        <v>45000</v>
      </c>
      <c r="I67" s="18">
        <v>42277</v>
      </c>
      <c r="J67" s="44">
        <f t="shared" si="16"/>
        <v>42500</v>
      </c>
      <c r="K67" s="48">
        <f t="shared" si="18"/>
        <v>2500</v>
      </c>
      <c r="L67" s="64">
        <f t="shared" si="3"/>
        <v>5</v>
      </c>
      <c r="M67" s="174">
        <f t="shared" si="4"/>
        <v>5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>
        <v>500</v>
      </c>
      <c r="Z67" s="20">
        <v>500</v>
      </c>
      <c r="AA67" s="20">
        <v>500</v>
      </c>
      <c r="AB67" s="20">
        <v>500</v>
      </c>
      <c r="AC67" s="20">
        <v>500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 t="str">
        <f t="shared" ref="B68:B75" si="19">B67</f>
        <v>19B</v>
      </c>
      <c r="C68" s="16">
        <v>13</v>
      </c>
      <c r="D68" s="135"/>
      <c r="E68" s="40" t="s">
        <v>375</v>
      </c>
      <c r="F68" s="32" t="s">
        <v>490</v>
      </c>
      <c r="G68" s="52"/>
      <c r="H68" s="44">
        <v>45000</v>
      </c>
      <c r="I68" s="18">
        <v>42262</v>
      </c>
      <c r="J68" s="44">
        <f t="shared" si="16"/>
        <v>42000</v>
      </c>
      <c r="K68" s="48">
        <f t="shared" si="18"/>
        <v>3000</v>
      </c>
      <c r="L68" s="64"/>
      <c r="M68" s="174">
        <f>K68/500</f>
        <v>6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>
        <v>500</v>
      </c>
      <c r="Y68" s="20">
        <v>500</v>
      </c>
      <c r="Z68" s="20">
        <v>500</v>
      </c>
      <c r="AA68" s="20">
        <v>500</v>
      </c>
      <c r="AB68" s="20">
        <v>500</v>
      </c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>
        <v>500</v>
      </c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 t="str">
        <f t="shared" si="19"/>
        <v>19B</v>
      </c>
      <c r="C69" s="16">
        <v>14</v>
      </c>
      <c r="D69" s="135"/>
      <c r="E69" s="172" t="s">
        <v>376</v>
      </c>
      <c r="F69" s="32" t="s">
        <v>490</v>
      </c>
      <c r="G69" s="52"/>
      <c r="H69" s="44">
        <v>45000</v>
      </c>
      <c r="I69" s="18"/>
      <c r="J69" s="44">
        <f t="shared" si="16"/>
        <v>45000</v>
      </c>
      <c r="K69" s="48">
        <f t="shared" si="18"/>
        <v>0</v>
      </c>
      <c r="L69" s="64"/>
      <c r="M69" s="174">
        <f t="shared" si="4"/>
        <v>0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 t="str">
        <f t="shared" si="19"/>
        <v>19B</v>
      </c>
      <c r="C70" s="16">
        <v>15</v>
      </c>
      <c r="D70" s="135"/>
      <c r="E70" s="172" t="s">
        <v>376</v>
      </c>
      <c r="F70" s="32" t="s">
        <v>490</v>
      </c>
      <c r="G70" s="52"/>
      <c r="H70" s="44">
        <v>45000</v>
      </c>
      <c r="I70" s="18"/>
      <c r="J70" s="44">
        <f t="shared" si="16"/>
        <v>45000</v>
      </c>
      <c r="K70" s="48">
        <f t="shared" si="18"/>
        <v>0</v>
      </c>
      <c r="L70" s="64"/>
      <c r="M70" s="174">
        <f t="shared" si="4"/>
        <v>0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 t="str">
        <f t="shared" si="19"/>
        <v>19B</v>
      </c>
      <c r="C71" s="16">
        <v>16</v>
      </c>
      <c r="D71" s="135"/>
      <c r="E71" s="172" t="s">
        <v>376</v>
      </c>
      <c r="F71" s="32" t="s">
        <v>490</v>
      </c>
      <c r="G71" s="52"/>
      <c r="H71" s="44">
        <v>45000</v>
      </c>
      <c r="I71" s="18"/>
      <c r="J71" s="44">
        <f t="shared" si="16"/>
        <v>45000</v>
      </c>
      <c r="K71" s="48">
        <f t="shared" si="18"/>
        <v>0</v>
      </c>
      <c r="L71" s="64"/>
      <c r="M71" s="174">
        <f t="shared" si="4"/>
        <v>0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 t="str">
        <f t="shared" si="19"/>
        <v>19B</v>
      </c>
      <c r="C72" s="16">
        <v>17</v>
      </c>
      <c r="D72" s="135"/>
      <c r="E72" s="172" t="s">
        <v>376</v>
      </c>
      <c r="F72" s="32" t="s">
        <v>490</v>
      </c>
      <c r="G72" s="52"/>
      <c r="H72" s="44">
        <v>45000</v>
      </c>
      <c r="I72" s="18"/>
      <c r="J72" s="44">
        <f t="shared" si="16"/>
        <v>45000</v>
      </c>
      <c r="K72" s="48">
        <f t="shared" si="18"/>
        <v>0</v>
      </c>
      <c r="L72" s="64"/>
      <c r="M72" s="174">
        <f t="shared" si="4"/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 t="str">
        <f t="shared" si="19"/>
        <v>19B</v>
      </c>
      <c r="C73" s="16">
        <v>18</v>
      </c>
      <c r="D73" s="135"/>
      <c r="E73" s="40" t="s">
        <v>377</v>
      </c>
      <c r="F73" s="32" t="s">
        <v>490</v>
      </c>
      <c r="G73" s="52"/>
      <c r="H73" s="44">
        <v>45000</v>
      </c>
      <c r="I73" s="18">
        <v>42262</v>
      </c>
      <c r="J73" s="44">
        <f t="shared" si="16"/>
        <v>40500</v>
      </c>
      <c r="K73" s="48">
        <f t="shared" si="18"/>
        <v>4500</v>
      </c>
      <c r="L73" s="64"/>
      <c r="M73" s="174">
        <f t="shared" si="4"/>
        <v>9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>
        <v>500</v>
      </c>
      <c r="Y73" s="20">
        <v>500</v>
      </c>
      <c r="Z73" s="20">
        <v>500</v>
      </c>
      <c r="AA73" s="20">
        <v>500</v>
      </c>
      <c r="AB73" s="20">
        <v>500</v>
      </c>
      <c r="AC73" s="20">
        <v>500</v>
      </c>
      <c r="AD73" s="20">
        <v>500</v>
      </c>
      <c r="AE73" s="20"/>
      <c r="AF73" s="20">
        <v>1000</v>
      </c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x14ac:dyDescent="0.25">
      <c r="B74" s="15" t="str">
        <f t="shared" si="19"/>
        <v>19B</v>
      </c>
      <c r="C74" s="16">
        <v>19</v>
      </c>
      <c r="D74" s="135"/>
      <c r="E74" s="40" t="s">
        <v>378</v>
      </c>
      <c r="F74" s="32" t="s">
        <v>490</v>
      </c>
      <c r="G74" s="52"/>
      <c r="H74" s="44">
        <v>45000</v>
      </c>
      <c r="I74" s="18">
        <v>42307</v>
      </c>
      <c r="J74" s="44">
        <f t="shared" si="16"/>
        <v>43500</v>
      </c>
      <c r="K74" s="48">
        <f t="shared" si="18"/>
        <v>1500</v>
      </c>
      <c r="L74" s="64"/>
      <c r="M74" s="174">
        <f t="shared" si="4"/>
        <v>3</v>
      </c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>
        <v>500</v>
      </c>
      <c r="AB74" s="20"/>
      <c r="AC74" s="20"/>
      <c r="AD74" s="20">
        <v>1000</v>
      </c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1"/>
    </row>
    <row r="75" spans="2:103" ht="15.75" thickBot="1" x14ac:dyDescent="0.3">
      <c r="B75" s="22" t="str">
        <f t="shared" si="19"/>
        <v>19B</v>
      </c>
      <c r="C75" s="23">
        <v>20</v>
      </c>
      <c r="D75" s="135"/>
      <c r="E75" s="142" t="s">
        <v>378</v>
      </c>
      <c r="F75" s="143" t="s">
        <v>490</v>
      </c>
      <c r="G75" s="52"/>
      <c r="H75" s="44">
        <v>45000</v>
      </c>
      <c r="I75" s="144">
        <v>42307</v>
      </c>
      <c r="J75" s="45">
        <f t="shared" si="16"/>
        <v>43500</v>
      </c>
      <c r="K75" s="49">
        <f t="shared" si="18"/>
        <v>1500</v>
      </c>
      <c r="L75" s="154"/>
      <c r="M75" s="174">
        <f t="shared" si="4"/>
        <v>3</v>
      </c>
      <c r="N75" s="146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>
        <v>500</v>
      </c>
      <c r="AB75" s="111"/>
      <c r="AC75" s="111"/>
      <c r="AD75" s="111">
        <v>1000</v>
      </c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47"/>
    </row>
    <row r="76" spans="2:103" ht="15.75" thickBot="1" x14ac:dyDescent="0.3">
      <c r="B76" s="155">
        <v>20</v>
      </c>
      <c r="C76" s="156">
        <v>1</v>
      </c>
      <c r="D76" s="267"/>
      <c r="E76" s="157" t="s">
        <v>487</v>
      </c>
      <c r="F76" s="158" t="s">
        <v>490</v>
      </c>
      <c r="G76" s="52"/>
      <c r="H76" s="44">
        <v>45000</v>
      </c>
      <c r="I76" s="160"/>
      <c r="J76" s="159">
        <f t="shared" si="16"/>
        <v>45000</v>
      </c>
      <c r="K76" s="161">
        <f t="shared" si="18"/>
        <v>0</v>
      </c>
      <c r="L76" s="162"/>
      <c r="M76" s="174">
        <f t="shared" si="4"/>
        <v>0</v>
      </c>
      <c r="N76" s="163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64"/>
      <c r="BH76" s="164"/>
      <c r="BI76" s="164"/>
      <c r="BJ76" s="164"/>
      <c r="BK76" s="164"/>
      <c r="BL76" s="164"/>
      <c r="BM76" s="164"/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  <c r="CB76" s="164"/>
      <c r="CC76" s="164"/>
      <c r="CD76" s="164"/>
      <c r="CE76" s="164"/>
      <c r="CF76" s="164"/>
      <c r="CG76" s="164"/>
      <c r="CH76" s="164"/>
      <c r="CI76" s="164"/>
      <c r="CJ76" s="164"/>
      <c r="CK76" s="164"/>
      <c r="CL76" s="164"/>
      <c r="CM76" s="164"/>
      <c r="CN76" s="164"/>
      <c r="CO76" s="164"/>
      <c r="CP76" s="164"/>
      <c r="CQ76" s="164"/>
      <c r="CR76" s="164"/>
      <c r="CS76" s="164"/>
      <c r="CT76" s="164"/>
      <c r="CU76" s="164"/>
      <c r="CV76" s="164"/>
      <c r="CW76" s="164"/>
      <c r="CX76" s="164"/>
      <c r="CY76" s="165"/>
    </row>
    <row r="77" spans="2:103" x14ac:dyDescent="0.25">
      <c r="B77" s="133"/>
      <c r="C77" s="134"/>
      <c r="D77" s="135"/>
      <c r="E77" s="136"/>
      <c r="F77" s="137"/>
      <c r="G77" s="138"/>
      <c r="H77" s="139"/>
      <c r="I77" s="140"/>
      <c r="J77" s="139"/>
      <c r="K77" s="141"/>
      <c r="L77" s="64"/>
      <c r="M77" s="174">
        <f t="shared" si="4"/>
        <v>0</v>
      </c>
      <c r="N77" s="106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7"/>
      <c r="CB77" s="107"/>
      <c r="CC77" s="107"/>
      <c r="CD77" s="107"/>
      <c r="CE77" s="107"/>
      <c r="CF77" s="107"/>
      <c r="CG77" s="107"/>
      <c r="CH77" s="107"/>
      <c r="CI77" s="107"/>
      <c r="CJ77" s="107"/>
      <c r="CK77" s="107"/>
      <c r="CL77" s="107"/>
      <c r="CM77" s="107"/>
      <c r="CN77" s="107"/>
      <c r="CO77" s="107"/>
      <c r="CP77" s="107"/>
      <c r="CQ77" s="107"/>
      <c r="CR77" s="107"/>
      <c r="CS77" s="107"/>
      <c r="CT77" s="107"/>
      <c r="CU77" s="107"/>
      <c r="CV77" s="107"/>
      <c r="CW77" s="107"/>
      <c r="CX77" s="107"/>
      <c r="CY77" s="108"/>
    </row>
    <row r="78" spans="2:103" x14ac:dyDescent="0.25">
      <c r="B78" s="15"/>
      <c r="C78" s="16"/>
      <c r="D78" s="36"/>
      <c r="E78" s="40"/>
      <c r="F78" s="32"/>
      <c r="G78" s="17"/>
      <c r="H78" s="44"/>
      <c r="I78" s="18"/>
      <c r="J78" s="44"/>
      <c r="K78" s="48"/>
      <c r="L78" s="64"/>
      <c r="M78" s="174">
        <f t="shared" si="4"/>
        <v>0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/>
      <c r="C79" s="16"/>
      <c r="D79" s="36"/>
      <c r="E79" s="40"/>
      <c r="F79" s="32"/>
      <c r="G79" s="17"/>
      <c r="H79" s="44"/>
      <c r="I79" s="18"/>
      <c r="J79" s="44"/>
      <c r="K79" s="48"/>
      <c r="L79" s="64"/>
      <c r="M79" s="174">
        <f t="shared" si="4"/>
        <v>0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/>
      <c r="C80" s="16"/>
      <c r="D80" s="36"/>
      <c r="E80" s="40"/>
      <c r="F80" s="32"/>
      <c r="G80" s="17"/>
      <c r="H80" s="44"/>
      <c r="I80" s="18"/>
      <c r="J80" s="44"/>
      <c r="K80" s="48"/>
      <c r="L80" s="64"/>
      <c r="M80" s="174">
        <f t="shared" ref="M80:M130" si="20">K80/500</f>
        <v>0</v>
      </c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/>
      <c r="C81" s="16"/>
      <c r="D81" s="36"/>
      <c r="E81" s="40"/>
      <c r="F81" s="32"/>
      <c r="G81" s="17"/>
      <c r="H81" s="44"/>
      <c r="I81" s="18"/>
      <c r="J81" s="44"/>
      <c r="K81" s="48"/>
      <c r="L81" s="64"/>
      <c r="M81" s="174">
        <f t="shared" si="20"/>
        <v>0</v>
      </c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/>
      <c r="C82" s="16"/>
      <c r="D82" s="36"/>
      <c r="E82" s="40"/>
      <c r="F82" s="32"/>
      <c r="G82" s="17"/>
      <c r="H82" s="44"/>
      <c r="I82" s="18"/>
      <c r="J82" s="44"/>
      <c r="K82" s="48"/>
      <c r="L82" s="64"/>
      <c r="M82" s="174">
        <f t="shared" si="20"/>
        <v>0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/>
      <c r="C83" s="16"/>
      <c r="D83" s="36"/>
      <c r="E83" s="40"/>
      <c r="F83" s="32"/>
      <c r="G83" s="17"/>
      <c r="H83" s="44"/>
      <c r="I83" s="18"/>
      <c r="J83" s="44"/>
      <c r="K83" s="48"/>
      <c r="L83" s="64"/>
      <c r="M83" s="174">
        <f t="shared" si="20"/>
        <v>0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/>
      <c r="C84" s="16"/>
      <c r="D84" s="36"/>
      <c r="E84" s="40"/>
      <c r="F84" s="32"/>
      <c r="G84" s="17"/>
      <c r="H84" s="44"/>
      <c r="I84" s="18"/>
      <c r="J84" s="44"/>
      <c r="K84" s="48"/>
      <c r="L84" s="64"/>
      <c r="M84" s="174">
        <f t="shared" si="20"/>
        <v>0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/>
      <c r="C85" s="16"/>
      <c r="D85" s="36"/>
      <c r="E85" s="40"/>
      <c r="F85" s="32"/>
      <c r="G85" s="17"/>
      <c r="H85" s="44"/>
      <c r="I85" s="18"/>
      <c r="J85" s="44"/>
      <c r="K85" s="48"/>
      <c r="L85" s="64"/>
      <c r="M85" s="174">
        <f t="shared" si="20"/>
        <v>0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/>
      <c r="C86" s="16"/>
      <c r="D86" s="36"/>
      <c r="E86" s="40"/>
      <c r="F86" s="32"/>
      <c r="G86" s="17"/>
      <c r="H86" s="44"/>
      <c r="I86" s="18"/>
      <c r="J86" s="44"/>
      <c r="K86" s="48"/>
      <c r="L86" s="64"/>
      <c r="M86" s="174">
        <f t="shared" si="20"/>
        <v>0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/>
      <c r="C87" s="16"/>
      <c r="D87" s="36"/>
      <c r="E87" s="40"/>
      <c r="F87" s="32"/>
      <c r="G87" s="17"/>
      <c r="H87" s="44"/>
      <c r="I87" s="18"/>
      <c r="J87" s="44"/>
      <c r="K87" s="48"/>
      <c r="L87" s="64"/>
      <c r="M87" s="174">
        <f t="shared" si="20"/>
        <v>0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/>
      <c r="C88" s="16"/>
      <c r="D88" s="36"/>
      <c r="E88" s="40"/>
      <c r="F88" s="32"/>
      <c r="G88" s="17"/>
      <c r="H88" s="44"/>
      <c r="I88" s="18"/>
      <c r="J88" s="44"/>
      <c r="K88" s="48"/>
      <c r="L88" s="64"/>
      <c r="M88" s="174">
        <f t="shared" si="20"/>
        <v>0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5"/>
      <c r="C89" s="16"/>
      <c r="D89" s="36"/>
      <c r="E89" s="40"/>
      <c r="F89" s="32"/>
      <c r="G89" s="17"/>
      <c r="H89" s="44"/>
      <c r="I89" s="18"/>
      <c r="J89" s="44"/>
      <c r="K89" s="48"/>
      <c r="L89" s="64"/>
      <c r="M89" s="174">
        <f t="shared" si="20"/>
        <v>0</v>
      </c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/>
      <c r="C90" s="16"/>
      <c r="D90" s="36"/>
      <c r="E90" s="40"/>
      <c r="F90" s="32"/>
      <c r="G90" s="17"/>
      <c r="H90" s="44"/>
      <c r="I90" s="18"/>
      <c r="J90" s="44"/>
      <c r="K90" s="48"/>
      <c r="L90" s="64"/>
      <c r="M90" s="174">
        <f t="shared" si="20"/>
        <v>0</v>
      </c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/>
      <c r="C91" s="16"/>
      <c r="D91" s="36"/>
      <c r="E91" s="40"/>
      <c r="F91" s="32"/>
      <c r="G91" s="17"/>
      <c r="H91" s="44"/>
      <c r="I91" s="18"/>
      <c r="J91" s="44"/>
      <c r="K91" s="48"/>
      <c r="L91" s="64"/>
      <c r="M91" s="174">
        <f t="shared" si="20"/>
        <v>0</v>
      </c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/>
      <c r="C92" s="16"/>
      <c r="D92" s="36"/>
      <c r="E92" s="40"/>
      <c r="F92" s="32"/>
      <c r="G92" s="17"/>
      <c r="H92" s="44"/>
      <c r="I92" s="18"/>
      <c r="J92" s="44"/>
      <c r="K92" s="48"/>
      <c r="L92" s="64"/>
      <c r="M92" s="174">
        <f t="shared" si="20"/>
        <v>0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/>
      <c r="C93" s="16"/>
      <c r="D93" s="36"/>
      <c r="E93" s="40"/>
      <c r="F93" s="32"/>
      <c r="G93" s="17"/>
      <c r="H93" s="44"/>
      <c r="I93" s="18"/>
      <c r="J93" s="44"/>
      <c r="K93" s="48"/>
      <c r="L93" s="64"/>
      <c r="M93" s="174">
        <f t="shared" si="20"/>
        <v>0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/>
      <c r="C94" s="16"/>
      <c r="D94" s="36"/>
      <c r="E94" s="40"/>
      <c r="F94" s="32"/>
      <c r="G94" s="17"/>
      <c r="H94" s="44"/>
      <c r="I94" s="18"/>
      <c r="J94" s="44"/>
      <c r="K94" s="48"/>
      <c r="L94" s="64"/>
      <c r="M94" s="174">
        <f t="shared" si="20"/>
        <v>0</v>
      </c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/>
      <c r="C95" s="16"/>
      <c r="D95" s="36"/>
      <c r="E95" s="40"/>
      <c r="F95" s="32"/>
      <c r="G95" s="17"/>
      <c r="H95" s="44"/>
      <c r="I95" s="18"/>
      <c r="J95" s="44"/>
      <c r="K95" s="48"/>
      <c r="L95" s="64"/>
      <c r="M95" s="174">
        <f t="shared" si="20"/>
        <v>0</v>
      </c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ht="15.75" thickBot="1" x14ac:dyDescent="0.3">
      <c r="B96" s="22"/>
      <c r="C96" s="23"/>
      <c r="D96" s="37"/>
      <c r="E96" s="142"/>
      <c r="F96" s="143"/>
      <c r="G96" s="24"/>
      <c r="H96" s="45"/>
      <c r="I96" s="144"/>
      <c r="J96" s="45"/>
      <c r="K96" s="49"/>
      <c r="L96" s="154"/>
      <c r="M96" s="174">
        <f t="shared" si="20"/>
        <v>0</v>
      </c>
      <c r="N96" s="146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111"/>
      <c r="CX96" s="111"/>
      <c r="CY96" s="147"/>
    </row>
    <row r="97" spans="2:103" x14ac:dyDescent="0.25">
      <c r="B97" s="133"/>
      <c r="C97" s="134"/>
      <c r="D97" s="135"/>
      <c r="E97" s="136"/>
      <c r="F97" s="137"/>
      <c r="G97" s="138"/>
      <c r="H97" s="139"/>
      <c r="I97" s="140"/>
      <c r="J97" s="139"/>
      <c r="K97" s="141"/>
      <c r="L97" s="64"/>
      <c r="M97" s="174">
        <f t="shared" si="20"/>
        <v>0</v>
      </c>
      <c r="N97" s="106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  <c r="BR97" s="107"/>
      <c r="BS97" s="107"/>
      <c r="BT97" s="107"/>
      <c r="BU97" s="107"/>
      <c r="BV97" s="107"/>
      <c r="BW97" s="107"/>
      <c r="BX97" s="107"/>
      <c r="BY97" s="107"/>
      <c r="BZ97" s="107"/>
      <c r="CA97" s="107"/>
      <c r="CB97" s="107"/>
      <c r="CC97" s="107"/>
      <c r="CD97" s="107"/>
      <c r="CE97" s="107"/>
      <c r="CF97" s="107"/>
      <c r="CG97" s="107"/>
      <c r="CH97" s="107"/>
      <c r="CI97" s="107"/>
      <c r="CJ97" s="107"/>
      <c r="CK97" s="107"/>
      <c r="CL97" s="107"/>
      <c r="CM97" s="107"/>
      <c r="CN97" s="107"/>
      <c r="CO97" s="107"/>
      <c r="CP97" s="107"/>
      <c r="CQ97" s="107"/>
      <c r="CR97" s="107"/>
      <c r="CS97" s="107"/>
      <c r="CT97" s="107"/>
      <c r="CU97" s="107"/>
      <c r="CV97" s="107"/>
      <c r="CW97" s="107"/>
      <c r="CX97" s="107"/>
      <c r="CY97" s="108"/>
    </row>
    <row r="98" spans="2:103" x14ac:dyDescent="0.25">
      <c r="B98" s="15"/>
      <c r="C98" s="16"/>
      <c r="D98" s="36"/>
      <c r="E98" s="40"/>
      <c r="F98" s="32"/>
      <c r="G98" s="17"/>
      <c r="H98" s="44"/>
      <c r="I98" s="18"/>
      <c r="J98" s="44"/>
      <c r="K98" s="48"/>
      <c r="L98" s="64"/>
      <c r="M98" s="174">
        <f t="shared" si="20"/>
        <v>0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15"/>
      <c r="C99" s="16"/>
      <c r="D99" s="36"/>
      <c r="E99" s="40"/>
      <c r="F99" s="32"/>
      <c r="G99" s="17"/>
      <c r="H99" s="44"/>
      <c r="I99" s="18"/>
      <c r="J99" s="44"/>
      <c r="K99" s="48"/>
      <c r="L99" s="64"/>
      <c r="M99" s="174">
        <f t="shared" si="20"/>
        <v>0</v>
      </c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/>
      <c r="C100" s="16"/>
      <c r="D100" s="36"/>
      <c r="E100" s="40"/>
      <c r="F100" s="32"/>
      <c r="G100" s="17"/>
      <c r="H100" s="44"/>
      <c r="I100" s="18"/>
      <c r="J100" s="44"/>
      <c r="K100" s="48"/>
      <c r="L100" s="64"/>
      <c r="M100" s="174">
        <f t="shared" si="20"/>
        <v>0</v>
      </c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/>
      <c r="C101" s="16"/>
      <c r="D101" s="36"/>
      <c r="E101" s="40"/>
      <c r="F101" s="32"/>
      <c r="G101" s="17"/>
      <c r="H101" s="44"/>
      <c r="I101" s="18"/>
      <c r="J101" s="44"/>
      <c r="K101" s="48"/>
      <c r="L101" s="64"/>
      <c r="M101" s="174">
        <f t="shared" si="20"/>
        <v>0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/>
      <c r="C102" s="16"/>
      <c r="D102" s="36"/>
      <c r="E102" s="40"/>
      <c r="F102" s="32"/>
      <c r="G102" s="17"/>
      <c r="H102" s="44"/>
      <c r="I102" s="18"/>
      <c r="J102" s="44"/>
      <c r="K102" s="48"/>
      <c r="L102" s="64"/>
      <c r="M102" s="174">
        <f t="shared" si="20"/>
        <v>0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/>
      <c r="C103" s="16"/>
      <c r="D103" s="36"/>
      <c r="E103" s="40"/>
      <c r="F103" s="32"/>
      <c r="G103" s="17"/>
      <c r="H103" s="44"/>
      <c r="I103" s="18"/>
      <c r="J103" s="44"/>
      <c r="K103" s="48"/>
      <c r="L103" s="64"/>
      <c r="M103" s="174">
        <f t="shared" si="20"/>
        <v>0</v>
      </c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/>
      <c r="C104" s="16"/>
      <c r="D104" s="36"/>
      <c r="E104" s="40"/>
      <c r="F104" s="32"/>
      <c r="G104" s="17"/>
      <c r="H104" s="44"/>
      <c r="I104" s="18"/>
      <c r="J104" s="44"/>
      <c r="K104" s="48"/>
      <c r="L104" s="64"/>
      <c r="M104" s="174">
        <f t="shared" si="20"/>
        <v>0</v>
      </c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/>
      <c r="C105" s="16"/>
      <c r="D105" s="36"/>
      <c r="E105" s="40"/>
      <c r="F105" s="32"/>
      <c r="G105" s="17"/>
      <c r="H105" s="44"/>
      <c r="I105" s="18"/>
      <c r="J105" s="44"/>
      <c r="K105" s="48"/>
      <c r="L105" s="64"/>
      <c r="M105" s="174">
        <f t="shared" si="20"/>
        <v>0</v>
      </c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/>
      <c r="C106" s="16"/>
      <c r="D106" s="36"/>
      <c r="E106" s="40"/>
      <c r="F106" s="32"/>
      <c r="G106" s="17"/>
      <c r="H106" s="44"/>
      <c r="I106" s="18"/>
      <c r="J106" s="44"/>
      <c r="K106" s="48"/>
      <c r="L106" s="64"/>
      <c r="M106" s="174">
        <f t="shared" si="20"/>
        <v>0</v>
      </c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/>
      <c r="C107" s="16"/>
      <c r="D107" s="36"/>
      <c r="E107" s="40"/>
      <c r="F107" s="32"/>
      <c r="G107" s="17"/>
      <c r="H107" s="44"/>
      <c r="I107" s="18"/>
      <c r="J107" s="44"/>
      <c r="K107" s="48"/>
      <c r="L107" s="64"/>
      <c r="M107" s="174">
        <f t="shared" si="20"/>
        <v>0</v>
      </c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/>
      <c r="C108" s="16"/>
      <c r="D108" s="36"/>
      <c r="E108" s="40"/>
      <c r="F108" s="32"/>
      <c r="G108" s="17"/>
      <c r="H108" s="44"/>
      <c r="I108" s="18"/>
      <c r="J108" s="44"/>
      <c r="K108" s="48"/>
      <c r="L108" s="64"/>
      <c r="M108" s="174">
        <f t="shared" si="20"/>
        <v>0</v>
      </c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x14ac:dyDescent="0.25">
      <c r="B109" s="15"/>
      <c r="C109" s="16"/>
      <c r="D109" s="36"/>
      <c r="E109" s="40"/>
      <c r="F109" s="32"/>
      <c r="G109" s="17"/>
      <c r="H109" s="44"/>
      <c r="I109" s="18"/>
      <c r="J109" s="44"/>
      <c r="K109" s="48"/>
      <c r="L109" s="64"/>
      <c r="M109" s="174">
        <f t="shared" si="20"/>
        <v>0</v>
      </c>
      <c r="N109" s="19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2:103" x14ac:dyDescent="0.25">
      <c r="B110" s="15"/>
      <c r="C110" s="16"/>
      <c r="D110" s="36"/>
      <c r="E110" s="40"/>
      <c r="F110" s="32"/>
      <c r="G110" s="17"/>
      <c r="H110" s="44"/>
      <c r="I110" s="18"/>
      <c r="J110" s="44"/>
      <c r="K110" s="48"/>
      <c r="L110" s="64"/>
      <c r="M110" s="174">
        <f t="shared" si="20"/>
        <v>0</v>
      </c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M111" s="174">
        <f t="shared" si="20"/>
        <v>0</v>
      </c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M112" s="174">
        <f t="shared" si="20"/>
        <v>0</v>
      </c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M113" s="174">
        <f t="shared" si="20"/>
        <v>0</v>
      </c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M114" s="174">
        <f t="shared" si="20"/>
        <v>0</v>
      </c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M115" s="174">
        <f t="shared" si="20"/>
        <v>0</v>
      </c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M116" s="174">
        <f t="shared" si="20"/>
        <v>0</v>
      </c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M117" s="174">
        <f t="shared" si="20"/>
        <v>0</v>
      </c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M118" s="174">
        <f t="shared" si="20"/>
        <v>0</v>
      </c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M119" s="174">
        <f t="shared" si="20"/>
        <v>0</v>
      </c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M120" s="174">
        <f t="shared" si="20"/>
        <v>0</v>
      </c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M121" s="174">
        <f t="shared" si="20"/>
        <v>0</v>
      </c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M122" s="174">
        <f t="shared" si="20"/>
        <v>0</v>
      </c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M123" s="174">
        <f t="shared" si="20"/>
        <v>0</v>
      </c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M124" s="174">
        <f t="shared" si="20"/>
        <v>0</v>
      </c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M125" s="174">
        <f t="shared" si="20"/>
        <v>0</v>
      </c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M126" s="174">
        <f t="shared" si="20"/>
        <v>0</v>
      </c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36"/>
      <c r="E127" s="40"/>
      <c r="F127" s="32"/>
      <c r="G127" s="17"/>
      <c r="H127" s="44"/>
      <c r="I127" s="18"/>
      <c r="J127" s="44"/>
      <c r="K127" s="48"/>
      <c r="L127" s="64"/>
      <c r="M127" s="174">
        <f t="shared" si="20"/>
        <v>0</v>
      </c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36"/>
      <c r="E128" s="40"/>
      <c r="F128" s="32"/>
      <c r="G128" s="17"/>
      <c r="H128" s="44"/>
      <c r="I128" s="18"/>
      <c r="J128" s="44"/>
      <c r="K128" s="48"/>
      <c r="L128" s="64"/>
      <c r="M128" s="174">
        <f t="shared" si="20"/>
        <v>0</v>
      </c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36"/>
      <c r="E129" s="40"/>
      <c r="F129" s="32"/>
      <c r="G129" s="17"/>
      <c r="H129" s="44"/>
      <c r="I129" s="18"/>
      <c r="J129" s="44"/>
      <c r="K129" s="48"/>
      <c r="L129" s="64"/>
      <c r="M129" s="174">
        <f t="shared" si="20"/>
        <v>0</v>
      </c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ht="15.75" thickBot="1" x14ac:dyDescent="0.3">
      <c r="B130" s="22"/>
      <c r="C130" s="23"/>
      <c r="D130" s="37"/>
      <c r="E130" s="41"/>
      <c r="F130" s="34"/>
      <c r="G130" s="24"/>
      <c r="H130" s="45"/>
      <c r="I130" s="25"/>
      <c r="J130" s="45"/>
      <c r="K130" s="49"/>
      <c r="L130" s="64"/>
      <c r="M130" s="174">
        <f t="shared" si="20"/>
        <v>0</v>
      </c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ht="15.75" thickBot="1" x14ac:dyDescent="0.3">
      <c r="B131" s="6"/>
      <c r="C131" s="6"/>
      <c r="D131" s="6"/>
      <c r="E131" s="6"/>
      <c r="F131" s="6"/>
      <c r="G131" s="26">
        <f>SUM(G15:G130)</f>
        <v>6250</v>
      </c>
      <c r="H131" s="46">
        <f>SUM(H15:H130)</f>
        <v>2745000</v>
      </c>
      <c r="I131" s="8"/>
      <c r="J131" s="46">
        <f>SUM(J15:J130)</f>
        <v>2294500</v>
      </c>
      <c r="K131" s="50">
        <f>SUM(K15:K130)</f>
        <v>450500</v>
      </c>
      <c r="L131" s="8"/>
      <c r="N131" s="67">
        <f t="shared" ref="N131:AS131" si="21">SUM(N15:N130)</f>
        <v>0</v>
      </c>
      <c r="O131" s="68">
        <f t="shared" si="21"/>
        <v>0</v>
      </c>
      <c r="P131" s="68">
        <f t="shared" si="21"/>
        <v>0</v>
      </c>
      <c r="Q131" s="68">
        <f t="shared" si="21"/>
        <v>0</v>
      </c>
      <c r="R131" s="68">
        <f t="shared" si="21"/>
        <v>0</v>
      </c>
      <c r="S131" s="68">
        <f t="shared" si="21"/>
        <v>0</v>
      </c>
      <c r="T131" s="68">
        <f t="shared" si="21"/>
        <v>0</v>
      </c>
      <c r="U131" s="68">
        <f t="shared" si="21"/>
        <v>0</v>
      </c>
      <c r="V131" s="68">
        <f t="shared" si="21"/>
        <v>7500</v>
      </c>
      <c r="W131" s="68">
        <f t="shared" si="21"/>
        <v>8000</v>
      </c>
      <c r="X131" s="68">
        <f t="shared" si="21"/>
        <v>18000</v>
      </c>
      <c r="Y131" s="68">
        <f t="shared" si="21"/>
        <v>26000</v>
      </c>
      <c r="Z131" s="68">
        <f t="shared" si="21"/>
        <v>23000</v>
      </c>
      <c r="AA131" s="68">
        <f t="shared" si="21"/>
        <v>22500</v>
      </c>
      <c r="AB131" s="68">
        <f t="shared" si="21"/>
        <v>20000</v>
      </c>
      <c r="AC131" s="68">
        <f t="shared" si="21"/>
        <v>23000</v>
      </c>
      <c r="AD131" s="68">
        <f t="shared" si="21"/>
        <v>21000</v>
      </c>
      <c r="AE131" s="68">
        <f t="shared" si="21"/>
        <v>16500</v>
      </c>
      <c r="AF131" s="68">
        <f t="shared" si="21"/>
        <v>26500</v>
      </c>
      <c r="AG131" s="68">
        <f t="shared" si="21"/>
        <v>19000</v>
      </c>
      <c r="AH131" s="68">
        <f t="shared" si="21"/>
        <v>14000</v>
      </c>
      <c r="AI131" s="68">
        <f t="shared" si="21"/>
        <v>25500</v>
      </c>
      <c r="AJ131" s="68">
        <f t="shared" si="21"/>
        <v>32500</v>
      </c>
      <c r="AK131" s="68">
        <f t="shared" si="21"/>
        <v>13000</v>
      </c>
      <c r="AL131" s="68">
        <f t="shared" si="21"/>
        <v>10000</v>
      </c>
      <c r="AM131" s="68">
        <f t="shared" si="21"/>
        <v>14000</v>
      </c>
      <c r="AN131" s="68">
        <f t="shared" si="21"/>
        <v>11500</v>
      </c>
      <c r="AO131" s="68">
        <f t="shared" si="21"/>
        <v>7500</v>
      </c>
      <c r="AP131" s="68">
        <f t="shared" si="21"/>
        <v>8500</v>
      </c>
      <c r="AQ131" s="68">
        <f t="shared" si="21"/>
        <v>12000</v>
      </c>
      <c r="AR131" s="68">
        <f t="shared" si="21"/>
        <v>6000</v>
      </c>
      <c r="AS131" s="68">
        <f t="shared" si="21"/>
        <v>13500</v>
      </c>
      <c r="AT131" s="68">
        <f t="shared" ref="AT131:BY131" si="22">SUM(AT15:AT130)</f>
        <v>12500</v>
      </c>
      <c r="AU131" s="68">
        <f t="shared" si="22"/>
        <v>9500</v>
      </c>
      <c r="AV131" s="68">
        <f t="shared" si="22"/>
        <v>6000</v>
      </c>
      <c r="AW131" s="68">
        <f t="shared" si="22"/>
        <v>9000</v>
      </c>
      <c r="AX131" s="68">
        <f t="shared" si="22"/>
        <v>7500</v>
      </c>
      <c r="AY131" s="68">
        <f t="shared" si="22"/>
        <v>3000</v>
      </c>
      <c r="AZ131" s="68">
        <f t="shared" si="22"/>
        <v>4000</v>
      </c>
      <c r="BA131" s="68">
        <f t="shared" si="22"/>
        <v>0</v>
      </c>
      <c r="BB131" s="68">
        <f t="shared" si="22"/>
        <v>0</v>
      </c>
      <c r="BC131" s="68">
        <f t="shared" si="22"/>
        <v>0</v>
      </c>
      <c r="BD131" s="68">
        <f t="shared" si="22"/>
        <v>0</v>
      </c>
      <c r="BE131" s="68">
        <f t="shared" si="22"/>
        <v>0</v>
      </c>
      <c r="BF131" s="68">
        <f t="shared" si="22"/>
        <v>0</v>
      </c>
      <c r="BG131" s="68">
        <f t="shared" si="22"/>
        <v>0</v>
      </c>
      <c r="BH131" s="68">
        <f t="shared" si="22"/>
        <v>0</v>
      </c>
      <c r="BI131" s="68">
        <f t="shared" si="22"/>
        <v>0</v>
      </c>
      <c r="BJ131" s="68">
        <f t="shared" si="22"/>
        <v>0</v>
      </c>
      <c r="BK131" s="68">
        <f t="shared" si="22"/>
        <v>0</v>
      </c>
      <c r="BL131" s="68">
        <f t="shared" si="22"/>
        <v>0</v>
      </c>
      <c r="BM131" s="68">
        <f t="shared" si="22"/>
        <v>0</v>
      </c>
      <c r="BN131" s="68">
        <f t="shared" si="22"/>
        <v>0</v>
      </c>
      <c r="BO131" s="68">
        <f t="shared" si="22"/>
        <v>0</v>
      </c>
      <c r="BP131" s="68">
        <f t="shared" si="22"/>
        <v>0</v>
      </c>
      <c r="BQ131" s="68">
        <f t="shared" si="22"/>
        <v>0</v>
      </c>
      <c r="BR131" s="68">
        <f t="shared" si="22"/>
        <v>0</v>
      </c>
      <c r="BS131" s="68">
        <f t="shared" si="22"/>
        <v>0</v>
      </c>
      <c r="BT131" s="68">
        <f t="shared" si="22"/>
        <v>0</v>
      </c>
      <c r="BU131" s="68">
        <f t="shared" si="22"/>
        <v>0</v>
      </c>
      <c r="BV131" s="68">
        <f t="shared" si="22"/>
        <v>0</v>
      </c>
      <c r="BW131" s="68">
        <f t="shared" si="22"/>
        <v>0</v>
      </c>
      <c r="BX131" s="68">
        <f t="shared" si="22"/>
        <v>0</v>
      </c>
      <c r="BY131" s="68">
        <f t="shared" si="22"/>
        <v>0</v>
      </c>
      <c r="BZ131" s="68">
        <f t="shared" ref="BZ131:CY131" si="23">SUM(BZ15:BZ130)</f>
        <v>0</v>
      </c>
      <c r="CA131" s="68">
        <f t="shared" si="23"/>
        <v>0</v>
      </c>
      <c r="CB131" s="68">
        <f t="shared" si="23"/>
        <v>0</v>
      </c>
      <c r="CC131" s="68">
        <f t="shared" si="23"/>
        <v>0</v>
      </c>
      <c r="CD131" s="68">
        <f t="shared" si="23"/>
        <v>0</v>
      </c>
      <c r="CE131" s="68">
        <f t="shared" si="23"/>
        <v>0</v>
      </c>
      <c r="CF131" s="68">
        <f t="shared" si="23"/>
        <v>0</v>
      </c>
      <c r="CG131" s="68">
        <f t="shared" si="23"/>
        <v>0</v>
      </c>
      <c r="CH131" s="68">
        <f t="shared" si="23"/>
        <v>0</v>
      </c>
      <c r="CI131" s="68">
        <f t="shared" si="23"/>
        <v>0</v>
      </c>
      <c r="CJ131" s="68">
        <f t="shared" si="23"/>
        <v>0</v>
      </c>
      <c r="CK131" s="68">
        <f t="shared" si="23"/>
        <v>0</v>
      </c>
      <c r="CL131" s="68">
        <f t="shared" si="23"/>
        <v>0</v>
      </c>
      <c r="CM131" s="68">
        <f t="shared" si="23"/>
        <v>0</v>
      </c>
      <c r="CN131" s="68">
        <f t="shared" si="23"/>
        <v>0</v>
      </c>
      <c r="CO131" s="68">
        <f t="shared" si="23"/>
        <v>0</v>
      </c>
      <c r="CP131" s="68">
        <f t="shared" si="23"/>
        <v>0</v>
      </c>
      <c r="CQ131" s="68">
        <f t="shared" si="23"/>
        <v>0</v>
      </c>
      <c r="CR131" s="68">
        <f t="shared" si="23"/>
        <v>0</v>
      </c>
      <c r="CS131" s="68">
        <f t="shared" si="23"/>
        <v>0</v>
      </c>
      <c r="CT131" s="68">
        <f t="shared" si="23"/>
        <v>0</v>
      </c>
      <c r="CU131" s="68">
        <f t="shared" si="23"/>
        <v>0</v>
      </c>
      <c r="CV131" s="68">
        <f t="shared" si="23"/>
        <v>0</v>
      </c>
      <c r="CW131" s="68">
        <f t="shared" si="23"/>
        <v>0</v>
      </c>
      <c r="CX131" s="68">
        <f t="shared" si="23"/>
        <v>0</v>
      </c>
      <c r="CY131" s="69">
        <f t="shared" si="23"/>
        <v>0</v>
      </c>
    </row>
    <row r="132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Y140"/>
  <sheetViews>
    <sheetView zoomScale="90" zoomScaleNormal="90" workbookViewId="0">
      <pane xSplit="5" ySplit="13" topLeftCell="AR110" activePane="bottomRight" state="frozen"/>
      <selection pane="topRight" activeCell="F1" sqref="F1"/>
      <selection pane="bottomLeft" activeCell="A14" sqref="A14"/>
      <selection pane="bottomRight" activeCell="E74" sqref="E74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22.7109375" customWidth="1"/>
    <col min="5" max="5" width="52.28515625" customWidth="1"/>
    <col min="6" max="7" width="16.140625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</cols>
  <sheetData>
    <row r="8" spans="2:103" ht="27" x14ac:dyDescent="0.35">
      <c r="B8" s="1" t="s">
        <v>108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55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42078</v>
      </c>
      <c r="AK12" s="4"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6"/>
      <c r="H14" s="7"/>
      <c r="I14" s="8"/>
      <c r="J14" s="7"/>
      <c r="K14" s="8"/>
      <c r="L14" s="8"/>
    </row>
    <row r="15" spans="2:103" ht="15.75" thickTop="1" x14ac:dyDescent="0.25">
      <c r="B15" s="9" t="s">
        <v>380</v>
      </c>
      <c r="C15" s="10">
        <v>1</v>
      </c>
      <c r="D15" s="53"/>
      <c r="E15" s="38" t="s">
        <v>382</v>
      </c>
      <c r="F15" s="42" t="s">
        <v>491</v>
      </c>
      <c r="G15" s="51"/>
      <c r="H15" s="43">
        <v>45000</v>
      </c>
      <c r="I15" s="11"/>
      <c r="J15" s="43">
        <f>+H15-K15</f>
        <v>45000</v>
      </c>
      <c r="K15" s="47">
        <f>SUM(N15:CY15)</f>
        <v>0</v>
      </c>
      <c r="L15" s="63">
        <f>+COUNT(N15:CY15)</f>
        <v>0</v>
      </c>
      <c r="M15">
        <f t="shared" ref="M15:M74" si="2">K15/500</f>
        <v>0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x14ac:dyDescent="0.25">
      <c r="B16" s="15" t="s">
        <v>380</v>
      </c>
      <c r="C16" s="16">
        <v>2</v>
      </c>
      <c r="D16" s="36"/>
      <c r="E16" s="39" t="s">
        <v>382</v>
      </c>
      <c r="F16" s="33" t="s">
        <v>491</v>
      </c>
      <c r="G16" s="52"/>
      <c r="H16" s="44">
        <v>45000</v>
      </c>
      <c r="I16" s="18"/>
      <c r="J16" s="44">
        <f t="shared" ref="J16:J24" si="3">+H16-K16</f>
        <v>45000</v>
      </c>
      <c r="K16" s="48">
        <f>SUM(N16:CY16)</f>
        <v>0</v>
      </c>
      <c r="L16" s="63">
        <f t="shared" ref="L16:L73" si="4">+COUNT(N16:CY16)</f>
        <v>0</v>
      </c>
      <c r="M16">
        <f t="shared" si="2"/>
        <v>0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1:103" x14ac:dyDescent="0.25">
      <c r="B17" s="15" t="s">
        <v>380</v>
      </c>
      <c r="C17" s="16">
        <v>3</v>
      </c>
      <c r="D17" s="36"/>
      <c r="E17" s="40" t="s">
        <v>383</v>
      </c>
      <c r="F17" s="33" t="s">
        <v>491</v>
      </c>
      <c r="G17" s="52"/>
      <c r="H17" s="44">
        <v>45000</v>
      </c>
      <c r="I17" s="18">
        <v>42353</v>
      </c>
      <c r="J17" s="44">
        <f t="shared" si="3"/>
        <v>35000</v>
      </c>
      <c r="K17" s="48">
        <f t="shared" ref="K17:K24" si="5">SUM(N17:CY17)</f>
        <v>10000</v>
      </c>
      <c r="L17" s="63">
        <f t="shared" si="4"/>
        <v>15</v>
      </c>
      <c r="M17">
        <f t="shared" si="2"/>
        <v>20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>
        <v>500</v>
      </c>
      <c r="AE17" s="20">
        <v>500</v>
      </c>
      <c r="AF17" s="20">
        <v>500</v>
      </c>
      <c r="AG17" s="20">
        <v>500</v>
      </c>
      <c r="AH17" s="20">
        <v>500</v>
      </c>
      <c r="AI17" s="20">
        <v>500</v>
      </c>
      <c r="AJ17" s="20"/>
      <c r="AK17" s="20">
        <v>500</v>
      </c>
      <c r="AL17" s="20">
        <v>500</v>
      </c>
      <c r="AM17" s="20">
        <v>500</v>
      </c>
      <c r="AN17" s="20">
        <v>500</v>
      </c>
      <c r="AO17" s="20"/>
      <c r="AP17" s="20">
        <v>1000</v>
      </c>
      <c r="AQ17" s="20"/>
      <c r="AR17" s="20">
        <v>1000</v>
      </c>
      <c r="AS17" s="20">
        <v>1000</v>
      </c>
      <c r="AT17" s="20"/>
      <c r="AU17" s="20"/>
      <c r="AV17" s="20">
        <v>1500</v>
      </c>
      <c r="AW17" s="20">
        <v>500</v>
      </c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1:103" x14ac:dyDescent="0.25">
      <c r="B18" s="15" t="s">
        <v>380</v>
      </c>
      <c r="C18" s="16">
        <v>4</v>
      </c>
      <c r="D18" s="36"/>
      <c r="E18" s="40" t="s">
        <v>384</v>
      </c>
      <c r="F18" s="33" t="s">
        <v>491</v>
      </c>
      <c r="G18" s="52"/>
      <c r="H18" s="44">
        <v>45000</v>
      </c>
      <c r="I18" s="18">
        <v>42353</v>
      </c>
      <c r="J18" s="44">
        <f t="shared" si="3"/>
        <v>35500</v>
      </c>
      <c r="K18" s="48">
        <f t="shared" si="5"/>
        <v>9500</v>
      </c>
      <c r="L18" s="63">
        <f t="shared" si="4"/>
        <v>12</v>
      </c>
      <c r="M18">
        <f t="shared" si="2"/>
        <v>19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>
        <v>500</v>
      </c>
      <c r="AE18" s="20">
        <v>500</v>
      </c>
      <c r="AF18" s="20">
        <v>500</v>
      </c>
      <c r="AG18" s="20">
        <v>500</v>
      </c>
      <c r="AH18" s="20">
        <v>500</v>
      </c>
      <c r="AI18" s="20">
        <v>500</v>
      </c>
      <c r="AJ18" s="20"/>
      <c r="AK18" s="20"/>
      <c r="AL18" s="20"/>
      <c r="AM18" s="20">
        <v>1500</v>
      </c>
      <c r="AN18" s="20">
        <v>500</v>
      </c>
      <c r="AO18" s="20">
        <v>500</v>
      </c>
      <c r="AP18" s="20"/>
      <c r="AQ18" s="20">
        <v>1500</v>
      </c>
      <c r="AR18" s="20">
        <v>1000</v>
      </c>
      <c r="AS18" s="20"/>
      <c r="AT18" s="20"/>
      <c r="AU18" s="20"/>
      <c r="AV18" s="20">
        <v>1500</v>
      </c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1:103" x14ac:dyDescent="0.25">
      <c r="B19" s="15" t="s">
        <v>380</v>
      </c>
      <c r="C19" s="16">
        <v>5</v>
      </c>
      <c r="D19" s="36"/>
      <c r="E19" s="40" t="s">
        <v>385</v>
      </c>
      <c r="F19" s="33" t="s">
        <v>491</v>
      </c>
      <c r="G19" s="195">
        <v>312.5</v>
      </c>
      <c r="H19" s="44">
        <v>45000</v>
      </c>
      <c r="I19" s="18">
        <v>42353</v>
      </c>
      <c r="J19" s="44">
        <f t="shared" si="3"/>
        <v>36500</v>
      </c>
      <c r="K19" s="48">
        <f t="shared" si="5"/>
        <v>8500</v>
      </c>
      <c r="L19" s="63">
        <f t="shared" si="4"/>
        <v>13</v>
      </c>
      <c r="M19">
        <f t="shared" si="2"/>
        <v>17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>
        <v>500</v>
      </c>
      <c r="AE19" s="20">
        <v>500</v>
      </c>
      <c r="AF19" s="20">
        <v>500</v>
      </c>
      <c r="AG19" s="20">
        <v>500</v>
      </c>
      <c r="AH19" s="20">
        <v>500</v>
      </c>
      <c r="AI19" s="20">
        <v>500</v>
      </c>
      <c r="AJ19" s="20">
        <v>500</v>
      </c>
      <c r="AK19" s="20"/>
      <c r="AL19" s="20"/>
      <c r="AM19" s="20"/>
      <c r="AN19" s="20">
        <v>1000</v>
      </c>
      <c r="AO19" s="20">
        <v>500</v>
      </c>
      <c r="AP19" s="20">
        <v>500</v>
      </c>
      <c r="AQ19" s="20"/>
      <c r="AR19" s="20">
        <v>1500</v>
      </c>
      <c r="AS19" s="20">
        <v>1000</v>
      </c>
      <c r="AT19" s="20"/>
      <c r="AU19" s="20"/>
      <c r="AV19" s="20">
        <v>500</v>
      </c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1:103" x14ac:dyDescent="0.25">
      <c r="B20" s="15" t="s">
        <v>380</v>
      </c>
      <c r="C20" s="16">
        <v>6</v>
      </c>
      <c r="D20" s="36"/>
      <c r="E20" s="40" t="s">
        <v>386</v>
      </c>
      <c r="F20" s="33" t="s">
        <v>491</v>
      </c>
      <c r="G20" s="195">
        <v>312.5</v>
      </c>
      <c r="H20" s="44">
        <v>45000</v>
      </c>
      <c r="I20" s="18">
        <v>42353</v>
      </c>
      <c r="J20" s="44">
        <f t="shared" si="3"/>
        <v>36500</v>
      </c>
      <c r="K20" s="48">
        <f t="shared" si="5"/>
        <v>8500</v>
      </c>
      <c r="L20" s="63">
        <f t="shared" si="4"/>
        <v>14</v>
      </c>
      <c r="M20">
        <f t="shared" si="2"/>
        <v>17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>
        <v>500</v>
      </c>
      <c r="AE20" s="20">
        <v>500</v>
      </c>
      <c r="AF20" s="20">
        <v>500</v>
      </c>
      <c r="AG20" s="20">
        <v>500</v>
      </c>
      <c r="AH20" s="20">
        <v>500</v>
      </c>
      <c r="AI20" s="20">
        <v>500</v>
      </c>
      <c r="AJ20" s="20">
        <v>500</v>
      </c>
      <c r="AK20" s="20">
        <v>500</v>
      </c>
      <c r="AL20" s="20">
        <v>500</v>
      </c>
      <c r="AM20" s="20">
        <v>500</v>
      </c>
      <c r="AN20" s="20"/>
      <c r="AO20" s="20"/>
      <c r="AP20" s="20">
        <v>1000</v>
      </c>
      <c r="AQ20" s="20"/>
      <c r="AR20" s="20">
        <v>1000</v>
      </c>
      <c r="AS20" s="20">
        <v>500</v>
      </c>
      <c r="AT20" s="20"/>
      <c r="AU20" s="20"/>
      <c r="AV20" s="20"/>
      <c r="AW20" s="20">
        <v>1000</v>
      </c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1:103" x14ac:dyDescent="0.25">
      <c r="B21" s="15" t="s">
        <v>380</v>
      </c>
      <c r="C21" s="16">
        <v>7</v>
      </c>
      <c r="D21" s="36"/>
      <c r="E21" s="40" t="s">
        <v>387</v>
      </c>
      <c r="F21" s="33" t="s">
        <v>491</v>
      </c>
      <c r="G21" s="195">
        <v>312.5</v>
      </c>
      <c r="H21" s="44">
        <v>45000</v>
      </c>
      <c r="I21" s="18">
        <v>42353</v>
      </c>
      <c r="J21" s="44">
        <f t="shared" si="3"/>
        <v>36500</v>
      </c>
      <c r="K21" s="48">
        <f t="shared" si="5"/>
        <v>8500</v>
      </c>
      <c r="L21" s="63">
        <f t="shared" si="4"/>
        <v>15</v>
      </c>
      <c r="M21">
        <f t="shared" si="2"/>
        <v>17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>
        <v>500</v>
      </c>
      <c r="AE21" s="20">
        <v>500</v>
      </c>
      <c r="AF21" s="20">
        <v>500</v>
      </c>
      <c r="AG21" s="20">
        <v>500</v>
      </c>
      <c r="AH21" s="20">
        <v>500</v>
      </c>
      <c r="AI21" s="20">
        <v>500</v>
      </c>
      <c r="AJ21" s="20">
        <v>500</v>
      </c>
      <c r="AK21" s="20">
        <v>500</v>
      </c>
      <c r="AL21" s="20">
        <v>500</v>
      </c>
      <c r="AM21" s="20">
        <v>500</v>
      </c>
      <c r="AN21" s="20">
        <v>500</v>
      </c>
      <c r="AO21" s="20">
        <v>500</v>
      </c>
      <c r="AP21" s="20"/>
      <c r="AQ21" s="20"/>
      <c r="AR21" s="20">
        <v>1000</v>
      </c>
      <c r="AS21" s="20">
        <v>500</v>
      </c>
      <c r="AT21" s="20"/>
      <c r="AU21" s="20"/>
      <c r="AV21" s="20"/>
      <c r="AW21" s="20">
        <v>1000</v>
      </c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1:103" x14ac:dyDescent="0.25">
      <c r="B22" s="15" t="s">
        <v>380</v>
      </c>
      <c r="C22" s="16">
        <v>8</v>
      </c>
      <c r="D22" s="36"/>
      <c r="E22" s="40" t="s">
        <v>388</v>
      </c>
      <c r="F22" s="33" t="s">
        <v>491</v>
      </c>
      <c r="G22" s="195">
        <v>312.5</v>
      </c>
      <c r="H22" s="44">
        <v>45000</v>
      </c>
      <c r="I22" s="18">
        <v>42353</v>
      </c>
      <c r="J22" s="44">
        <f t="shared" si="3"/>
        <v>37000</v>
      </c>
      <c r="K22" s="48">
        <f t="shared" si="5"/>
        <v>8000</v>
      </c>
      <c r="L22" s="63">
        <f t="shared" si="4"/>
        <v>13</v>
      </c>
      <c r="M22">
        <f t="shared" si="2"/>
        <v>16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>
        <v>500</v>
      </c>
      <c r="AE22" s="20">
        <v>500</v>
      </c>
      <c r="AF22" s="20">
        <v>500</v>
      </c>
      <c r="AG22" s="20">
        <v>500</v>
      </c>
      <c r="AH22" s="20">
        <v>500</v>
      </c>
      <c r="AI22" s="20">
        <v>500</v>
      </c>
      <c r="AJ22" s="20">
        <v>500</v>
      </c>
      <c r="AK22" s="20">
        <v>500</v>
      </c>
      <c r="AL22" s="20"/>
      <c r="AM22" s="20"/>
      <c r="AN22" s="20">
        <v>1000</v>
      </c>
      <c r="AO22" s="20"/>
      <c r="AP22" s="20">
        <v>1000</v>
      </c>
      <c r="AQ22" s="20"/>
      <c r="AR22" s="20">
        <v>1000</v>
      </c>
      <c r="AS22" s="20">
        <v>500</v>
      </c>
      <c r="AT22" s="20">
        <v>500</v>
      </c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1:103" x14ac:dyDescent="0.25">
      <c r="B23" s="15" t="s">
        <v>380</v>
      </c>
      <c r="C23" s="16">
        <v>9</v>
      </c>
      <c r="D23" s="36"/>
      <c r="E23" s="40" t="s">
        <v>389</v>
      </c>
      <c r="F23" s="33" t="s">
        <v>491</v>
      </c>
      <c r="G23" s="195">
        <v>312.5</v>
      </c>
      <c r="H23" s="44">
        <v>45000</v>
      </c>
      <c r="I23" s="18"/>
      <c r="J23" s="44">
        <f t="shared" si="3"/>
        <v>42500</v>
      </c>
      <c r="K23" s="48">
        <f t="shared" si="5"/>
        <v>2500</v>
      </c>
      <c r="L23" s="63">
        <f t="shared" si="4"/>
        <v>5</v>
      </c>
      <c r="M23">
        <f t="shared" si="2"/>
        <v>5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>
        <v>500</v>
      </c>
      <c r="AG23" s="20">
        <v>500</v>
      </c>
      <c r="AH23" s="20">
        <v>500</v>
      </c>
      <c r="AI23" s="20">
        <v>500</v>
      </c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>
        <v>500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1:103" ht="15.75" thickBot="1" x14ac:dyDescent="0.3">
      <c r="B24" s="15" t="s">
        <v>380</v>
      </c>
      <c r="C24" s="16">
        <v>10</v>
      </c>
      <c r="D24" s="36"/>
      <c r="E24" s="40" t="s">
        <v>390</v>
      </c>
      <c r="F24" s="33" t="s">
        <v>491</v>
      </c>
      <c r="G24" s="195">
        <v>312.5</v>
      </c>
      <c r="H24" s="44">
        <v>45000</v>
      </c>
      <c r="I24" s="18">
        <v>42050</v>
      </c>
      <c r="J24" s="44">
        <f t="shared" si="3"/>
        <v>39000</v>
      </c>
      <c r="K24" s="48">
        <f t="shared" si="5"/>
        <v>6000</v>
      </c>
      <c r="L24" s="63">
        <f t="shared" si="4"/>
        <v>8</v>
      </c>
      <c r="M24">
        <f t="shared" si="2"/>
        <v>12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>
        <v>1000</v>
      </c>
      <c r="AE24" s="20"/>
      <c r="AF24" s="20">
        <v>500</v>
      </c>
      <c r="AG24" s="20"/>
      <c r="AH24" s="20">
        <v>1500</v>
      </c>
      <c r="AI24" s="20"/>
      <c r="AJ24" s="20">
        <v>500</v>
      </c>
      <c r="AK24" s="20"/>
      <c r="AL24" s="20"/>
      <c r="AM24" s="20"/>
      <c r="AN24" s="20"/>
      <c r="AO24" s="20"/>
      <c r="AP24" s="20">
        <v>1000</v>
      </c>
      <c r="AQ24" s="20">
        <v>500</v>
      </c>
      <c r="AR24" s="20">
        <v>500</v>
      </c>
      <c r="AS24" s="20">
        <v>500</v>
      </c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1:103" ht="15.75" thickTop="1" x14ac:dyDescent="0.25">
      <c r="B25" s="9" t="s">
        <v>381</v>
      </c>
      <c r="C25" s="10">
        <v>11</v>
      </c>
      <c r="D25" s="53"/>
      <c r="E25" s="38" t="s">
        <v>390</v>
      </c>
      <c r="F25" s="30" t="s">
        <v>491</v>
      </c>
      <c r="G25" s="195">
        <v>312.5</v>
      </c>
      <c r="H25" s="43">
        <v>45000</v>
      </c>
      <c r="I25" s="11">
        <v>42050</v>
      </c>
      <c r="J25" s="43">
        <f>+H25-K25</f>
        <v>39000</v>
      </c>
      <c r="K25" s="47">
        <f>SUM(N25:CY25)</f>
        <v>6000</v>
      </c>
      <c r="L25" s="63">
        <f t="shared" si="4"/>
        <v>8</v>
      </c>
      <c r="M25">
        <f t="shared" si="2"/>
        <v>12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>
        <v>1000</v>
      </c>
      <c r="AE25" s="13"/>
      <c r="AF25" s="13">
        <v>500</v>
      </c>
      <c r="AG25" s="13"/>
      <c r="AH25" s="13">
        <v>1500</v>
      </c>
      <c r="AI25" s="13"/>
      <c r="AJ25" s="13">
        <v>500</v>
      </c>
      <c r="AK25" s="13"/>
      <c r="AL25" s="13"/>
      <c r="AM25" s="13"/>
      <c r="AN25" s="13"/>
      <c r="AO25" s="13"/>
      <c r="AP25" s="13">
        <v>1000</v>
      </c>
      <c r="AQ25" s="13">
        <v>500</v>
      </c>
      <c r="AR25" s="13">
        <v>500</v>
      </c>
      <c r="AS25" s="13"/>
      <c r="AT25" s="13">
        <v>500</v>
      </c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1:103" x14ac:dyDescent="0.25">
      <c r="A26">
        <v>0</v>
      </c>
      <c r="B26" s="15" t="s">
        <v>381</v>
      </c>
      <c r="C26" s="16">
        <v>12</v>
      </c>
      <c r="D26" s="36"/>
      <c r="E26" s="39" t="s">
        <v>391</v>
      </c>
      <c r="F26" s="31" t="s">
        <v>491</v>
      </c>
      <c r="G26" s="195">
        <v>312.5</v>
      </c>
      <c r="H26" s="44">
        <v>45000</v>
      </c>
      <c r="I26" s="18">
        <v>42353</v>
      </c>
      <c r="J26" s="44">
        <f t="shared" ref="J26:J34" si="6">+H26-K26</f>
        <v>35500</v>
      </c>
      <c r="K26" s="48">
        <f>SUM(N26:CY26)</f>
        <v>9500</v>
      </c>
      <c r="L26" s="63">
        <f t="shared" si="4"/>
        <v>14</v>
      </c>
      <c r="M26">
        <f t="shared" si="2"/>
        <v>19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>
        <v>500</v>
      </c>
      <c r="AE26" s="20">
        <v>500</v>
      </c>
      <c r="AF26" s="20">
        <v>500</v>
      </c>
      <c r="AG26" s="20">
        <v>500</v>
      </c>
      <c r="AH26" s="20">
        <v>500</v>
      </c>
      <c r="AI26" s="20">
        <v>500</v>
      </c>
      <c r="AJ26" s="20">
        <v>500</v>
      </c>
      <c r="AK26" s="20">
        <v>500</v>
      </c>
      <c r="AL26" s="20">
        <v>500</v>
      </c>
      <c r="AM26" s="20"/>
      <c r="AN26" s="20"/>
      <c r="AO26" s="20"/>
      <c r="AP26" s="20">
        <v>1000</v>
      </c>
      <c r="AQ26" s="20">
        <v>500</v>
      </c>
      <c r="AR26" s="20">
        <v>500</v>
      </c>
      <c r="AS26" s="20">
        <v>500</v>
      </c>
      <c r="AT26" s="20"/>
      <c r="AU26" s="20"/>
      <c r="AV26" s="20">
        <v>2500</v>
      </c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1:103" x14ac:dyDescent="0.25">
      <c r="B27" s="15" t="s">
        <v>381</v>
      </c>
      <c r="C27" s="16">
        <v>13</v>
      </c>
      <c r="D27" s="36"/>
      <c r="E27" s="40" t="s">
        <v>392</v>
      </c>
      <c r="F27" s="32" t="s">
        <v>491</v>
      </c>
      <c r="G27" s="195">
        <v>312.5</v>
      </c>
      <c r="H27" s="44">
        <v>45000</v>
      </c>
      <c r="I27" s="18">
        <v>42353</v>
      </c>
      <c r="J27" s="44">
        <f t="shared" si="6"/>
        <v>41500</v>
      </c>
      <c r="K27" s="48">
        <f t="shared" ref="K27:K34" si="7">SUM(N27:CY27)</f>
        <v>3500</v>
      </c>
      <c r="L27" s="63">
        <f t="shared" si="4"/>
        <v>7</v>
      </c>
      <c r="M27">
        <f t="shared" si="2"/>
        <v>7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>
        <v>500</v>
      </c>
      <c r="AE27" s="20">
        <v>500</v>
      </c>
      <c r="AF27" s="20">
        <v>500</v>
      </c>
      <c r="AG27" s="20">
        <v>500</v>
      </c>
      <c r="AH27" s="20">
        <v>500</v>
      </c>
      <c r="AI27" s="20">
        <v>500</v>
      </c>
      <c r="AJ27" s="20">
        <v>500</v>
      </c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1:103" x14ac:dyDescent="0.25">
      <c r="B28" s="15" t="s">
        <v>381</v>
      </c>
      <c r="C28" s="16">
        <v>14</v>
      </c>
      <c r="D28" s="36"/>
      <c r="E28" s="265" t="s">
        <v>517</v>
      </c>
      <c r="F28" s="32" t="s">
        <v>491</v>
      </c>
      <c r="G28" s="195">
        <v>312.5</v>
      </c>
      <c r="H28" s="44">
        <v>45000</v>
      </c>
      <c r="I28" s="18">
        <v>42597</v>
      </c>
      <c r="J28" s="44">
        <f t="shared" si="6"/>
        <v>44000</v>
      </c>
      <c r="K28" s="48">
        <f t="shared" si="7"/>
        <v>1000</v>
      </c>
      <c r="L28" s="63">
        <f t="shared" si="4"/>
        <v>2</v>
      </c>
      <c r="M28">
        <f t="shared" si="2"/>
        <v>2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>
        <v>500</v>
      </c>
      <c r="AU28" s="20">
        <v>500</v>
      </c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1:103" x14ac:dyDescent="0.25">
      <c r="B29" s="15" t="s">
        <v>381</v>
      </c>
      <c r="C29" s="16">
        <v>15</v>
      </c>
      <c r="D29" s="36"/>
      <c r="E29" s="40" t="s">
        <v>394</v>
      </c>
      <c r="F29" s="32" t="s">
        <v>491</v>
      </c>
      <c r="G29" s="195">
        <v>312.5</v>
      </c>
      <c r="H29" s="44">
        <v>45000</v>
      </c>
      <c r="I29" s="18">
        <v>42353</v>
      </c>
      <c r="J29" s="44">
        <f t="shared" si="6"/>
        <v>38000</v>
      </c>
      <c r="K29" s="48">
        <f t="shared" si="7"/>
        <v>7000</v>
      </c>
      <c r="L29" s="63">
        <f t="shared" si="4"/>
        <v>11</v>
      </c>
      <c r="M29">
        <f t="shared" si="2"/>
        <v>14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>
        <v>500</v>
      </c>
      <c r="AE29" s="20">
        <v>500</v>
      </c>
      <c r="AF29" s="20">
        <v>500</v>
      </c>
      <c r="AG29" s="20">
        <v>500</v>
      </c>
      <c r="AH29" s="20">
        <v>500</v>
      </c>
      <c r="AI29" s="20">
        <v>500</v>
      </c>
      <c r="AJ29" s="20">
        <v>500</v>
      </c>
      <c r="AK29" s="20">
        <v>500</v>
      </c>
      <c r="AL29" s="20"/>
      <c r="AM29" s="20"/>
      <c r="AN29" s="20"/>
      <c r="AO29" s="20"/>
      <c r="AP29" s="20"/>
      <c r="AQ29" s="20">
        <v>500</v>
      </c>
      <c r="AR29" s="20">
        <v>1500</v>
      </c>
      <c r="AS29" s="20"/>
      <c r="AT29" s="20"/>
      <c r="AU29" s="20"/>
      <c r="AV29" s="20">
        <v>1000</v>
      </c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1:103" x14ac:dyDescent="0.25">
      <c r="B30" s="15" t="s">
        <v>381</v>
      </c>
      <c r="C30" s="16">
        <v>16</v>
      </c>
      <c r="D30" s="36"/>
      <c r="E30" s="40" t="s">
        <v>395</v>
      </c>
      <c r="F30" s="32" t="s">
        <v>491</v>
      </c>
      <c r="G30" s="195">
        <v>312.5</v>
      </c>
      <c r="H30" s="44">
        <v>45000</v>
      </c>
      <c r="I30" s="18">
        <v>42353</v>
      </c>
      <c r="J30" s="44">
        <f t="shared" si="6"/>
        <v>35000</v>
      </c>
      <c r="K30" s="48">
        <f t="shared" si="7"/>
        <v>10000</v>
      </c>
      <c r="L30" s="63">
        <f t="shared" si="4"/>
        <v>18</v>
      </c>
      <c r="M30">
        <f t="shared" si="2"/>
        <v>20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>
        <v>500</v>
      </c>
      <c r="AE30" s="20">
        <v>500</v>
      </c>
      <c r="AF30" s="20">
        <v>500</v>
      </c>
      <c r="AG30" s="20">
        <v>500</v>
      </c>
      <c r="AH30" s="20">
        <v>500</v>
      </c>
      <c r="AI30" s="20">
        <v>500</v>
      </c>
      <c r="AJ30" s="20">
        <v>500</v>
      </c>
      <c r="AK30" s="20">
        <v>500</v>
      </c>
      <c r="AL30" s="20">
        <v>500</v>
      </c>
      <c r="AM30" s="20">
        <v>500</v>
      </c>
      <c r="AN30" s="20">
        <v>500</v>
      </c>
      <c r="AO30" s="20"/>
      <c r="AP30" s="20">
        <v>500</v>
      </c>
      <c r="AQ30" s="20">
        <v>500</v>
      </c>
      <c r="AR30" s="20">
        <v>500</v>
      </c>
      <c r="AS30" s="20">
        <v>1000</v>
      </c>
      <c r="AT30" s="20">
        <v>500</v>
      </c>
      <c r="AU30" s="20"/>
      <c r="AV30" s="20">
        <v>1000</v>
      </c>
      <c r="AW30" s="20">
        <v>500</v>
      </c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1:103" x14ac:dyDescent="0.25">
      <c r="B31" s="15" t="s">
        <v>381</v>
      </c>
      <c r="C31" s="16">
        <v>17</v>
      </c>
      <c r="D31" s="36"/>
      <c r="E31" s="40" t="s">
        <v>396</v>
      </c>
      <c r="F31" s="32" t="s">
        <v>491</v>
      </c>
      <c r="G31" s="195">
        <v>312.5</v>
      </c>
      <c r="H31" s="44">
        <v>45000</v>
      </c>
      <c r="I31" s="18">
        <v>42353</v>
      </c>
      <c r="J31" s="44">
        <f t="shared" si="6"/>
        <v>35500</v>
      </c>
      <c r="K31" s="48">
        <f t="shared" si="7"/>
        <v>9500</v>
      </c>
      <c r="L31" s="63">
        <f t="shared" si="4"/>
        <v>16</v>
      </c>
      <c r="M31">
        <f t="shared" si="2"/>
        <v>19</v>
      </c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>
        <v>500</v>
      </c>
      <c r="AE31" s="20">
        <v>500</v>
      </c>
      <c r="AF31" s="20">
        <v>500</v>
      </c>
      <c r="AG31" s="20">
        <v>500</v>
      </c>
      <c r="AH31" s="20">
        <v>500</v>
      </c>
      <c r="AI31" s="20">
        <v>500</v>
      </c>
      <c r="AJ31" s="20">
        <v>500</v>
      </c>
      <c r="AK31" s="20">
        <v>500</v>
      </c>
      <c r="AL31" s="20">
        <v>500</v>
      </c>
      <c r="AM31" s="20">
        <v>500</v>
      </c>
      <c r="AN31" s="20"/>
      <c r="AO31" s="20"/>
      <c r="AP31" s="20">
        <v>500</v>
      </c>
      <c r="AQ31" s="20"/>
      <c r="AR31" s="20">
        <v>1500</v>
      </c>
      <c r="AS31" s="20">
        <v>500</v>
      </c>
      <c r="AT31" s="20">
        <v>1000</v>
      </c>
      <c r="AU31" s="20"/>
      <c r="AV31" s="20">
        <v>500</v>
      </c>
      <c r="AW31" s="20">
        <v>500</v>
      </c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1:103" x14ac:dyDescent="0.25">
      <c r="B32" s="15" t="s">
        <v>381</v>
      </c>
      <c r="C32" s="16">
        <v>18</v>
      </c>
      <c r="D32" s="36"/>
      <c r="E32" s="40" t="s">
        <v>397</v>
      </c>
      <c r="F32" s="32" t="s">
        <v>491</v>
      </c>
      <c r="G32" s="195">
        <v>312.5</v>
      </c>
      <c r="H32" s="44">
        <v>45000</v>
      </c>
      <c r="I32" s="18">
        <v>42353</v>
      </c>
      <c r="J32" s="44">
        <f t="shared" si="6"/>
        <v>35500</v>
      </c>
      <c r="K32" s="48">
        <f t="shared" si="7"/>
        <v>9500</v>
      </c>
      <c r="L32" s="63">
        <f t="shared" si="4"/>
        <v>16</v>
      </c>
      <c r="M32">
        <f t="shared" si="2"/>
        <v>19</v>
      </c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>
        <v>500</v>
      </c>
      <c r="AE32" s="20">
        <v>500</v>
      </c>
      <c r="AF32" s="20">
        <v>500</v>
      </c>
      <c r="AG32" s="20">
        <v>500</v>
      </c>
      <c r="AH32" s="20">
        <v>500</v>
      </c>
      <c r="AI32" s="20">
        <v>500</v>
      </c>
      <c r="AJ32" s="20">
        <v>500</v>
      </c>
      <c r="AK32" s="20">
        <v>500</v>
      </c>
      <c r="AL32" s="20">
        <v>500</v>
      </c>
      <c r="AM32" s="20">
        <v>500</v>
      </c>
      <c r="AN32" s="20"/>
      <c r="AO32" s="20"/>
      <c r="AP32" s="20">
        <v>500</v>
      </c>
      <c r="AQ32" s="20">
        <v>1500</v>
      </c>
      <c r="AR32" s="20"/>
      <c r="AS32" s="20">
        <v>500</v>
      </c>
      <c r="AT32" s="20">
        <v>1000</v>
      </c>
      <c r="AU32" s="20"/>
      <c r="AV32" s="20">
        <v>500</v>
      </c>
      <c r="AW32" s="20">
        <v>500</v>
      </c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x14ac:dyDescent="0.25">
      <c r="B33" s="15" t="s">
        <v>381</v>
      </c>
      <c r="C33" s="16">
        <v>19</v>
      </c>
      <c r="D33" s="36"/>
      <c r="E33" s="40" t="s">
        <v>398</v>
      </c>
      <c r="F33" s="32" t="s">
        <v>491</v>
      </c>
      <c r="G33" s="195">
        <v>312.5</v>
      </c>
      <c r="H33" s="44">
        <v>45000</v>
      </c>
      <c r="I33" s="18">
        <v>42353</v>
      </c>
      <c r="J33" s="44">
        <f t="shared" si="6"/>
        <v>45000</v>
      </c>
      <c r="K33" s="48">
        <f t="shared" si="7"/>
        <v>0</v>
      </c>
      <c r="L33" s="63">
        <f t="shared" si="4"/>
        <v>0</v>
      </c>
      <c r="M33">
        <f t="shared" si="2"/>
        <v>0</v>
      </c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ht="15.75" thickBot="1" x14ac:dyDescent="0.3">
      <c r="B34" s="15" t="s">
        <v>381</v>
      </c>
      <c r="C34" s="16">
        <v>20</v>
      </c>
      <c r="D34" s="36"/>
      <c r="E34" s="40" t="s">
        <v>390</v>
      </c>
      <c r="F34" s="32" t="s">
        <v>491</v>
      </c>
      <c r="G34" s="195">
        <v>312.5</v>
      </c>
      <c r="H34" s="44">
        <v>45000</v>
      </c>
      <c r="I34" s="18"/>
      <c r="J34" s="44">
        <f t="shared" si="6"/>
        <v>43000</v>
      </c>
      <c r="K34" s="48">
        <f t="shared" si="7"/>
        <v>2000</v>
      </c>
      <c r="L34" s="63">
        <f t="shared" si="4"/>
        <v>2</v>
      </c>
      <c r="M34">
        <f t="shared" si="2"/>
        <v>4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>
        <v>1000</v>
      </c>
      <c r="AQ34" s="20"/>
      <c r="AR34" s="20">
        <v>1000</v>
      </c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5.75" thickTop="1" x14ac:dyDescent="0.25">
      <c r="B35" s="9" t="s">
        <v>399</v>
      </c>
      <c r="C35" s="10">
        <v>1</v>
      </c>
      <c r="D35" s="35"/>
      <c r="E35" s="247" t="s">
        <v>462</v>
      </c>
      <c r="F35" s="30"/>
      <c r="G35" s="51"/>
      <c r="H35" s="43">
        <v>45000</v>
      </c>
      <c r="I35" s="11"/>
      <c r="J35" s="43">
        <f>+H35-K35</f>
        <v>45000</v>
      </c>
      <c r="K35" s="47">
        <f>SUM(N35:CY35)</f>
        <v>0</v>
      </c>
      <c r="L35" s="63">
        <f t="shared" si="4"/>
        <v>0</v>
      </c>
      <c r="M35">
        <f t="shared" si="2"/>
        <v>0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2:103" x14ac:dyDescent="0.25">
      <c r="B36" s="15" t="str">
        <f>B35</f>
        <v>22A</v>
      </c>
      <c r="C36" s="16">
        <f>C35+1</f>
        <v>2</v>
      </c>
      <c r="D36" s="36"/>
      <c r="E36" s="243" t="s">
        <v>462</v>
      </c>
      <c r="F36" s="31"/>
      <c r="G36" s="52"/>
      <c r="H36" s="44">
        <v>45000</v>
      </c>
      <c r="I36" s="18"/>
      <c r="J36" s="44">
        <f t="shared" ref="J36:J44" si="8">+H36-K36</f>
        <v>45000</v>
      </c>
      <c r="K36" s="48">
        <f>SUM(N36:CY36)</f>
        <v>0</v>
      </c>
      <c r="L36" s="63">
        <f t="shared" si="4"/>
        <v>0</v>
      </c>
      <c r="M36">
        <f t="shared" si="2"/>
        <v>0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2:103" x14ac:dyDescent="0.25">
      <c r="B37" s="15" t="str">
        <f t="shared" ref="B37:B44" si="9">B36</f>
        <v>22A</v>
      </c>
      <c r="C37" s="16">
        <f t="shared" ref="C37:C44" si="10">C36+1</f>
        <v>3</v>
      </c>
      <c r="D37" s="36"/>
      <c r="E37" s="243" t="s">
        <v>462</v>
      </c>
      <c r="F37" s="32"/>
      <c r="G37" s="52"/>
      <c r="H37" s="44">
        <v>45000</v>
      </c>
      <c r="I37" s="18"/>
      <c r="J37" s="44">
        <f t="shared" si="8"/>
        <v>45000</v>
      </c>
      <c r="K37" s="48">
        <f t="shared" ref="K37:K44" si="11">SUM(N37:CY37)</f>
        <v>0</v>
      </c>
      <c r="L37" s="63">
        <f t="shared" si="4"/>
        <v>0</v>
      </c>
      <c r="M37">
        <f t="shared" si="2"/>
        <v>0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x14ac:dyDescent="0.25">
      <c r="B38" s="15" t="str">
        <f t="shared" si="9"/>
        <v>22A</v>
      </c>
      <c r="C38" s="16">
        <f t="shared" si="10"/>
        <v>4</v>
      </c>
      <c r="D38" s="36"/>
      <c r="E38" s="243" t="s">
        <v>462</v>
      </c>
      <c r="F38" s="32"/>
      <c r="G38" s="52"/>
      <c r="H38" s="44">
        <v>45000</v>
      </c>
      <c r="I38" s="18"/>
      <c r="J38" s="44">
        <f t="shared" si="8"/>
        <v>45000</v>
      </c>
      <c r="K38" s="48">
        <f t="shared" si="11"/>
        <v>0</v>
      </c>
      <c r="L38" s="63">
        <f t="shared" si="4"/>
        <v>0</v>
      </c>
      <c r="M38">
        <f t="shared" si="2"/>
        <v>0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x14ac:dyDescent="0.25">
      <c r="B39" s="15" t="str">
        <f t="shared" si="9"/>
        <v>22A</v>
      </c>
      <c r="C39" s="16">
        <f t="shared" si="10"/>
        <v>5</v>
      </c>
      <c r="D39" s="36"/>
      <c r="E39" s="243" t="s">
        <v>462</v>
      </c>
      <c r="F39" s="32"/>
      <c r="G39" s="52"/>
      <c r="H39" s="44">
        <v>45000</v>
      </c>
      <c r="I39" s="18"/>
      <c r="J39" s="44">
        <f t="shared" si="8"/>
        <v>45000</v>
      </c>
      <c r="K39" s="48">
        <f t="shared" si="11"/>
        <v>0</v>
      </c>
      <c r="L39" s="63">
        <f t="shared" si="4"/>
        <v>0</v>
      </c>
      <c r="M39">
        <f t="shared" si="2"/>
        <v>0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x14ac:dyDescent="0.25">
      <c r="B40" s="15" t="str">
        <f t="shared" si="9"/>
        <v>22A</v>
      </c>
      <c r="C40" s="16">
        <f t="shared" si="10"/>
        <v>6</v>
      </c>
      <c r="D40" s="36"/>
      <c r="E40" s="243" t="s">
        <v>462</v>
      </c>
      <c r="F40" s="32"/>
      <c r="G40" s="52"/>
      <c r="H40" s="44">
        <v>45000</v>
      </c>
      <c r="I40" s="18"/>
      <c r="J40" s="44">
        <f t="shared" si="8"/>
        <v>45000</v>
      </c>
      <c r="K40" s="48">
        <f t="shared" si="11"/>
        <v>0</v>
      </c>
      <c r="L40" s="63">
        <f t="shared" si="4"/>
        <v>0</v>
      </c>
      <c r="M40">
        <f t="shared" si="2"/>
        <v>0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x14ac:dyDescent="0.25">
      <c r="B41" s="15" t="str">
        <f t="shared" si="9"/>
        <v>22A</v>
      </c>
      <c r="C41" s="16">
        <f t="shared" si="10"/>
        <v>7</v>
      </c>
      <c r="D41" s="36"/>
      <c r="E41" s="243" t="s">
        <v>462</v>
      </c>
      <c r="F41" s="32"/>
      <c r="G41" s="52"/>
      <c r="H41" s="44">
        <v>45000</v>
      </c>
      <c r="I41" s="18"/>
      <c r="J41" s="44">
        <f t="shared" si="8"/>
        <v>45000</v>
      </c>
      <c r="K41" s="48">
        <f t="shared" si="11"/>
        <v>0</v>
      </c>
      <c r="L41" s="63">
        <f t="shared" si="4"/>
        <v>0</v>
      </c>
      <c r="M41">
        <f t="shared" si="2"/>
        <v>0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x14ac:dyDescent="0.25">
      <c r="B42" s="15" t="str">
        <f t="shared" si="9"/>
        <v>22A</v>
      </c>
      <c r="C42" s="16">
        <f t="shared" si="10"/>
        <v>8</v>
      </c>
      <c r="D42" s="36"/>
      <c r="E42" s="243" t="s">
        <v>462</v>
      </c>
      <c r="F42" s="32"/>
      <c r="G42" s="52"/>
      <c r="H42" s="44">
        <v>45000</v>
      </c>
      <c r="I42" s="18"/>
      <c r="J42" s="44">
        <f t="shared" si="8"/>
        <v>45000</v>
      </c>
      <c r="K42" s="48">
        <f t="shared" si="11"/>
        <v>0</v>
      </c>
      <c r="L42" s="63">
        <f t="shared" si="4"/>
        <v>0</v>
      </c>
      <c r="M42">
        <f t="shared" si="2"/>
        <v>0</v>
      </c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x14ac:dyDescent="0.25">
      <c r="B43" s="15" t="str">
        <f t="shared" si="9"/>
        <v>22A</v>
      </c>
      <c r="C43" s="16">
        <f t="shared" si="10"/>
        <v>9</v>
      </c>
      <c r="D43" s="36"/>
      <c r="E43" s="243" t="s">
        <v>462</v>
      </c>
      <c r="F43" s="32"/>
      <c r="G43" s="52"/>
      <c r="H43" s="44">
        <v>45000</v>
      </c>
      <c r="I43" s="18"/>
      <c r="J43" s="44">
        <f t="shared" si="8"/>
        <v>45000</v>
      </c>
      <c r="K43" s="48">
        <f t="shared" si="11"/>
        <v>0</v>
      </c>
      <c r="L43" s="63">
        <f t="shared" si="4"/>
        <v>0</v>
      </c>
      <c r="M43">
        <f t="shared" si="2"/>
        <v>0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ht="15.75" thickBot="1" x14ac:dyDescent="0.3">
      <c r="B44" s="15" t="str">
        <f t="shared" si="9"/>
        <v>22A</v>
      </c>
      <c r="C44" s="16">
        <f t="shared" si="10"/>
        <v>10</v>
      </c>
      <c r="D44" s="36"/>
      <c r="E44" s="243" t="s">
        <v>462</v>
      </c>
      <c r="F44" s="32"/>
      <c r="G44" s="52"/>
      <c r="H44" s="44">
        <v>45000</v>
      </c>
      <c r="I44" s="18"/>
      <c r="J44" s="44">
        <f t="shared" si="8"/>
        <v>45000</v>
      </c>
      <c r="K44" s="48">
        <f t="shared" si="11"/>
        <v>0</v>
      </c>
      <c r="L44" s="63">
        <f t="shared" si="4"/>
        <v>0</v>
      </c>
      <c r="M44">
        <f t="shared" si="2"/>
        <v>0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ht="15.75" thickTop="1" x14ac:dyDescent="0.25">
      <c r="B45" s="9" t="s">
        <v>400</v>
      </c>
      <c r="C45" s="10">
        <v>11</v>
      </c>
      <c r="D45" s="35"/>
      <c r="E45" s="247" t="s">
        <v>462</v>
      </c>
      <c r="F45" s="30"/>
      <c r="G45" s="51"/>
      <c r="H45" s="43">
        <v>45000</v>
      </c>
      <c r="I45" s="11"/>
      <c r="J45" s="43">
        <f>+H45-K45</f>
        <v>45000</v>
      </c>
      <c r="K45" s="47">
        <f>SUM(N45:CY45)</f>
        <v>0</v>
      </c>
      <c r="L45" s="63">
        <f t="shared" si="4"/>
        <v>0</v>
      </c>
      <c r="M45">
        <f t="shared" si="2"/>
        <v>0</v>
      </c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4"/>
    </row>
    <row r="46" spans="2:103" x14ac:dyDescent="0.25">
      <c r="B46" s="15" t="str">
        <f>B45</f>
        <v>22B</v>
      </c>
      <c r="C46" s="16">
        <f>C45+1</f>
        <v>12</v>
      </c>
      <c r="D46" s="36"/>
      <c r="E46" s="243" t="s">
        <v>462</v>
      </c>
      <c r="F46" s="31"/>
      <c r="G46" s="52"/>
      <c r="H46" s="44">
        <v>45000</v>
      </c>
      <c r="I46" s="18"/>
      <c r="J46" s="44">
        <f t="shared" ref="J46:J54" si="12">+H46-K46</f>
        <v>45000</v>
      </c>
      <c r="K46" s="48">
        <f>SUM(N46:CY46)</f>
        <v>0</v>
      </c>
      <c r="L46" s="63">
        <f t="shared" si="4"/>
        <v>0</v>
      </c>
      <c r="M46">
        <f t="shared" si="2"/>
        <v>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2:103" x14ac:dyDescent="0.25">
      <c r="B47" s="15" t="str">
        <f t="shared" ref="B47:B54" si="13">B46</f>
        <v>22B</v>
      </c>
      <c r="C47" s="16">
        <f t="shared" ref="C47:C54" si="14">C46+1</f>
        <v>13</v>
      </c>
      <c r="D47" s="36"/>
      <c r="E47" s="243" t="s">
        <v>462</v>
      </c>
      <c r="F47" s="32"/>
      <c r="G47" s="52"/>
      <c r="H47" s="44">
        <v>45000</v>
      </c>
      <c r="I47" s="18"/>
      <c r="J47" s="44">
        <f t="shared" si="12"/>
        <v>45000</v>
      </c>
      <c r="K47" s="48">
        <f t="shared" ref="K47:K54" si="15">SUM(N47:CY47)</f>
        <v>0</v>
      </c>
      <c r="L47" s="63">
        <f t="shared" si="4"/>
        <v>0</v>
      </c>
      <c r="M47">
        <f t="shared" si="2"/>
        <v>0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x14ac:dyDescent="0.25">
      <c r="B48" s="15" t="str">
        <f t="shared" si="13"/>
        <v>22B</v>
      </c>
      <c r="C48" s="16">
        <f t="shared" si="14"/>
        <v>14</v>
      </c>
      <c r="D48" s="36"/>
      <c r="E48" s="243" t="s">
        <v>462</v>
      </c>
      <c r="F48" s="32"/>
      <c r="G48" s="52"/>
      <c r="H48" s="44">
        <v>45000</v>
      </c>
      <c r="I48" s="18"/>
      <c r="J48" s="44">
        <f t="shared" si="12"/>
        <v>45000</v>
      </c>
      <c r="K48" s="48">
        <f t="shared" si="15"/>
        <v>0</v>
      </c>
      <c r="L48" s="63">
        <f t="shared" si="4"/>
        <v>0</v>
      </c>
      <c r="M48">
        <f t="shared" si="2"/>
        <v>0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x14ac:dyDescent="0.25">
      <c r="B49" s="15" t="str">
        <f t="shared" si="13"/>
        <v>22B</v>
      </c>
      <c r="C49" s="16">
        <f t="shared" si="14"/>
        <v>15</v>
      </c>
      <c r="D49" s="36"/>
      <c r="E49" s="243" t="s">
        <v>462</v>
      </c>
      <c r="F49" s="32"/>
      <c r="G49" s="52"/>
      <c r="H49" s="44">
        <v>45000</v>
      </c>
      <c r="I49" s="18"/>
      <c r="J49" s="44">
        <f t="shared" si="12"/>
        <v>45000</v>
      </c>
      <c r="K49" s="48">
        <f t="shared" si="15"/>
        <v>0</v>
      </c>
      <c r="L49" s="63">
        <f t="shared" si="4"/>
        <v>0</v>
      </c>
      <c r="M49">
        <f t="shared" si="2"/>
        <v>0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x14ac:dyDescent="0.25">
      <c r="B50" s="15" t="str">
        <f t="shared" si="13"/>
        <v>22B</v>
      </c>
      <c r="C50" s="16">
        <f t="shared" si="14"/>
        <v>16</v>
      </c>
      <c r="D50" s="36"/>
      <c r="E50" s="243" t="s">
        <v>462</v>
      </c>
      <c r="F50" s="32"/>
      <c r="G50" s="52"/>
      <c r="H50" s="44">
        <v>45000</v>
      </c>
      <c r="I50" s="18"/>
      <c r="J50" s="44">
        <f t="shared" si="12"/>
        <v>45000</v>
      </c>
      <c r="K50" s="48">
        <f t="shared" si="15"/>
        <v>0</v>
      </c>
      <c r="L50" s="63">
        <f t="shared" si="4"/>
        <v>0</v>
      </c>
      <c r="M50">
        <f t="shared" si="2"/>
        <v>0</v>
      </c>
      <c r="N50" s="19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x14ac:dyDescent="0.25">
      <c r="B51" s="15" t="str">
        <f t="shared" si="13"/>
        <v>22B</v>
      </c>
      <c r="C51" s="16">
        <f t="shared" si="14"/>
        <v>17</v>
      </c>
      <c r="D51" s="36"/>
      <c r="E51" s="243" t="s">
        <v>462</v>
      </c>
      <c r="F51" s="32"/>
      <c r="G51" s="52"/>
      <c r="H51" s="44">
        <v>45000</v>
      </c>
      <c r="I51" s="18"/>
      <c r="J51" s="44">
        <f t="shared" si="12"/>
        <v>45000</v>
      </c>
      <c r="K51" s="48">
        <f t="shared" si="15"/>
        <v>0</v>
      </c>
      <c r="L51" s="63">
        <f t="shared" si="4"/>
        <v>0</v>
      </c>
      <c r="M51">
        <f t="shared" si="2"/>
        <v>0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 t="str">
        <f t="shared" si="13"/>
        <v>22B</v>
      </c>
      <c r="C52" s="16">
        <f t="shared" si="14"/>
        <v>18</v>
      </c>
      <c r="D52" s="36"/>
      <c r="E52" s="243" t="s">
        <v>462</v>
      </c>
      <c r="F52" s="32"/>
      <c r="G52" s="52"/>
      <c r="H52" s="44">
        <v>45000</v>
      </c>
      <c r="I52" s="18"/>
      <c r="J52" s="44">
        <f t="shared" si="12"/>
        <v>45000</v>
      </c>
      <c r="K52" s="48">
        <f t="shared" si="15"/>
        <v>0</v>
      </c>
      <c r="L52" s="63">
        <f t="shared" si="4"/>
        <v>0</v>
      </c>
      <c r="M52">
        <f t="shared" si="2"/>
        <v>0</v>
      </c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 t="str">
        <f t="shared" si="13"/>
        <v>22B</v>
      </c>
      <c r="C53" s="16">
        <f t="shared" si="14"/>
        <v>19</v>
      </c>
      <c r="D53" s="36"/>
      <c r="E53" s="243" t="s">
        <v>462</v>
      </c>
      <c r="F53" s="32"/>
      <c r="G53" s="52"/>
      <c r="H53" s="44">
        <v>45000</v>
      </c>
      <c r="I53" s="18"/>
      <c r="J53" s="44">
        <f t="shared" si="12"/>
        <v>45000</v>
      </c>
      <c r="K53" s="48">
        <f t="shared" si="15"/>
        <v>0</v>
      </c>
      <c r="L53" s="63">
        <f t="shared" si="4"/>
        <v>0</v>
      </c>
      <c r="M53">
        <f t="shared" si="2"/>
        <v>0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ht="15.75" thickBot="1" x14ac:dyDescent="0.3">
      <c r="B54" s="15" t="str">
        <f t="shared" si="13"/>
        <v>22B</v>
      </c>
      <c r="C54" s="16">
        <f t="shared" si="14"/>
        <v>20</v>
      </c>
      <c r="D54" s="36"/>
      <c r="E54" s="243" t="s">
        <v>462</v>
      </c>
      <c r="F54" s="32"/>
      <c r="G54" s="52"/>
      <c r="H54" s="44">
        <v>45000</v>
      </c>
      <c r="I54" s="18"/>
      <c r="J54" s="44">
        <f t="shared" si="12"/>
        <v>45000</v>
      </c>
      <c r="K54" s="48">
        <f t="shared" si="15"/>
        <v>0</v>
      </c>
      <c r="L54" s="63">
        <f t="shared" si="4"/>
        <v>0</v>
      </c>
      <c r="M54">
        <f t="shared" si="2"/>
        <v>0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ht="15.75" thickTop="1" x14ac:dyDescent="0.25">
      <c r="B55" s="9" t="s">
        <v>401</v>
      </c>
      <c r="C55" s="10">
        <v>1</v>
      </c>
      <c r="D55" s="53"/>
      <c r="E55" s="38" t="s">
        <v>405</v>
      </c>
      <c r="F55" s="30" t="s">
        <v>491</v>
      </c>
      <c r="G55" s="195">
        <v>312.5</v>
      </c>
      <c r="H55" s="43">
        <v>45000</v>
      </c>
      <c r="I55" s="11">
        <v>42353</v>
      </c>
      <c r="J55" s="43">
        <f>+H55-K55</f>
        <v>37000</v>
      </c>
      <c r="K55" s="47">
        <f>SUM(N55:CY55)</f>
        <v>8000</v>
      </c>
      <c r="L55" s="63">
        <f t="shared" si="4"/>
        <v>14</v>
      </c>
      <c r="M55">
        <f t="shared" si="2"/>
        <v>16</v>
      </c>
      <c r="N55" s="1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>
        <v>500</v>
      </c>
      <c r="AE55" s="13">
        <v>500</v>
      </c>
      <c r="AF55" s="13">
        <v>500</v>
      </c>
      <c r="AG55" s="13">
        <v>500</v>
      </c>
      <c r="AH55" s="13">
        <v>500</v>
      </c>
      <c r="AI55" s="13">
        <v>500</v>
      </c>
      <c r="AJ55" s="13">
        <v>500</v>
      </c>
      <c r="AK55" s="13">
        <v>500</v>
      </c>
      <c r="AL55" s="13">
        <v>500</v>
      </c>
      <c r="AM55" s="13">
        <v>500</v>
      </c>
      <c r="AN55" s="13">
        <v>500</v>
      </c>
      <c r="AO55" s="13"/>
      <c r="AP55" s="13">
        <v>1500</v>
      </c>
      <c r="AQ55" s="13"/>
      <c r="AR55" s="13">
        <v>500</v>
      </c>
      <c r="AS55" s="13">
        <v>500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4"/>
    </row>
    <row r="56" spans="2:103" x14ac:dyDescent="0.25">
      <c r="B56" s="15" t="str">
        <f>B55</f>
        <v>24A</v>
      </c>
      <c r="C56" s="16">
        <v>2</v>
      </c>
      <c r="D56" s="36"/>
      <c r="E56" s="39" t="s">
        <v>405</v>
      </c>
      <c r="F56" s="31" t="s">
        <v>491</v>
      </c>
      <c r="G56" s="195">
        <v>312.5</v>
      </c>
      <c r="H56" s="44">
        <v>45000</v>
      </c>
      <c r="I56" s="18">
        <v>42353</v>
      </c>
      <c r="J56" s="44">
        <f t="shared" ref="J56:J64" si="16">+H56-K56</f>
        <v>37000</v>
      </c>
      <c r="K56" s="48">
        <f>SUM(N56:CY56)</f>
        <v>8000</v>
      </c>
      <c r="L56" s="63">
        <f t="shared" si="4"/>
        <v>14</v>
      </c>
      <c r="M56">
        <f t="shared" si="2"/>
        <v>16</v>
      </c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>
        <v>500</v>
      </c>
      <c r="AE56" s="20">
        <v>500</v>
      </c>
      <c r="AF56" s="20">
        <v>500</v>
      </c>
      <c r="AG56" s="20">
        <v>500</v>
      </c>
      <c r="AH56" s="20">
        <v>500</v>
      </c>
      <c r="AI56" s="20">
        <v>500</v>
      </c>
      <c r="AJ56" s="20">
        <v>500</v>
      </c>
      <c r="AK56" s="20">
        <v>500</v>
      </c>
      <c r="AL56" s="20">
        <v>500</v>
      </c>
      <c r="AM56" s="20"/>
      <c r="AN56" s="20"/>
      <c r="AO56" s="20"/>
      <c r="AP56" s="20">
        <v>1500</v>
      </c>
      <c r="AQ56" s="20">
        <v>500</v>
      </c>
      <c r="AR56" s="20">
        <v>500</v>
      </c>
      <c r="AS56" s="20">
        <v>500</v>
      </c>
      <c r="AT56" s="20">
        <v>500</v>
      </c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x14ac:dyDescent="0.25">
      <c r="B57" s="15" t="str">
        <f t="shared" ref="B57:B64" si="17">B56</f>
        <v>24A</v>
      </c>
      <c r="C57" s="16">
        <v>3</v>
      </c>
      <c r="D57" s="36"/>
      <c r="E57" s="40" t="s">
        <v>406</v>
      </c>
      <c r="F57" s="32" t="s">
        <v>491</v>
      </c>
      <c r="G57" s="195">
        <v>312.5</v>
      </c>
      <c r="H57" s="44">
        <v>45000</v>
      </c>
      <c r="I57" s="18">
        <v>42353</v>
      </c>
      <c r="J57" s="44">
        <f t="shared" si="16"/>
        <v>40500</v>
      </c>
      <c r="K57" s="48">
        <f t="shared" ref="K57:K64" si="18">SUM(N57:CY57)</f>
        <v>4500</v>
      </c>
      <c r="L57" s="63">
        <f t="shared" si="4"/>
        <v>9</v>
      </c>
      <c r="M57">
        <f t="shared" si="2"/>
        <v>9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>
        <v>500</v>
      </c>
      <c r="AE57" s="20">
        <v>500</v>
      </c>
      <c r="AF57" s="20">
        <v>500</v>
      </c>
      <c r="AG57" s="20">
        <v>500</v>
      </c>
      <c r="AH57" s="20">
        <v>500</v>
      </c>
      <c r="AI57" s="20">
        <v>500</v>
      </c>
      <c r="AJ57" s="20">
        <v>500</v>
      </c>
      <c r="AK57" s="20">
        <v>500</v>
      </c>
      <c r="AL57" s="20">
        <v>500</v>
      </c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x14ac:dyDescent="0.25">
      <c r="B58" s="15" t="str">
        <f t="shared" si="17"/>
        <v>24A</v>
      </c>
      <c r="C58" s="16">
        <v>4</v>
      </c>
      <c r="D58" s="36"/>
      <c r="E58" s="243" t="s">
        <v>462</v>
      </c>
      <c r="F58" s="32"/>
      <c r="G58" s="52"/>
      <c r="H58" s="44">
        <v>45000</v>
      </c>
      <c r="I58" s="18"/>
      <c r="J58" s="44">
        <f t="shared" si="16"/>
        <v>45000</v>
      </c>
      <c r="K58" s="48">
        <f t="shared" si="18"/>
        <v>0</v>
      </c>
      <c r="L58" s="63">
        <f t="shared" si="4"/>
        <v>0</v>
      </c>
      <c r="M58">
        <f t="shared" si="2"/>
        <v>0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x14ac:dyDescent="0.25">
      <c r="B59" s="15" t="str">
        <f t="shared" si="17"/>
        <v>24A</v>
      </c>
      <c r="C59" s="16">
        <v>5</v>
      </c>
      <c r="D59" s="36"/>
      <c r="E59" s="243" t="s">
        <v>462</v>
      </c>
      <c r="F59" s="32"/>
      <c r="G59" s="52"/>
      <c r="H59" s="44">
        <v>45000</v>
      </c>
      <c r="I59" s="18"/>
      <c r="J59" s="44">
        <f t="shared" si="16"/>
        <v>45000</v>
      </c>
      <c r="K59" s="48">
        <f t="shared" si="18"/>
        <v>0</v>
      </c>
      <c r="L59" s="63">
        <f t="shared" si="4"/>
        <v>0</v>
      </c>
      <c r="M59">
        <f t="shared" si="2"/>
        <v>0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 t="str">
        <f t="shared" si="17"/>
        <v>24A</v>
      </c>
      <c r="C60" s="16">
        <v>6</v>
      </c>
      <c r="D60" s="36"/>
      <c r="E60" s="243" t="s">
        <v>462</v>
      </c>
      <c r="F60" s="32"/>
      <c r="G60" s="52"/>
      <c r="H60" s="44">
        <v>45000</v>
      </c>
      <c r="I60" s="18"/>
      <c r="J60" s="44">
        <f t="shared" si="16"/>
        <v>45000</v>
      </c>
      <c r="K60" s="48">
        <f t="shared" si="18"/>
        <v>0</v>
      </c>
      <c r="L60" s="63">
        <f t="shared" si="4"/>
        <v>0</v>
      </c>
      <c r="M60">
        <f t="shared" si="2"/>
        <v>0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 t="str">
        <f t="shared" si="17"/>
        <v>24A</v>
      </c>
      <c r="C61" s="16">
        <v>7</v>
      </c>
      <c r="D61" s="36"/>
      <c r="E61" s="40" t="s">
        <v>407</v>
      </c>
      <c r="F61" s="32" t="s">
        <v>491</v>
      </c>
      <c r="G61" s="195">
        <v>312.5</v>
      </c>
      <c r="H61" s="44">
        <v>45000</v>
      </c>
      <c r="I61" s="18">
        <v>42353</v>
      </c>
      <c r="J61" s="44">
        <f t="shared" si="16"/>
        <v>37500</v>
      </c>
      <c r="K61" s="48">
        <f t="shared" si="18"/>
        <v>7500</v>
      </c>
      <c r="L61" s="63">
        <f t="shared" si="4"/>
        <v>13</v>
      </c>
      <c r="M61">
        <f t="shared" si="2"/>
        <v>15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>
        <v>500</v>
      </c>
      <c r="AE61" s="20">
        <v>500</v>
      </c>
      <c r="AF61" s="20">
        <v>500</v>
      </c>
      <c r="AG61" s="20">
        <v>500</v>
      </c>
      <c r="AH61" s="20"/>
      <c r="AI61" s="20">
        <v>500</v>
      </c>
      <c r="AJ61" s="20">
        <v>500</v>
      </c>
      <c r="AK61" s="20">
        <v>500</v>
      </c>
      <c r="AL61" s="20">
        <v>500</v>
      </c>
      <c r="AM61" s="20">
        <v>500</v>
      </c>
      <c r="AN61" s="20"/>
      <c r="AO61" s="20"/>
      <c r="AP61" s="20">
        <v>1000</v>
      </c>
      <c r="AQ61" s="20"/>
      <c r="AR61" s="20">
        <v>1000</v>
      </c>
      <c r="AS61" s="20">
        <v>500</v>
      </c>
      <c r="AT61" s="20">
        <v>500</v>
      </c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 t="str">
        <f t="shared" si="17"/>
        <v>24A</v>
      </c>
      <c r="C62" s="16">
        <v>8</v>
      </c>
      <c r="D62" s="36"/>
      <c r="E62" s="40" t="s">
        <v>395</v>
      </c>
      <c r="F62" s="32" t="s">
        <v>491</v>
      </c>
      <c r="G62" s="195">
        <v>312.5</v>
      </c>
      <c r="H62" s="44">
        <v>45000</v>
      </c>
      <c r="I62" s="18">
        <v>42353</v>
      </c>
      <c r="J62" s="44">
        <f t="shared" si="16"/>
        <v>36500</v>
      </c>
      <c r="K62" s="48">
        <f t="shared" si="18"/>
        <v>8500</v>
      </c>
      <c r="L62" s="63">
        <f t="shared" si="4"/>
        <v>14</v>
      </c>
      <c r="M62">
        <f t="shared" si="2"/>
        <v>17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>
        <v>500</v>
      </c>
      <c r="AE62" s="20">
        <v>500</v>
      </c>
      <c r="AF62" s="20">
        <v>500</v>
      </c>
      <c r="AG62" s="20">
        <v>500</v>
      </c>
      <c r="AH62" s="20">
        <v>500</v>
      </c>
      <c r="AI62" s="20">
        <v>500</v>
      </c>
      <c r="AJ62" s="20">
        <v>500</v>
      </c>
      <c r="AK62" s="20">
        <v>500</v>
      </c>
      <c r="AL62" s="20">
        <v>500</v>
      </c>
      <c r="AM62" s="20"/>
      <c r="AN62" s="20"/>
      <c r="AO62" s="20"/>
      <c r="AP62" s="20">
        <v>1500</v>
      </c>
      <c r="AQ62" s="20">
        <v>500</v>
      </c>
      <c r="AR62" s="20">
        <v>500</v>
      </c>
      <c r="AS62" s="20">
        <v>1000</v>
      </c>
      <c r="AT62" s="20">
        <v>500</v>
      </c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 t="str">
        <f t="shared" si="17"/>
        <v>24A</v>
      </c>
      <c r="C63" s="16">
        <v>9</v>
      </c>
      <c r="D63" s="36"/>
      <c r="E63" s="243" t="s">
        <v>462</v>
      </c>
      <c r="F63" s="32"/>
      <c r="G63" s="52"/>
      <c r="H63" s="44">
        <v>45000</v>
      </c>
      <c r="I63" s="18"/>
      <c r="J63" s="44">
        <f t="shared" si="16"/>
        <v>45000</v>
      </c>
      <c r="K63" s="48">
        <f t="shared" si="18"/>
        <v>0</v>
      </c>
      <c r="L63" s="63">
        <f t="shared" si="4"/>
        <v>0</v>
      </c>
      <c r="M63">
        <f t="shared" si="2"/>
        <v>0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ht="15.75" thickBot="1" x14ac:dyDescent="0.3">
      <c r="B64" s="15" t="str">
        <f t="shared" si="17"/>
        <v>24A</v>
      </c>
      <c r="C64" s="16">
        <v>10</v>
      </c>
      <c r="D64" s="36"/>
      <c r="E64" s="243" t="s">
        <v>462</v>
      </c>
      <c r="F64" s="32"/>
      <c r="G64" s="52"/>
      <c r="H64" s="44">
        <v>45000</v>
      </c>
      <c r="I64" s="18"/>
      <c r="J64" s="44">
        <f t="shared" si="16"/>
        <v>45000</v>
      </c>
      <c r="K64" s="48">
        <f t="shared" si="18"/>
        <v>0</v>
      </c>
      <c r="L64" s="63">
        <f t="shared" si="4"/>
        <v>0</v>
      </c>
      <c r="M64">
        <f t="shared" si="2"/>
        <v>0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ht="15.75" thickTop="1" x14ac:dyDescent="0.25">
      <c r="B65" s="9" t="s">
        <v>402</v>
      </c>
      <c r="C65" s="10">
        <v>11</v>
      </c>
      <c r="D65" s="35"/>
      <c r="E65" s="247" t="s">
        <v>462</v>
      </c>
      <c r="F65" s="30"/>
      <c r="G65" s="51"/>
      <c r="H65" s="43">
        <v>45000</v>
      </c>
      <c r="I65" s="11"/>
      <c r="J65" s="43">
        <f>+H65-K65</f>
        <v>45000</v>
      </c>
      <c r="K65" s="47">
        <f>SUM(N65:CY65)</f>
        <v>0</v>
      </c>
      <c r="L65" s="63">
        <f t="shared" si="4"/>
        <v>0</v>
      </c>
      <c r="M65">
        <f t="shared" si="2"/>
        <v>0</v>
      </c>
      <c r="N65" s="12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2:103" x14ac:dyDescent="0.25">
      <c r="B66" s="15" t="str">
        <f>B65</f>
        <v>24B</v>
      </c>
      <c r="C66" s="16">
        <v>12</v>
      </c>
      <c r="D66" s="36"/>
      <c r="E66" s="39" t="s">
        <v>408</v>
      </c>
      <c r="F66" s="31" t="s">
        <v>491</v>
      </c>
      <c r="G66" s="195">
        <v>312.5</v>
      </c>
      <c r="H66" s="44">
        <v>45000</v>
      </c>
      <c r="I66" s="18">
        <v>42353</v>
      </c>
      <c r="J66" s="44">
        <f t="shared" ref="J66:J73" si="19">+H66-K66</f>
        <v>37000</v>
      </c>
      <c r="K66" s="48">
        <f>SUM(N66:CY66)</f>
        <v>8000</v>
      </c>
      <c r="L66" s="63">
        <f t="shared" si="4"/>
        <v>12</v>
      </c>
      <c r="M66">
        <f t="shared" si="2"/>
        <v>16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>
        <v>500</v>
      </c>
      <c r="AE66" s="20">
        <v>500</v>
      </c>
      <c r="AF66" s="20">
        <v>500</v>
      </c>
      <c r="AG66" s="20">
        <v>500</v>
      </c>
      <c r="AH66" s="20">
        <v>500</v>
      </c>
      <c r="AI66" s="20">
        <v>500</v>
      </c>
      <c r="AJ66" s="20">
        <v>500</v>
      </c>
      <c r="AK66" s="20">
        <v>500</v>
      </c>
      <c r="AL66" s="20">
        <v>500</v>
      </c>
      <c r="AM66" s="20"/>
      <c r="AN66" s="20"/>
      <c r="AO66" s="20"/>
      <c r="AP66" s="20">
        <v>1500</v>
      </c>
      <c r="AQ66" s="20">
        <v>1500</v>
      </c>
      <c r="AR66" s="20"/>
      <c r="AS66" s="20"/>
      <c r="AT66" s="20">
        <v>500</v>
      </c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15" t="str">
        <f t="shared" ref="B67:B74" si="20">B66</f>
        <v>24B</v>
      </c>
      <c r="C67" s="16">
        <v>13</v>
      </c>
      <c r="D67" s="36"/>
      <c r="E67" s="243" t="s">
        <v>462</v>
      </c>
      <c r="F67" s="32"/>
      <c r="G67" s="52"/>
      <c r="H67" s="44">
        <v>45000</v>
      </c>
      <c r="I67" s="18"/>
      <c r="J67" s="44">
        <f t="shared" si="19"/>
        <v>45000</v>
      </c>
      <c r="K67" s="48">
        <f t="shared" ref="K67:K73" si="21">SUM(N67:CY67)</f>
        <v>0</v>
      </c>
      <c r="L67" s="63">
        <f t="shared" si="4"/>
        <v>0</v>
      </c>
      <c r="M67">
        <f t="shared" si="2"/>
        <v>0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 t="str">
        <f t="shared" si="20"/>
        <v>24B</v>
      </c>
      <c r="C68" s="16">
        <v>14</v>
      </c>
      <c r="D68" s="36"/>
      <c r="E68" s="243" t="s">
        <v>462</v>
      </c>
      <c r="F68" s="32"/>
      <c r="G68" s="52"/>
      <c r="H68" s="44">
        <v>45000</v>
      </c>
      <c r="I68" s="18"/>
      <c r="J68" s="44">
        <f t="shared" si="19"/>
        <v>45000</v>
      </c>
      <c r="K68" s="48">
        <f t="shared" si="21"/>
        <v>0</v>
      </c>
      <c r="L68" s="63">
        <f t="shared" si="4"/>
        <v>0</v>
      </c>
      <c r="M68">
        <f t="shared" si="2"/>
        <v>0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 t="str">
        <f t="shared" si="20"/>
        <v>24B</v>
      </c>
      <c r="C69" s="16">
        <v>15</v>
      </c>
      <c r="D69" s="36"/>
      <c r="E69" s="40" t="s">
        <v>409</v>
      </c>
      <c r="F69" s="32" t="s">
        <v>491</v>
      </c>
      <c r="G69" s="195">
        <v>312.5</v>
      </c>
      <c r="H69" s="44">
        <v>45000</v>
      </c>
      <c r="I69" s="18">
        <v>42353</v>
      </c>
      <c r="J69" s="44">
        <f t="shared" si="19"/>
        <v>37000</v>
      </c>
      <c r="K69" s="48">
        <f t="shared" si="21"/>
        <v>8000</v>
      </c>
      <c r="L69" s="63">
        <f t="shared" si="4"/>
        <v>12</v>
      </c>
      <c r="M69">
        <f t="shared" si="2"/>
        <v>16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>
        <v>500</v>
      </c>
      <c r="AE69" s="20">
        <v>500</v>
      </c>
      <c r="AF69" s="20">
        <v>500</v>
      </c>
      <c r="AG69" s="20">
        <v>500</v>
      </c>
      <c r="AH69" s="20">
        <v>500</v>
      </c>
      <c r="AI69" s="20">
        <v>500</v>
      </c>
      <c r="AJ69" s="20">
        <v>500</v>
      </c>
      <c r="AK69" s="20">
        <v>500</v>
      </c>
      <c r="AL69" s="20">
        <v>500</v>
      </c>
      <c r="AM69" s="20"/>
      <c r="AN69" s="20"/>
      <c r="AO69" s="20"/>
      <c r="AP69" s="20">
        <v>1500</v>
      </c>
      <c r="AQ69" s="20"/>
      <c r="AR69" s="20">
        <v>1000</v>
      </c>
      <c r="AS69" s="20">
        <v>1000</v>
      </c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 t="str">
        <f t="shared" si="20"/>
        <v>24B</v>
      </c>
      <c r="C70" s="16">
        <v>16</v>
      </c>
      <c r="D70" s="36"/>
      <c r="E70" s="40" t="s">
        <v>410</v>
      </c>
      <c r="F70" s="32" t="s">
        <v>491</v>
      </c>
      <c r="G70" s="195">
        <v>312.5</v>
      </c>
      <c r="H70" s="44">
        <v>45000</v>
      </c>
      <c r="I70" s="18">
        <v>42384</v>
      </c>
      <c r="J70" s="44">
        <f t="shared" si="19"/>
        <v>37500</v>
      </c>
      <c r="K70" s="48">
        <f t="shared" si="21"/>
        <v>7500</v>
      </c>
      <c r="L70" s="63">
        <f t="shared" si="4"/>
        <v>5</v>
      </c>
      <c r="M70">
        <f t="shared" si="2"/>
        <v>15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>
        <v>500</v>
      </c>
      <c r="AG70" s="20">
        <v>500</v>
      </c>
      <c r="AH70" s="20"/>
      <c r="AI70" s="20">
        <v>2000</v>
      </c>
      <c r="AJ70" s="20"/>
      <c r="AK70" s="20"/>
      <c r="AL70" s="20"/>
      <c r="AM70" s="20"/>
      <c r="AN70" s="20"/>
      <c r="AO70" s="20"/>
      <c r="AP70" s="20">
        <v>1500</v>
      </c>
      <c r="AQ70" s="20"/>
      <c r="AR70" s="20">
        <v>3000</v>
      </c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 t="str">
        <f t="shared" si="20"/>
        <v>24B</v>
      </c>
      <c r="C71" s="16">
        <v>17</v>
      </c>
      <c r="D71" s="36"/>
      <c r="E71" s="243" t="s">
        <v>462</v>
      </c>
      <c r="F71" s="32"/>
      <c r="G71" s="52"/>
      <c r="H71" s="44">
        <v>45000</v>
      </c>
      <c r="I71" s="18"/>
      <c r="J71" s="44">
        <f t="shared" si="19"/>
        <v>45000</v>
      </c>
      <c r="K71" s="48">
        <f t="shared" si="21"/>
        <v>0</v>
      </c>
      <c r="L71" s="63">
        <f t="shared" si="4"/>
        <v>0</v>
      </c>
      <c r="M71">
        <f t="shared" si="2"/>
        <v>0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 t="str">
        <f t="shared" si="20"/>
        <v>24B</v>
      </c>
      <c r="C72" s="16">
        <v>18</v>
      </c>
      <c r="D72" s="36"/>
      <c r="E72" s="243" t="s">
        <v>462</v>
      </c>
      <c r="F72" s="32"/>
      <c r="G72" s="52"/>
      <c r="H72" s="44">
        <v>45000</v>
      </c>
      <c r="I72" s="18"/>
      <c r="J72" s="44">
        <f t="shared" si="19"/>
        <v>45000</v>
      </c>
      <c r="K72" s="48">
        <f t="shared" si="21"/>
        <v>0</v>
      </c>
      <c r="L72" s="63">
        <f t="shared" si="4"/>
        <v>0</v>
      </c>
      <c r="M72">
        <f t="shared" si="2"/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 t="str">
        <f t="shared" si="20"/>
        <v>24B</v>
      </c>
      <c r="C73" s="16">
        <v>19</v>
      </c>
      <c r="D73" s="36"/>
      <c r="E73" s="243" t="s">
        <v>462</v>
      </c>
      <c r="F73" s="32"/>
      <c r="G73" s="17"/>
      <c r="H73" s="44">
        <v>45000</v>
      </c>
      <c r="I73" s="18"/>
      <c r="J73" s="44">
        <f t="shared" si="19"/>
        <v>45000</v>
      </c>
      <c r="K73" s="48">
        <f t="shared" si="21"/>
        <v>0</v>
      </c>
      <c r="L73" s="63">
        <f t="shared" si="4"/>
        <v>0</v>
      </c>
      <c r="M73">
        <f t="shared" si="2"/>
        <v>0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ht="15.75" thickBot="1" x14ac:dyDescent="0.3">
      <c r="B74" s="22" t="str">
        <f t="shared" si="20"/>
        <v>24B</v>
      </c>
      <c r="C74" s="23">
        <v>20</v>
      </c>
      <c r="D74" s="37"/>
      <c r="E74" s="248" t="s">
        <v>462</v>
      </c>
      <c r="F74" s="143"/>
      <c r="G74" s="24"/>
      <c r="H74" s="45"/>
      <c r="I74" s="144"/>
      <c r="J74" s="45"/>
      <c r="K74" s="49"/>
      <c r="L74" s="154"/>
      <c r="M74">
        <f t="shared" si="2"/>
        <v>0</v>
      </c>
      <c r="N74" s="146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47"/>
    </row>
    <row r="75" spans="2:103" x14ac:dyDescent="0.25">
      <c r="B75" s="133" t="s">
        <v>403</v>
      </c>
      <c r="C75" s="134">
        <v>1</v>
      </c>
      <c r="D75" s="135"/>
      <c r="E75" s="244" t="s">
        <v>462</v>
      </c>
      <c r="F75" s="137"/>
      <c r="G75" s="138"/>
      <c r="H75" s="139">
        <v>45000</v>
      </c>
      <c r="I75" s="140"/>
      <c r="J75" s="139">
        <f t="shared" ref="J75:J94" si="22">+H75-K75</f>
        <v>45000</v>
      </c>
      <c r="K75" s="141">
        <f t="shared" ref="K75:K76" si="23">SUM(N75:CY75)</f>
        <v>0</v>
      </c>
      <c r="L75" s="242">
        <f t="shared" ref="L75:L94" si="24">+COUNT(N75:CY75)</f>
        <v>0</v>
      </c>
      <c r="N75" s="106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7"/>
      <c r="CA75" s="107"/>
      <c r="CB75" s="107"/>
      <c r="CC75" s="107"/>
      <c r="CD75" s="107"/>
      <c r="CE75" s="107"/>
      <c r="CF75" s="107"/>
      <c r="CG75" s="107"/>
      <c r="CH75" s="107"/>
      <c r="CI75" s="107"/>
      <c r="CJ75" s="107"/>
      <c r="CK75" s="107"/>
      <c r="CL75" s="107"/>
      <c r="CM75" s="107"/>
      <c r="CN75" s="107"/>
      <c r="CO75" s="107"/>
      <c r="CP75" s="107"/>
      <c r="CQ75" s="107"/>
      <c r="CR75" s="107"/>
      <c r="CS75" s="107"/>
      <c r="CT75" s="107"/>
      <c r="CU75" s="107"/>
      <c r="CV75" s="107"/>
      <c r="CW75" s="107"/>
      <c r="CX75" s="107"/>
      <c r="CY75" s="108"/>
    </row>
    <row r="76" spans="2:103" x14ac:dyDescent="0.25">
      <c r="B76" s="15" t="str">
        <f>B75</f>
        <v>25A</v>
      </c>
      <c r="C76" s="16">
        <v>2</v>
      </c>
      <c r="D76" s="36"/>
      <c r="E76" s="243" t="s">
        <v>462</v>
      </c>
      <c r="F76" s="32"/>
      <c r="G76" s="17"/>
      <c r="H76" s="44">
        <v>45000</v>
      </c>
      <c r="I76" s="18"/>
      <c r="J76" s="44">
        <f t="shared" si="22"/>
        <v>45000</v>
      </c>
      <c r="K76" s="48">
        <f t="shared" si="23"/>
        <v>0</v>
      </c>
      <c r="L76" s="242">
        <f t="shared" si="24"/>
        <v>0</v>
      </c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x14ac:dyDescent="0.25">
      <c r="B77" s="15" t="str">
        <f t="shared" ref="B77:B84" si="25">B76</f>
        <v>25A</v>
      </c>
      <c r="C77" s="16">
        <v>3</v>
      </c>
      <c r="D77" s="36"/>
      <c r="E77" s="40" t="s">
        <v>442</v>
      </c>
      <c r="F77" s="32" t="s">
        <v>214</v>
      </c>
      <c r="G77" s="195"/>
      <c r="H77" s="44">
        <v>76500</v>
      </c>
      <c r="I77" s="18">
        <v>42415</v>
      </c>
      <c r="J77" s="44">
        <f t="shared" si="22"/>
        <v>76500</v>
      </c>
      <c r="K77" s="48">
        <f t="shared" ref="K77:K94" si="26">SUM(N77:CY77)</f>
        <v>0</v>
      </c>
      <c r="L77" s="242">
        <f t="shared" si="24"/>
        <v>0</v>
      </c>
      <c r="M77">
        <f t="shared" ref="M77" si="27">K77/500</f>
        <v>0</v>
      </c>
      <c r="N77" s="19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1"/>
    </row>
    <row r="78" spans="2:103" x14ac:dyDescent="0.25">
      <c r="B78" s="15" t="str">
        <f t="shared" si="25"/>
        <v>25A</v>
      </c>
      <c r="C78" s="16">
        <v>4</v>
      </c>
      <c r="D78" s="36" t="s">
        <v>444</v>
      </c>
      <c r="E78" s="40" t="s">
        <v>443</v>
      </c>
      <c r="F78" s="32" t="s">
        <v>214</v>
      </c>
      <c r="G78" s="195">
        <v>700</v>
      </c>
      <c r="H78" s="44">
        <v>76500</v>
      </c>
      <c r="I78" s="18">
        <v>42368</v>
      </c>
      <c r="J78" s="44">
        <f t="shared" si="22"/>
        <v>65250</v>
      </c>
      <c r="K78" s="48">
        <f t="shared" si="26"/>
        <v>11250</v>
      </c>
      <c r="L78" s="242">
        <f t="shared" si="24"/>
        <v>6</v>
      </c>
      <c r="M78" s="174">
        <f>K78/750</f>
        <v>15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>
        <v>3750</v>
      </c>
      <c r="AJ78" s="20">
        <v>750</v>
      </c>
      <c r="AK78" s="20">
        <v>750</v>
      </c>
      <c r="AL78" s="20">
        <v>750</v>
      </c>
      <c r="AM78" s="20"/>
      <c r="AN78" s="20"/>
      <c r="AO78" s="20"/>
      <c r="AP78" s="20"/>
      <c r="AQ78" s="20">
        <v>750</v>
      </c>
      <c r="AR78" s="20">
        <v>4500</v>
      </c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 t="str">
        <f t="shared" si="25"/>
        <v>25A</v>
      </c>
      <c r="C79" s="16">
        <v>5</v>
      </c>
      <c r="D79" s="36"/>
      <c r="E79" s="243" t="s">
        <v>462</v>
      </c>
      <c r="F79" s="32"/>
      <c r="G79" s="17"/>
      <c r="H79" s="44">
        <v>45000</v>
      </c>
      <c r="I79" s="18"/>
      <c r="J79" s="44">
        <f t="shared" si="22"/>
        <v>45000</v>
      </c>
      <c r="K79" s="48">
        <f t="shared" si="26"/>
        <v>0</v>
      </c>
      <c r="L79" s="242">
        <f t="shared" si="24"/>
        <v>0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 t="str">
        <f t="shared" si="25"/>
        <v>25A</v>
      </c>
      <c r="C80" s="16">
        <v>6</v>
      </c>
      <c r="D80" s="36"/>
      <c r="E80" s="243" t="s">
        <v>462</v>
      </c>
      <c r="F80" s="32"/>
      <c r="G80" s="17"/>
      <c r="H80" s="44">
        <v>45000</v>
      </c>
      <c r="I80" s="18"/>
      <c r="J80" s="44">
        <f t="shared" si="22"/>
        <v>45000</v>
      </c>
      <c r="K80" s="48">
        <f t="shared" si="26"/>
        <v>0</v>
      </c>
      <c r="L80" s="242">
        <f t="shared" si="24"/>
        <v>0</v>
      </c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 t="str">
        <f t="shared" si="25"/>
        <v>25A</v>
      </c>
      <c r="C81" s="16">
        <v>7</v>
      </c>
      <c r="D81" s="36"/>
      <c r="E81" s="243" t="s">
        <v>462</v>
      </c>
      <c r="F81" s="32"/>
      <c r="G81" s="17"/>
      <c r="H81" s="44">
        <v>45000</v>
      </c>
      <c r="I81" s="18"/>
      <c r="J81" s="44">
        <f t="shared" si="22"/>
        <v>45000</v>
      </c>
      <c r="K81" s="48">
        <f t="shared" si="26"/>
        <v>0</v>
      </c>
      <c r="L81" s="242">
        <f t="shared" si="24"/>
        <v>0</v>
      </c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 t="str">
        <f t="shared" si="25"/>
        <v>25A</v>
      </c>
      <c r="C82" s="16">
        <v>8</v>
      </c>
      <c r="D82" s="36"/>
      <c r="E82" s="243" t="s">
        <v>462</v>
      </c>
      <c r="F82" s="32"/>
      <c r="G82" s="17"/>
      <c r="H82" s="44">
        <v>45000</v>
      </c>
      <c r="I82" s="18"/>
      <c r="J82" s="44">
        <f t="shared" si="22"/>
        <v>45000</v>
      </c>
      <c r="K82" s="48">
        <f t="shared" si="26"/>
        <v>0</v>
      </c>
      <c r="L82" s="242">
        <f t="shared" si="24"/>
        <v>0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 t="str">
        <f t="shared" si="25"/>
        <v>25A</v>
      </c>
      <c r="C83" s="16">
        <v>9</v>
      </c>
      <c r="D83" s="36"/>
      <c r="E83" s="243" t="s">
        <v>462</v>
      </c>
      <c r="F83" s="32"/>
      <c r="G83" s="17"/>
      <c r="H83" s="44">
        <v>45000</v>
      </c>
      <c r="I83" s="18"/>
      <c r="J83" s="44">
        <f t="shared" si="22"/>
        <v>45000</v>
      </c>
      <c r="K83" s="48">
        <f t="shared" si="26"/>
        <v>0</v>
      </c>
      <c r="L83" s="242">
        <f t="shared" si="24"/>
        <v>0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 t="str">
        <f t="shared" si="25"/>
        <v>25A</v>
      </c>
      <c r="C84" s="16">
        <v>10</v>
      </c>
      <c r="D84" s="36"/>
      <c r="E84" s="243" t="s">
        <v>462</v>
      </c>
      <c r="F84" s="32"/>
      <c r="G84" s="17"/>
      <c r="H84" s="44">
        <v>45000</v>
      </c>
      <c r="I84" s="18"/>
      <c r="J84" s="44">
        <f t="shared" si="22"/>
        <v>45000</v>
      </c>
      <c r="K84" s="48">
        <f t="shared" si="26"/>
        <v>0</v>
      </c>
      <c r="L84" s="242">
        <f t="shared" si="24"/>
        <v>0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 t="s">
        <v>404</v>
      </c>
      <c r="C85" s="16">
        <v>11</v>
      </c>
      <c r="D85" s="36"/>
      <c r="E85" s="243" t="s">
        <v>462</v>
      </c>
      <c r="F85" s="32"/>
      <c r="G85" s="17"/>
      <c r="H85" s="44">
        <v>45000</v>
      </c>
      <c r="I85" s="18"/>
      <c r="J85" s="44">
        <f t="shared" si="22"/>
        <v>45000</v>
      </c>
      <c r="K85" s="48">
        <f t="shared" si="26"/>
        <v>0</v>
      </c>
      <c r="L85" s="242">
        <f t="shared" si="24"/>
        <v>0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 t="str">
        <f>B85</f>
        <v>25B</v>
      </c>
      <c r="C86" s="16">
        <v>12</v>
      </c>
      <c r="D86" s="36"/>
      <c r="E86" s="243" t="s">
        <v>462</v>
      </c>
      <c r="F86" s="32"/>
      <c r="G86" s="17"/>
      <c r="H86" s="44">
        <v>45000</v>
      </c>
      <c r="I86" s="18"/>
      <c r="J86" s="44">
        <f t="shared" si="22"/>
        <v>45000</v>
      </c>
      <c r="K86" s="48">
        <f t="shared" si="26"/>
        <v>0</v>
      </c>
      <c r="L86" s="242">
        <f t="shared" si="24"/>
        <v>0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 t="str">
        <f t="shared" ref="B87:B94" si="28">B86</f>
        <v>25B</v>
      </c>
      <c r="C87" s="16">
        <v>13</v>
      </c>
      <c r="D87" s="36"/>
      <c r="E87" s="243" t="s">
        <v>462</v>
      </c>
      <c r="F87" s="32"/>
      <c r="G87" s="17"/>
      <c r="H87" s="44">
        <v>45000</v>
      </c>
      <c r="I87" s="18"/>
      <c r="J87" s="44">
        <f t="shared" si="22"/>
        <v>45000</v>
      </c>
      <c r="K87" s="48">
        <f t="shared" si="26"/>
        <v>0</v>
      </c>
      <c r="L87" s="242">
        <f t="shared" si="24"/>
        <v>0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 t="str">
        <f t="shared" si="28"/>
        <v>25B</v>
      </c>
      <c r="C88" s="16">
        <v>14</v>
      </c>
      <c r="D88" s="36"/>
      <c r="E88" s="243" t="s">
        <v>462</v>
      </c>
      <c r="F88" s="32"/>
      <c r="G88" s="17"/>
      <c r="H88" s="44">
        <v>45000</v>
      </c>
      <c r="I88" s="18"/>
      <c r="J88" s="44">
        <f t="shared" si="22"/>
        <v>45000</v>
      </c>
      <c r="K88" s="48">
        <f t="shared" si="26"/>
        <v>0</v>
      </c>
      <c r="L88" s="242">
        <f t="shared" si="24"/>
        <v>0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5" t="str">
        <f t="shared" si="28"/>
        <v>25B</v>
      </c>
      <c r="C89" s="16">
        <v>15</v>
      </c>
      <c r="D89" s="36"/>
      <c r="E89" s="243" t="s">
        <v>462</v>
      </c>
      <c r="F89" s="32"/>
      <c r="G89" s="17"/>
      <c r="H89" s="44">
        <v>45000</v>
      </c>
      <c r="I89" s="18"/>
      <c r="J89" s="44">
        <f t="shared" si="22"/>
        <v>45000</v>
      </c>
      <c r="K89" s="48">
        <f t="shared" si="26"/>
        <v>0</v>
      </c>
      <c r="L89" s="242">
        <f t="shared" si="24"/>
        <v>0</v>
      </c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 t="str">
        <f t="shared" si="28"/>
        <v>25B</v>
      </c>
      <c r="C90" s="16">
        <v>16</v>
      </c>
      <c r="D90" s="36"/>
      <c r="E90" s="243" t="s">
        <v>462</v>
      </c>
      <c r="F90" s="32"/>
      <c r="G90" s="17"/>
      <c r="H90" s="44">
        <v>45000</v>
      </c>
      <c r="I90" s="18"/>
      <c r="J90" s="44">
        <f t="shared" si="22"/>
        <v>45000</v>
      </c>
      <c r="K90" s="48">
        <f t="shared" si="26"/>
        <v>0</v>
      </c>
      <c r="L90" s="242">
        <f t="shared" si="24"/>
        <v>0</v>
      </c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 t="str">
        <f t="shared" si="28"/>
        <v>25B</v>
      </c>
      <c r="C91" s="16">
        <v>17</v>
      </c>
      <c r="D91" s="36"/>
      <c r="E91" s="243" t="s">
        <v>462</v>
      </c>
      <c r="F91" s="32"/>
      <c r="G91" s="17"/>
      <c r="H91" s="44">
        <v>45000</v>
      </c>
      <c r="I91" s="18"/>
      <c r="J91" s="44">
        <f t="shared" si="22"/>
        <v>45000</v>
      </c>
      <c r="K91" s="48">
        <f t="shared" si="26"/>
        <v>0</v>
      </c>
      <c r="L91" s="242">
        <f t="shared" si="24"/>
        <v>0</v>
      </c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 t="str">
        <f t="shared" si="28"/>
        <v>25B</v>
      </c>
      <c r="C92" s="16">
        <v>18</v>
      </c>
      <c r="D92" s="36"/>
      <c r="E92" s="243" t="s">
        <v>462</v>
      </c>
      <c r="F92" s="32"/>
      <c r="G92" s="17"/>
      <c r="H92" s="44">
        <v>45000</v>
      </c>
      <c r="I92" s="18"/>
      <c r="J92" s="44">
        <f t="shared" si="22"/>
        <v>45000</v>
      </c>
      <c r="K92" s="48">
        <f t="shared" si="26"/>
        <v>0</v>
      </c>
      <c r="L92" s="242">
        <f t="shared" si="24"/>
        <v>0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 t="str">
        <f t="shared" si="28"/>
        <v>25B</v>
      </c>
      <c r="C93" s="16">
        <v>19</v>
      </c>
      <c r="D93" s="36"/>
      <c r="E93" s="243" t="s">
        <v>462</v>
      </c>
      <c r="F93" s="32"/>
      <c r="G93" s="17"/>
      <c r="H93" s="44">
        <v>45000</v>
      </c>
      <c r="I93" s="18"/>
      <c r="J93" s="44">
        <f t="shared" si="22"/>
        <v>45000</v>
      </c>
      <c r="K93" s="48">
        <f t="shared" si="26"/>
        <v>0</v>
      </c>
      <c r="L93" s="242">
        <f t="shared" si="24"/>
        <v>0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ht="15.75" thickBot="1" x14ac:dyDescent="0.3">
      <c r="B94" s="22" t="str">
        <f t="shared" si="28"/>
        <v>25B</v>
      </c>
      <c r="C94" s="23">
        <v>20</v>
      </c>
      <c r="D94" s="37"/>
      <c r="E94" s="248" t="s">
        <v>462</v>
      </c>
      <c r="F94" s="143"/>
      <c r="G94" s="24"/>
      <c r="H94" s="45">
        <v>45000</v>
      </c>
      <c r="I94" s="144"/>
      <c r="J94" s="45">
        <f t="shared" si="22"/>
        <v>45000</v>
      </c>
      <c r="K94" s="49">
        <f t="shared" si="26"/>
        <v>0</v>
      </c>
      <c r="L94" s="242">
        <f t="shared" si="24"/>
        <v>0</v>
      </c>
      <c r="N94" s="146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11"/>
      <c r="CL94" s="111"/>
      <c r="CM94" s="111"/>
      <c r="CN94" s="111"/>
      <c r="CO94" s="111"/>
      <c r="CP94" s="111"/>
      <c r="CQ94" s="111"/>
      <c r="CR94" s="111"/>
      <c r="CS94" s="111"/>
      <c r="CT94" s="111"/>
      <c r="CU94" s="111"/>
      <c r="CV94" s="111"/>
      <c r="CW94" s="111"/>
      <c r="CX94" s="111"/>
      <c r="CY94" s="147"/>
    </row>
    <row r="95" spans="2:103" x14ac:dyDescent="0.25">
      <c r="B95" s="133"/>
      <c r="C95" s="134"/>
      <c r="D95" s="135"/>
      <c r="E95" s="136"/>
      <c r="F95" s="137"/>
      <c r="G95" s="138"/>
      <c r="H95" s="139"/>
      <c r="I95" s="140"/>
      <c r="J95" s="139"/>
      <c r="K95" s="141"/>
      <c r="L95" s="64"/>
      <c r="N95" s="106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  <c r="BW95" s="107"/>
      <c r="BX95" s="107"/>
      <c r="BY95" s="107"/>
      <c r="BZ95" s="107"/>
      <c r="CA95" s="107"/>
      <c r="CB95" s="107"/>
      <c r="CC95" s="107"/>
      <c r="CD95" s="107"/>
      <c r="CE95" s="107"/>
      <c r="CF95" s="107"/>
      <c r="CG95" s="107"/>
      <c r="CH95" s="107"/>
      <c r="CI95" s="107"/>
      <c r="CJ95" s="107"/>
      <c r="CK95" s="107"/>
      <c r="CL95" s="107"/>
      <c r="CM95" s="107"/>
      <c r="CN95" s="107"/>
      <c r="CO95" s="107"/>
      <c r="CP95" s="107"/>
      <c r="CQ95" s="107"/>
      <c r="CR95" s="107"/>
      <c r="CS95" s="107"/>
      <c r="CT95" s="107"/>
      <c r="CU95" s="107"/>
      <c r="CV95" s="107"/>
      <c r="CW95" s="107"/>
      <c r="CX95" s="107"/>
      <c r="CY95" s="108"/>
    </row>
    <row r="96" spans="2:103" x14ac:dyDescent="0.25">
      <c r="B96" s="15"/>
      <c r="C96" s="16"/>
      <c r="D96" s="36"/>
      <c r="E96" s="40"/>
      <c r="F96" s="32"/>
      <c r="G96" s="17"/>
      <c r="H96" s="44"/>
      <c r="I96" s="18"/>
      <c r="J96" s="44"/>
      <c r="K96" s="48"/>
      <c r="L96" s="64"/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1"/>
    </row>
    <row r="97" spans="2:103" x14ac:dyDescent="0.25">
      <c r="B97" s="15"/>
      <c r="C97" s="16"/>
      <c r="D97" s="36"/>
      <c r="E97" s="40"/>
      <c r="F97" s="32"/>
      <c r="G97" s="17"/>
      <c r="H97" s="44"/>
      <c r="I97" s="18"/>
      <c r="J97" s="44"/>
      <c r="K97" s="48"/>
      <c r="L97" s="64"/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x14ac:dyDescent="0.25">
      <c r="B98" s="15"/>
      <c r="C98" s="16"/>
      <c r="D98" s="36"/>
      <c r="E98" s="40"/>
      <c r="F98" s="32"/>
      <c r="G98" s="17"/>
      <c r="H98" s="44"/>
      <c r="I98" s="18"/>
      <c r="J98" s="44"/>
      <c r="K98" s="48"/>
      <c r="L98" s="64"/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15"/>
      <c r="C99" s="16"/>
      <c r="D99" s="36"/>
      <c r="E99" s="40"/>
      <c r="F99" s="32"/>
      <c r="G99" s="17"/>
      <c r="H99" s="44"/>
      <c r="I99" s="18"/>
      <c r="J99" s="44"/>
      <c r="K99" s="48"/>
      <c r="L99" s="64"/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/>
      <c r="C100" s="16"/>
      <c r="D100" s="36"/>
      <c r="E100" s="40"/>
      <c r="F100" s="32"/>
      <c r="G100" s="17"/>
      <c r="H100" s="44"/>
      <c r="I100" s="18"/>
      <c r="J100" s="44"/>
      <c r="K100" s="48"/>
      <c r="L100" s="64"/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/>
      <c r="C101" s="16"/>
      <c r="D101" s="36"/>
      <c r="E101" s="40"/>
      <c r="F101" s="32"/>
      <c r="G101" s="17"/>
      <c r="H101" s="44"/>
      <c r="I101" s="18"/>
      <c r="J101" s="44"/>
      <c r="K101" s="48"/>
      <c r="L101" s="64"/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/>
      <c r="C102" s="16"/>
      <c r="D102" s="36"/>
      <c r="E102" s="40"/>
      <c r="F102" s="32"/>
      <c r="G102" s="17"/>
      <c r="H102" s="44"/>
      <c r="I102" s="18"/>
      <c r="J102" s="44"/>
      <c r="K102" s="48"/>
      <c r="L102" s="64"/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/>
      <c r="C103" s="16"/>
      <c r="D103" s="36"/>
      <c r="E103" s="40"/>
      <c r="F103" s="32"/>
      <c r="G103" s="17"/>
      <c r="H103" s="44"/>
      <c r="I103" s="18"/>
      <c r="J103" s="44"/>
      <c r="K103" s="48"/>
      <c r="L103" s="64"/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/>
      <c r="C104" s="16"/>
      <c r="D104" s="36"/>
      <c r="E104" s="40"/>
      <c r="F104" s="32"/>
      <c r="G104" s="17"/>
      <c r="H104" s="44"/>
      <c r="I104" s="18"/>
      <c r="J104" s="44"/>
      <c r="K104" s="48"/>
      <c r="L104" s="64"/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/>
      <c r="C105" s="16"/>
      <c r="D105" s="36"/>
      <c r="E105" s="40"/>
      <c r="F105" s="32"/>
      <c r="G105" s="17"/>
      <c r="H105" s="44"/>
      <c r="I105" s="18"/>
      <c r="J105" s="44"/>
      <c r="K105" s="48"/>
      <c r="L105" s="64"/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/>
      <c r="C106" s="16"/>
      <c r="D106" s="36"/>
      <c r="E106" s="40"/>
      <c r="F106" s="32"/>
      <c r="G106" s="17"/>
      <c r="H106" s="44"/>
      <c r="I106" s="18"/>
      <c r="J106" s="44"/>
      <c r="K106" s="48"/>
      <c r="L106" s="64"/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/>
      <c r="C107" s="16"/>
      <c r="D107" s="36"/>
      <c r="E107" s="40"/>
      <c r="F107" s="32"/>
      <c r="G107" s="17"/>
      <c r="H107" s="44"/>
      <c r="I107" s="18"/>
      <c r="J107" s="44"/>
      <c r="K107" s="48"/>
      <c r="L107" s="64"/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/>
      <c r="C108" s="16"/>
      <c r="D108" s="36"/>
      <c r="E108" s="40"/>
      <c r="F108" s="32"/>
      <c r="G108" s="17"/>
      <c r="H108" s="44"/>
      <c r="I108" s="18"/>
      <c r="J108" s="44"/>
      <c r="K108" s="48"/>
      <c r="L108" s="64"/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x14ac:dyDescent="0.25">
      <c r="B109" s="15"/>
      <c r="C109" s="16"/>
      <c r="D109" s="36"/>
      <c r="E109" s="40"/>
      <c r="F109" s="32"/>
      <c r="G109" s="17"/>
      <c r="H109" s="44"/>
      <c r="I109" s="18"/>
      <c r="J109" s="44"/>
      <c r="K109" s="48"/>
      <c r="L109" s="64"/>
      <c r="N109" s="19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2:103" x14ac:dyDescent="0.25">
      <c r="B110" s="15"/>
      <c r="C110" s="16"/>
      <c r="D110" s="36"/>
      <c r="E110" s="40"/>
      <c r="F110" s="32"/>
      <c r="G110" s="17"/>
      <c r="H110" s="44"/>
      <c r="I110" s="18"/>
      <c r="J110" s="44"/>
      <c r="K110" s="48"/>
      <c r="L110" s="64"/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36"/>
      <c r="E127" s="40"/>
      <c r="F127" s="32"/>
      <c r="G127" s="17"/>
      <c r="H127" s="44"/>
      <c r="I127" s="18"/>
      <c r="J127" s="44"/>
      <c r="K127" s="48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36"/>
      <c r="E128" s="40"/>
      <c r="F128" s="32"/>
      <c r="G128" s="17"/>
      <c r="H128" s="44"/>
      <c r="I128" s="18"/>
      <c r="J128" s="44"/>
      <c r="K128" s="48"/>
      <c r="L128" s="64"/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36"/>
      <c r="E129" s="40"/>
      <c r="F129" s="32"/>
      <c r="G129" s="17"/>
      <c r="H129" s="44"/>
      <c r="I129" s="18"/>
      <c r="J129" s="44"/>
      <c r="K129" s="48"/>
      <c r="L129" s="64"/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x14ac:dyDescent="0.25">
      <c r="B130" s="15"/>
      <c r="C130" s="16"/>
      <c r="D130" s="36"/>
      <c r="E130" s="40"/>
      <c r="F130" s="32"/>
      <c r="G130" s="17"/>
      <c r="H130" s="44"/>
      <c r="I130" s="18"/>
      <c r="J130" s="44"/>
      <c r="K130" s="48"/>
      <c r="L130" s="64"/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x14ac:dyDescent="0.25">
      <c r="B131" s="15"/>
      <c r="C131" s="16"/>
      <c r="D131" s="36"/>
      <c r="E131" s="40"/>
      <c r="F131" s="32"/>
      <c r="G131" s="17"/>
      <c r="H131" s="44"/>
      <c r="I131" s="18"/>
      <c r="J131" s="44"/>
      <c r="K131" s="48"/>
      <c r="L131" s="64"/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1"/>
    </row>
    <row r="132" spans="2:103" x14ac:dyDescent="0.25">
      <c r="B132" s="15"/>
      <c r="C132" s="16"/>
      <c r="D132" s="36"/>
      <c r="E132" s="40"/>
      <c r="F132" s="32"/>
      <c r="G132" s="17"/>
      <c r="H132" s="44"/>
      <c r="I132" s="18"/>
      <c r="J132" s="44"/>
      <c r="K132" s="48"/>
      <c r="L132" s="64"/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1"/>
    </row>
    <row r="133" spans="2:103" x14ac:dyDescent="0.25">
      <c r="B133" s="15"/>
      <c r="C133" s="16"/>
      <c r="D133" s="36"/>
      <c r="E133" s="40"/>
      <c r="F133" s="32"/>
      <c r="G133" s="17"/>
      <c r="H133" s="44"/>
      <c r="I133" s="18"/>
      <c r="J133" s="44"/>
      <c r="K133" s="48"/>
      <c r="L133" s="64"/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1"/>
    </row>
    <row r="134" spans="2:103" x14ac:dyDescent="0.25">
      <c r="B134" s="15"/>
      <c r="C134" s="16"/>
      <c r="D134" s="36"/>
      <c r="E134" s="40"/>
      <c r="F134" s="32"/>
      <c r="G134" s="17"/>
      <c r="H134" s="44"/>
      <c r="I134" s="18"/>
      <c r="J134" s="44"/>
      <c r="K134" s="48"/>
      <c r="L134" s="64"/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1"/>
    </row>
    <row r="135" spans="2:103" x14ac:dyDescent="0.25">
      <c r="B135" s="15"/>
      <c r="C135" s="16"/>
      <c r="D135" s="36"/>
      <c r="E135" s="40"/>
      <c r="F135" s="32"/>
      <c r="G135" s="17"/>
      <c r="H135" s="44"/>
      <c r="I135" s="18"/>
      <c r="J135" s="44"/>
      <c r="K135" s="48"/>
      <c r="L135" s="64"/>
      <c r="N135" s="19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1"/>
    </row>
    <row r="136" spans="2:103" x14ac:dyDescent="0.25">
      <c r="B136" s="15"/>
      <c r="C136" s="16"/>
      <c r="D136" s="36"/>
      <c r="E136" s="40"/>
      <c r="F136" s="32"/>
      <c r="G136" s="17"/>
      <c r="H136" s="44"/>
      <c r="I136" s="18"/>
      <c r="J136" s="44"/>
      <c r="K136" s="48"/>
      <c r="L136" s="64"/>
      <c r="N136" s="1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1"/>
    </row>
    <row r="137" spans="2:103" x14ac:dyDescent="0.25">
      <c r="B137" s="15"/>
      <c r="C137" s="16"/>
      <c r="D137" s="36"/>
      <c r="E137" s="40"/>
      <c r="F137" s="32"/>
      <c r="G137" s="17"/>
      <c r="H137" s="44"/>
      <c r="I137" s="18"/>
      <c r="J137" s="44"/>
      <c r="K137" s="48"/>
      <c r="L137" s="64"/>
      <c r="N137" s="19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1"/>
    </row>
    <row r="138" spans="2:103" ht="15.75" thickBot="1" x14ac:dyDescent="0.3">
      <c r="B138" s="22"/>
      <c r="C138" s="23"/>
      <c r="D138" s="37"/>
      <c r="E138" s="41"/>
      <c r="F138" s="34"/>
      <c r="G138" s="24"/>
      <c r="H138" s="45"/>
      <c r="I138" s="25"/>
      <c r="J138" s="45"/>
      <c r="K138" s="49"/>
      <c r="L138" s="64"/>
      <c r="N138" s="19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1"/>
    </row>
    <row r="139" spans="2:103" ht="15.75" thickBot="1" x14ac:dyDescent="0.3">
      <c r="B139" s="6"/>
      <c r="C139" s="6"/>
      <c r="D139" s="6"/>
      <c r="E139" s="6"/>
      <c r="F139" s="6"/>
      <c r="G139" s="26">
        <f>SUM(G15:G138)</f>
        <v>8200</v>
      </c>
      <c r="H139" s="46">
        <f>SUM(H15:H138)</f>
        <v>3618000</v>
      </c>
      <c r="I139" s="8"/>
      <c r="J139" s="46">
        <f>SUM(J15:J138)</f>
        <v>3427250</v>
      </c>
      <c r="K139" s="50">
        <f>SUM(K15:K138)</f>
        <v>190750</v>
      </c>
      <c r="L139" s="8"/>
      <c r="N139" s="67">
        <f t="shared" ref="N139:AS139" si="29">SUM(N15:N138)</f>
        <v>0</v>
      </c>
      <c r="O139" s="68">
        <f t="shared" si="29"/>
        <v>0</v>
      </c>
      <c r="P139" s="68">
        <f t="shared" si="29"/>
        <v>0</v>
      </c>
      <c r="Q139" s="68">
        <f t="shared" si="29"/>
        <v>0</v>
      </c>
      <c r="R139" s="68">
        <f t="shared" si="29"/>
        <v>0</v>
      </c>
      <c r="S139" s="68">
        <f t="shared" si="29"/>
        <v>0</v>
      </c>
      <c r="T139" s="68">
        <f t="shared" si="29"/>
        <v>0</v>
      </c>
      <c r="U139" s="68">
        <f t="shared" si="29"/>
        <v>0</v>
      </c>
      <c r="V139" s="68">
        <f t="shared" si="29"/>
        <v>0</v>
      </c>
      <c r="W139" s="68">
        <f t="shared" si="29"/>
        <v>0</v>
      </c>
      <c r="X139" s="68">
        <f t="shared" si="29"/>
        <v>0</v>
      </c>
      <c r="Y139" s="68">
        <f t="shared" si="29"/>
        <v>0</v>
      </c>
      <c r="Z139" s="68">
        <f t="shared" si="29"/>
        <v>0</v>
      </c>
      <c r="AA139" s="68">
        <f t="shared" si="29"/>
        <v>0</v>
      </c>
      <c r="AB139" s="68">
        <f t="shared" si="29"/>
        <v>0</v>
      </c>
      <c r="AC139" s="68">
        <f t="shared" si="29"/>
        <v>0</v>
      </c>
      <c r="AD139" s="68">
        <f t="shared" si="29"/>
        <v>11500</v>
      </c>
      <c r="AE139" s="68">
        <f t="shared" si="29"/>
        <v>9500</v>
      </c>
      <c r="AF139" s="68">
        <f t="shared" si="29"/>
        <v>11500</v>
      </c>
      <c r="AG139" s="68">
        <f t="shared" si="29"/>
        <v>10500</v>
      </c>
      <c r="AH139" s="68">
        <f t="shared" si="29"/>
        <v>12500</v>
      </c>
      <c r="AI139" s="68">
        <f t="shared" si="29"/>
        <v>15750</v>
      </c>
      <c r="AJ139" s="68">
        <f t="shared" si="29"/>
        <v>10250</v>
      </c>
      <c r="AK139" s="68">
        <f t="shared" si="29"/>
        <v>8750</v>
      </c>
      <c r="AL139" s="68">
        <f t="shared" si="29"/>
        <v>7750</v>
      </c>
      <c r="AM139" s="68">
        <f t="shared" si="29"/>
        <v>5500</v>
      </c>
      <c r="AN139" s="68">
        <f t="shared" si="29"/>
        <v>4500</v>
      </c>
      <c r="AO139" s="68">
        <f t="shared" si="29"/>
        <v>1500</v>
      </c>
      <c r="AP139" s="68">
        <f t="shared" si="29"/>
        <v>19000</v>
      </c>
      <c r="AQ139" s="68">
        <f t="shared" si="29"/>
        <v>8750</v>
      </c>
      <c r="AR139" s="68">
        <f t="shared" si="29"/>
        <v>23500</v>
      </c>
      <c r="AS139" s="68">
        <f t="shared" si="29"/>
        <v>10000</v>
      </c>
      <c r="AT139" s="68">
        <f t="shared" ref="AT139:BY139" si="30">SUM(AT15:AT138)</f>
        <v>6000</v>
      </c>
      <c r="AU139" s="68">
        <f t="shared" si="30"/>
        <v>500</v>
      </c>
      <c r="AV139" s="68">
        <f t="shared" si="30"/>
        <v>9000</v>
      </c>
      <c r="AW139" s="68">
        <f t="shared" si="30"/>
        <v>4500</v>
      </c>
      <c r="AX139" s="68">
        <f t="shared" si="30"/>
        <v>0</v>
      </c>
      <c r="AY139" s="68">
        <f t="shared" si="30"/>
        <v>0</v>
      </c>
      <c r="AZ139" s="68">
        <f t="shared" si="30"/>
        <v>0</v>
      </c>
      <c r="BA139" s="68">
        <f t="shared" si="30"/>
        <v>0</v>
      </c>
      <c r="BB139" s="68">
        <f t="shared" si="30"/>
        <v>0</v>
      </c>
      <c r="BC139" s="68">
        <f t="shared" si="30"/>
        <v>0</v>
      </c>
      <c r="BD139" s="68">
        <f t="shared" si="30"/>
        <v>0</v>
      </c>
      <c r="BE139" s="68">
        <f t="shared" si="30"/>
        <v>0</v>
      </c>
      <c r="BF139" s="68">
        <f t="shared" si="30"/>
        <v>0</v>
      </c>
      <c r="BG139" s="68">
        <f t="shared" si="30"/>
        <v>0</v>
      </c>
      <c r="BH139" s="68">
        <f t="shared" si="30"/>
        <v>0</v>
      </c>
      <c r="BI139" s="68">
        <f t="shared" si="30"/>
        <v>0</v>
      </c>
      <c r="BJ139" s="68">
        <f t="shared" si="30"/>
        <v>0</v>
      </c>
      <c r="BK139" s="68">
        <f t="shared" si="30"/>
        <v>0</v>
      </c>
      <c r="BL139" s="68">
        <f t="shared" si="30"/>
        <v>0</v>
      </c>
      <c r="BM139" s="68">
        <f t="shared" si="30"/>
        <v>0</v>
      </c>
      <c r="BN139" s="68">
        <f t="shared" si="30"/>
        <v>0</v>
      </c>
      <c r="BO139" s="68">
        <f t="shared" si="30"/>
        <v>0</v>
      </c>
      <c r="BP139" s="68">
        <f t="shared" si="30"/>
        <v>0</v>
      </c>
      <c r="BQ139" s="68">
        <f t="shared" si="30"/>
        <v>0</v>
      </c>
      <c r="BR139" s="68">
        <f t="shared" si="30"/>
        <v>0</v>
      </c>
      <c r="BS139" s="68">
        <f t="shared" si="30"/>
        <v>0</v>
      </c>
      <c r="BT139" s="68">
        <f t="shared" si="30"/>
        <v>0</v>
      </c>
      <c r="BU139" s="68">
        <f t="shared" si="30"/>
        <v>0</v>
      </c>
      <c r="BV139" s="68">
        <f t="shared" si="30"/>
        <v>0</v>
      </c>
      <c r="BW139" s="68">
        <f t="shared" si="30"/>
        <v>0</v>
      </c>
      <c r="BX139" s="68">
        <f t="shared" si="30"/>
        <v>0</v>
      </c>
      <c r="BY139" s="68">
        <f t="shared" si="30"/>
        <v>0</v>
      </c>
      <c r="BZ139" s="68">
        <f t="shared" ref="BZ139:CY139" si="31">SUM(BZ15:BZ138)</f>
        <v>0</v>
      </c>
      <c r="CA139" s="68">
        <f t="shared" si="31"/>
        <v>0</v>
      </c>
      <c r="CB139" s="68">
        <f t="shared" si="31"/>
        <v>0</v>
      </c>
      <c r="CC139" s="68">
        <f t="shared" si="31"/>
        <v>0</v>
      </c>
      <c r="CD139" s="68">
        <f t="shared" si="31"/>
        <v>0</v>
      </c>
      <c r="CE139" s="68">
        <f t="shared" si="31"/>
        <v>0</v>
      </c>
      <c r="CF139" s="68">
        <f t="shared" si="31"/>
        <v>0</v>
      </c>
      <c r="CG139" s="68">
        <f t="shared" si="31"/>
        <v>0</v>
      </c>
      <c r="CH139" s="68">
        <f t="shared" si="31"/>
        <v>0</v>
      </c>
      <c r="CI139" s="68">
        <f t="shared" si="31"/>
        <v>0</v>
      </c>
      <c r="CJ139" s="68">
        <f t="shared" si="31"/>
        <v>0</v>
      </c>
      <c r="CK139" s="68">
        <f t="shared" si="31"/>
        <v>0</v>
      </c>
      <c r="CL139" s="68">
        <f t="shared" si="31"/>
        <v>0</v>
      </c>
      <c r="CM139" s="68">
        <f t="shared" si="31"/>
        <v>0</v>
      </c>
      <c r="CN139" s="68">
        <f t="shared" si="31"/>
        <v>0</v>
      </c>
      <c r="CO139" s="68">
        <f t="shared" si="31"/>
        <v>0</v>
      </c>
      <c r="CP139" s="68">
        <f t="shared" si="31"/>
        <v>0</v>
      </c>
      <c r="CQ139" s="68">
        <f t="shared" si="31"/>
        <v>0</v>
      </c>
      <c r="CR139" s="68">
        <f t="shared" si="31"/>
        <v>0</v>
      </c>
      <c r="CS139" s="68">
        <f t="shared" si="31"/>
        <v>0</v>
      </c>
      <c r="CT139" s="68">
        <f t="shared" si="31"/>
        <v>0</v>
      </c>
      <c r="CU139" s="68">
        <f t="shared" si="31"/>
        <v>0</v>
      </c>
      <c r="CV139" s="68">
        <f t="shared" si="31"/>
        <v>0</v>
      </c>
      <c r="CW139" s="68">
        <f t="shared" si="31"/>
        <v>0</v>
      </c>
      <c r="CX139" s="68">
        <f t="shared" si="31"/>
        <v>0</v>
      </c>
      <c r="CY139" s="69">
        <f t="shared" si="31"/>
        <v>0</v>
      </c>
    </row>
    <row r="140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Y131"/>
  <sheetViews>
    <sheetView zoomScale="85" zoomScaleNormal="85" workbookViewId="0">
      <pane xSplit="5" ySplit="12" topLeftCell="L13" activePane="bottomRight" state="frozen"/>
      <selection pane="topRight" activeCell="F1" sqref="F1"/>
      <selection pane="bottomLeft" activeCell="A13" sqref="A13"/>
      <selection pane="bottomRight" activeCell="M113" sqref="M113"/>
    </sheetView>
  </sheetViews>
  <sheetFormatPr baseColWidth="10" defaultRowHeight="15" x14ac:dyDescent="0.25"/>
  <cols>
    <col min="2" max="3" width="14.140625" customWidth="1"/>
    <col min="4" max="4" width="16" customWidth="1"/>
    <col min="5" max="5" width="42.85546875" customWidth="1"/>
    <col min="6" max="6" width="13.42578125" customWidth="1"/>
    <col min="7" max="7" width="16.140625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</cols>
  <sheetData>
    <row r="8" spans="2:103" ht="27" x14ac:dyDescent="0.35">
      <c r="B8" s="1" t="s">
        <v>508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55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6"/>
      <c r="H14" s="7"/>
      <c r="I14" s="8"/>
      <c r="J14" s="7"/>
      <c r="K14" s="8"/>
      <c r="L14" s="8"/>
    </row>
    <row r="15" spans="2:103" ht="15.75" thickTop="1" x14ac:dyDescent="0.25">
      <c r="B15" s="9" t="s">
        <v>412</v>
      </c>
      <c r="C15" s="10">
        <v>1</v>
      </c>
      <c r="D15" s="53"/>
      <c r="E15" s="247" t="s">
        <v>462</v>
      </c>
      <c r="F15" s="42"/>
      <c r="G15" s="51"/>
      <c r="H15" s="43">
        <v>45000</v>
      </c>
      <c r="I15" s="11"/>
      <c r="J15" s="43">
        <f>+H15-K15</f>
        <v>45000</v>
      </c>
      <c r="K15" s="47">
        <f>SUM(N15:CY15)</f>
        <v>0</v>
      </c>
      <c r="L15" s="63">
        <f>+COUNT(N15:CY15)</f>
        <v>0</v>
      </c>
      <c r="M15" s="174">
        <f>K15/500</f>
        <v>0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x14ac:dyDescent="0.25">
      <c r="B16" s="15" t="str">
        <f>B15</f>
        <v>26A</v>
      </c>
      <c r="C16" s="16">
        <v>2</v>
      </c>
      <c r="D16" s="54"/>
      <c r="E16" s="243" t="s">
        <v>462</v>
      </c>
      <c r="F16" s="33"/>
      <c r="G16" s="52"/>
      <c r="H16" s="44">
        <v>45000</v>
      </c>
      <c r="I16" s="18"/>
      <c r="J16" s="44">
        <f t="shared" ref="J16:J24" si="2">+H16-K16</f>
        <v>45000</v>
      </c>
      <c r="K16" s="48">
        <f>SUM(N16:CY16)</f>
        <v>0</v>
      </c>
      <c r="L16" s="63">
        <f t="shared" ref="L16:L66" si="3">+COUNT(N16:CY16)</f>
        <v>0</v>
      </c>
      <c r="M16" s="174">
        <f t="shared" ref="M16:M69" si="4">K16/500</f>
        <v>0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x14ac:dyDescent="0.25">
      <c r="B17" s="15" t="str">
        <f t="shared" ref="B17:B24" si="5">B16</f>
        <v>26A</v>
      </c>
      <c r="C17" s="16">
        <v>3</v>
      </c>
      <c r="D17" s="54"/>
      <c r="E17" s="243" t="s">
        <v>462</v>
      </c>
      <c r="F17" s="33"/>
      <c r="G17" s="52"/>
      <c r="H17" s="44">
        <v>45000</v>
      </c>
      <c r="I17" s="18"/>
      <c r="J17" s="44">
        <f t="shared" si="2"/>
        <v>45000</v>
      </c>
      <c r="K17" s="48">
        <f t="shared" ref="K17:K24" si="6">SUM(N17:CY17)</f>
        <v>0</v>
      </c>
      <c r="L17" s="63">
        <f t="shared" si="3"/>
        <v>0</v>
      </c>
      <c r="M17" s="174">
        <f t="shared" si="4"/>
        <v>0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5" t="str">
        <f t="shared" si="5"/>
        <v>26A</v>
      </c>
      <c r="C18" s="16">
        <v>4</v>
      </c>
      <c r="D18" s="54"/>
      <c r="E18" s="243" t="s">
        <v>462</v>
      </c>
      <c r="F18" s="33"/>
      <c r="G18" s="52"/>
      <c r="H18" s="44">
        <v>45000</v>
      </c>
      <c r="I18" s="18"/>
      <c r="J18" s="44">
        <f t="shared" si="2"/>
        <v>45000</v>
      </c>
      <c r="K18" s="48">
        <f t="shared" si="6"/>
        <v>0</v>
      </c>
      <c r="L18" s="63">
        <f t="shared" si="3"/>
        <v>0</v>
      </c>
      <c r="M18" s="174">
        <f t="shared" si="4"/>
        <v>0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5" t="str">
        <f t="shared" si="5"/>
        <v>26A</v>
      </c>
      <c r="C19" s="16">
        <v>5</v>
      </c>
      <c r="D19" s="54"/>
      <c r="E19" s="243" t="s">
        <v>462</v>
      </c>
      <c r="F19" s="33"/>
      <c r="G19" s="52"/>
      <c r="H19" s="44">
        <v>45000</v>
      </c>
      <c r="I19" s="18"/>
      <c r="J19" s="44">
        <f t="shared" si="2"/>
        <v>45000</v>
      </c>
      <c r="K19" s="48">
        <f t="shared" si="6"/>
        <v>0</v>
      </c>
      <c r="L19" s="63">
        <f t="shared" si="3"/>
        <v>0</v>
      </c>
      <c r="M19" s="174">
        <f t="shared" si="4"/>
        <v>0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x14ac:dyDescent="0.25">
      <c r="B20" s="15" t="str">
        <f t="shared" si="5"/>
        <v>26A</v>
      </c>
      <c r="C20" s="16">
        <v>6</v>
      </c>
      <c r="D20" s="54"/>
      <c r="E20" s="243" t="s">
        <v>462</v>
      </c>
      <c r="F20" s="33"/>
      <c r="G20" s="52"/>
      <c r="H20" s="44">
        <v>45000</v>
      </c>
      <c r="I20" s="18"/>
      <c r="J20" s="44">
        <f t="shared" si="2"/>
        <v>45000</v>
      </c>
      <c r="K20" s="48">
        <f t="shared" si="6"/>
        <v>0</v>
      </c>
      <c r="L20" s="63">
        <f t="shared" si="3"/>
        <v>0</v>
      </c>
      <c r="M20" s="174">
        <f t="shared" si="4"/>
        <v>0</v>
      </c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x14ac:dyDescent="0.25">
      <c r="B21" s="15" t="str">
        <f t="shared" si="5"/>
        <v>26A</v>
      </c>
      <c r="C21" s="16">
        <v>7</v>
      </c>
      <c r="D21" s="54"/>
      <c r="E21" s="243" t="s">
        <v>462</v>
      </c>
      <c r="F21" s="33"/>
      <c r="G21" s="52"/>
      <c r="H21" s="44">
        <v>45000</v>
      </c>
      <c r="I21" s="18"/>
      <c r="J21" s="44">
        <f t="shared" si="2"/>
        <v>45000</v>
      </c>
      <c r="K21" s="48">
        <f t="shared" si="6"/>
        <v>0</v>
      </c>
      <c r="L21" s="63">
        <f t="shared" si="3"/>
        <v>0</v>
      </c>
      <c r="M21" s="174">
        <f t="shared" si="4"/>
        <v>0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5" t="str">
        <f t="shared" si="5"/>
        <v>26A</v>
      </c>
      <c r="C22" s="16">
        <v>8</v>
      </c>
      <c r="D22" s="54"/>
      <c r="E22" s="243" t="s">
        <v>462</v>
      </c>
      <c r="F22" s="33"/>
      <c r="G22" s="52"/>
      <c r="H22" s="44">
        <v>45000</v>
      </c>
      <c r="I22" s="18"/>
      <c r="J22" s="44">
        <f t="shared" si="2"/>
        <v>45000</v>
      </c>
      <c r="K22" s="48">
        <f t="shared" si="6"/>
        <v>0</v>
      </c>
      <c r="L22" s="63">
        <f t="shared" si="3"/>
        <v>0</v>
      </c>
      <c r="M22" s="174">
        <f t="shared" si="4"/>
        <v>0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5" t="str">
        <f t="shared" si="5"/>
        <v>26A</v>
      </c>
      <c r="C23" s="16">
        <v>9</v>
      </c>
      <c r="D23" s="54"/>
      <c r="E23" s="243" t="s">
        <v>462</v>
      </c>
      <c r="F23" s="33"/>
      <c r="G23" s="52"/>
      <c r="H23" s="44">
        <v>45000</v>
      </c>
      <c r="I23" s="18"/>
      <c r="J23" s="44">
        <f t="shared" si="2"/>
        <v>45000</v>
      </c>
      <c r="K23" s="48">
        <f t="shared" si="6"/>
        <v>0</v>
      </c>
      <c r="L23" s="63">
        <f t="shared" si="3"/>
        <v>0</v>
      </c>
      <c r="M23" s="174">
        <f t="shared" si="4"/>
        <v>0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5" t="str">
        <f t="shared" si="5"/>
        <v>26A</v>
      </c>
      <c r="C24" s="16">
        <v>10</v>
      </c>
      <c r="D24" s="54"/>
      <c r="E24" s="243" t="s">
        <v>462</v>
      </c>
      <c r="F24" s="33"/>
      <c r="G24" s="52"/>
      <c r="H24" s="44">
        <v>45000</v>
      </c>
      <c r="I24" s="18"/>
      <c r="J24" s="44">
        <f t="shared" si="2"/>
        <v>45000</v>
      </c>
      <c r="K24" s="48">
        <f t="shared" si="6"/>
        <v>0</v>
      </c>
      <c r="L24" s="63">
        <f t="shared" si="3"/>
        <v>0</v>
      </c>
      <c r="M24" s="174">
        <f t="shared" si="4"/>
        <v>0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5.75" thickTop="1" x14ac:dyDescent="0.25">
      <c r="B25" s="9" t="s">
        <v>411</v>
      </c>
      <c r="C25" s="10" t="s">
        <v>483</v>
      </c>
      <c r="D25" s="53"/>
      <c r="E25" s="256" t="s">
        <v>481</v>
      </c>
      <c r="F25" s="30" t="s">
        <v>492</v>
      </c>
      <c r="G25" s="51"/>
      <c r="H25" s="43">
        <v>77000</v>
      </c>
      <c r="I25" s="11">
        <v>42597</v>
      </c>
      <c r="J25" s="43">
        <f>+H25-K25</f>
        <v>77000</v>
      </c>
      <c r="K25" s="47">
        <f>SUM(N25:CY25)</f>
        <v>0</v>
      </c>
      <c r="L25" s="63">
        <f t="shared" si="3"/>
        <v>0</v>
      </c>
      <c r="M25" s="174">
        <f>K25/3600</f>
        <v>0</v>
      </c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x14ac:dyDescent="0.25">
      <c r="B26" s="15" t="str">
        <f>B25</f>
        <v>26B</v>
      </c>
      <c r="C26" s="16" t="s">
        <v>484</v>
      </c>
      <c r="D26" s="36"/>
      <c r="E26" s="257" t="s">
        <v>481</v>
      </c>
      <c r="F26" s="31" t="s">
        <v>492</v>
      </c>
      <c r="G26" s="52"/>
      <c r="H26" s="44">
        <v>77000</v>
      </c>
      <c r="I26" s="18">
        <v>42597</v>
      </c>
      <c r="J26" s="44">
        <f t="shared" ref="J26:J30" si="7">+H26-K26</f>
        <v>77000</v>
      </c>
      <c r="K26" s="48">
        <f>SUM(N26:CY26)</f>
        <v>0</v>
      </c>
      <c r="L26" s="63">
        <f t="shared" si="3"/>
        <v>0</v>
      </c>
      <c r="M26" s="174">
        <f t="shared" ref="M26" si="8">K26/3600</f>
        <v>0</v>
      </c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 t="str">
        <f t="shared" ref="B27:B37" si="9">B26</f>
        <v>26B</v>
      </c>
      <c r="C27" s="16">
        <v>15</v>
      </c>
      <c r="D27" s="36"/>
      <c r="E27" s="243" t="s">
        <v>462</v>
      </c>
      <c r="F27" s="32"/>
      <c r="G27" s="52"/>
      <c r="H27" s="44">
        <v>45000</v>
      </c>
      <c r="I27" s="18"/>
      <c r="J27" s="44">
        <f t="shared" si="7"/>
        <v>45000</v>
      </c>
      <c r="K27" s="48">
        <f t="shared" ref="K27:K30" si="10">SUM(N27:CY27)</f>
        <v>0</v>
      </c>
      <c r="L27" s="63">
        <f t="shared" si="3"/>
        <v>0</v>
      </c>
      <c r="M27" s="174">
        <f t="shared" si="4"/>
        <v>0</v>
      </c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x14ac:dyDescent="0.25">
      <c r="B28" s="15" t="str">
        <f t="shared" si="9"/>
        <v>26B</v>
      </c>
      <c r="C28" s="16">
        <v>16</v>
      </c>
      <c r="D28" s="36"/>
      <c r="E28" s="243" t="s">
        <v>462</v>
      </c>
      <c r="F28" s="32"/>
      <c r="G28" s="52"/>
      <c r="H28" s="44">
        <v>45000</v>
      </c>
      <c r="I28" s="18"/>
      <c r="J28" s="44">
        <f t="shared" si="7"/>
        <v>45000</v>
      </c>
      <c r="K28" s="48">
        <f t="shared" si="10"/>
        <v>0</v>
      </c>
      <c r="L28" s="63">
        <f t="shared" si="3"/>
        <v>0</v>
      </c>
      <c r="M28" s="174">
        <f t="shared" si="4"/>
        <v>0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x14ac:dyDescent="0.25">
      <c r="B29" s="15" t="str">
        <f t="shared" si="9"/>
        <v>26B</v>
      </c>
      <c r="C29" s="16">
        <v>17</v>
      </c>
      <c r="D29" s="36"/>
      <c r="E29" s="243" t="s">
        <v>462</v>
      </c>
      <c r="F29" s="32"/>
      <c r="G29" s="52"/>
      <c r="H29" s="44">
        <v>45000</v>
      </c>
      <c r="I29" s="18"/>
      <c r="J29" s="44">
        <f t="shared" si="7"/>
        <v>45000</v>
      </c>
      <c r="K29" s="48">
        <f t="shared" si="10"/>
        <v>0</v>
      </c>
      <c r="L29" s="63">
        <f t="shared" si="3"/>
        <v>0</v>
      </c>
      <c r="M29" s="174">
        <f t="shared" si="4"/>
        <v>0</v>
      </c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x14ac:dyDescent="0.25">
      <c r="B30" s="15" t="str">
        <f t="shared" si="9"/>
        <v>26B</v>
      </c>
      <c r="C30" s="16">
        <v>18</v>
      </c>
      <c r="D30" s="36"/>
      <c r="E30" s="243" t="s">
        <v>462</v>
      </c>
      <c r="F30" s="32"/>
      <c r="G30" s="52"/>
      <c r="H30" s="44">
        <v>45000</v>
      </c>
      <c r="I30" s="18"/>
      <c r="J30" s="44">
        <f t="shared" si="7"/>
        <v>45000</v>
      </c>
      <c r="K30" s="48">
        <f t="shared" si="10"/>
        <v>0</v>
      </c>
      <c r="L30" s="63">
        <f t="shared" si="3"/>
        <v>0</v>
      </c>
      <c r="M30" s="174">
        <f t="shared" si="4"/>
        <v>0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x14ac:dyDescent="0.25">
      <c r="B31" s="15" t="str">
        <f t="shared" si="9"/>
        <v>26B</v>
      </c>
      <c r="C31" s="16">
        <v>19</v>
      </c>
      <c r="D31" s="36"/>
      <c r="E31" s="243" t="s">
        <v>462</v>
      </c>
      <c r="F31" s="32"/>
      <c r="G31" s="52"/>
      <c r="H31" s="44">
        <v>45000</v>
      </c>
      <c r="I31" s="18"/>
      <c r="J31" s="44">
        <f t="shared" ref="J31:J43" si="11">+H31-K31</f>
        <v>45000</v>
      </c>
      <c r="K31" s="48">
        <f t="shared" ref="K31:K43" si="12">SUM(N31:CY31)</f>
        <v>0</v>
      </c>
      <c r="L31" s="63">
        <f t="shared" si="3"/>
        <v>0</v>
      </c>
      <c r="M31" s="174">
        <f t="shared" si="4"/>
        <v>0</v>
      </c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ht="15.75" thickBot="1" x14ac:dyDescent="0.3">
      <c r="B32" s="15" t="str">
        <f t="shared" si="9"/>
        <v>26B</v>
      </c>
      <c r="C32" s="16">
        <v>20</v>
      </c>
      <c r="D32" s="36"/>
      <c r="E32" s="243" t="s">
        <v>462</v>
      </c>
      <c r="F32" s="32"/>
      <c r="G32" s="52"/>
      <c r="H32" s="44">
        <v>45000</v>
      </c>
      <c r="I32" s="18"/>
      <c r="J32" s="44">
        <f t="shared" si="11"/>
        <v>45000</v>
      </c>
      <c r="K32" s="48">
        <f t="shared" si="12"/>
        <v>0</v>
      </c>
      <c r="L32" s="63">
        <f t="shared" si="3"/>
        <v>0</v>
      </c>
      <c r="M32" s="174">
        <f t="shared" si="4"/>
        <v>0</v>
      </c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ht="15.75" thickTop="1" x14ac:dyDescent="0.25">
      <c r="B33" s="15" t="str">
        <f t="shared" si="9"/>
        <v>26B</v>
      </c>
      <c r="C33" s="16">
        <v>21</v>
      </c>
      <c r="D33" s="36"/>
      <c r="E33" s="243" t="s">
        <v>462</v>
      </c>
      <c r="F33" s="32"/>
      <c r="G33" s="52"/>
      <c r="H33" s="44">
        <v>45000</v>
      </c>
      <c r="I33" s="18"/>
      <c r="J33" s="44">
        <f t="shared" si="11"/>
        <v>45000</v>
      </c>
      <c r="K33" s="48">
        <f t="shared" si="12"/>
        <v>0</v>
      </c>
      <c r="L33" s="63">
        <f t="shared" si="3"/>
        <v>0</v>
      </c>
      <c r="M33" s="174">
        <f t="shared" si="4"/>
        <v>0</v>
      </c>
      <c r="N33" s="12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4"/>
    </row>
    <row r="34" spans="2:103" x14ac:dyDescent="0.25">
      <c r="B34" s="15" t="str">
        <f t="shared" si="9"/>
        <v>26B</v>
      </c>
      <c r="C34" s="16">
        <v>22</v>
      </c>
      <c r="D34" s="36"/>
      <c r="E34" s="243" t="s">
        <v>462</v>
      </c>
      <c r="F34" s="32"/>
      <c r="G34" s="52"/>
      <c r="H34" s="44">
        <v>45000</v>
      </c>
      <c r="I34" s="18"/>
      <c r="J34" s="44">
        <f t="shared" si="11"/>
        <v>45000</v>
      </c>
      <c r="K34" s="48">
        <f t="shared" si="12"/>
        <v>0</v>
      </c>
      <c r="L34" s="63">
        <f t="shared" si="3"/>
        <v>0</v>
      </c>
      <c r="M34" s="174">
        <f t="shared" si="4"/>
        <v>0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x14ac:dyDescent="0.25">
      <c r="B35" s="15" t="str">
        <f t="shared" si="9"/>
        <v>26B</v>
      </c>
      <c r="C35" s="16">
        <v>23</v>
      </c>
      <c r="D35" s="36"/>
      <c r="E35" s="243" t="s">
        <v>462</v>
      </c>
      <c r="F35" s="32"/>
      <c r="G35" s="52"/>
      <c r="H35" s="44">
        <v>45000</v>
      </c>
      <c r="I35" s="18"/>
      <c r="J35" s="44">
        <f t="shared" si="11"/>
        <v>45000</v>
      </c>
      <c r="K35" s="48">
        <f t="shared" si="12"/>
        <v>0</v>
      </c>
      <c r="L35" s="63">
        <f t="shared" si="3"/>
        <v>0</v>
      </c>
      <c r="M35" s="174">
        <f t="shared" si="4"/>
        <v>0</v>
      </c>
      <c r="N35" s="19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1"/>
    </row>
    <row r="36" spans="2:103" x14ac:dyDescent="0.25">
      <c r="B36" s="15" t="str">
        <f t="shared" si="9"/>
        <v>26B</v>
      </c>
      <c r="C36" s="16">
        <v>24</v>
      </c>
      <c r="D36" s="36"/>
      <c r="E36" s="243" t="s">
        <v>462</v>
      </c>
      <c r="F36" s="32"/>
      <c r="G36" s="52"/>
      <c r="H36" s="44">
        <v>45000</v>
      </c>
      <c r="I36" s="18"/>
      <c r="J36" s="44">
        <f t="shared" si="11"/>
        <v>45000</v>
      </c>
      <c r="K36" s="48">
        <f t="shared" si="12"/>
        <v>0</v>
      </c>
      <c r="L36" s="63">
        <f t="shared" si="3"/>
        <v>0</v>
      </c>
      <c r="M36" s="174">
        <f t="shared" si="4"/>
        <v>0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2:103" ht="15.75" thickBot="1" x14ac:dyDescent="0.3">
      <c r="B37" s="15" t="str">
        <f t="shared" si="9"/>
        <v>26B</v>
      </c>
      <c r="C37" s="23" t="s">
        <v>485</v>
      </c>
      <c r="D37" s="36"/>
      <c r="E37" s="258" t="s">
        <v>482</v>
      </c>
      <c r="F37" s="143" t="s">
        <v>492</v>
      </c>
      <c r="G37" s="168"/>
      <c r="H37" s="45">
        <v>45000</v>
      </c>
      <c r="I37" s="144">
        <v>42597</v>
      </c>
      <c r="J37" s="45">
        <f t="shared" si="11"/>
        <v>45000</v>
      </c>
      <c r="K37" s="49">
        <f t="shared" si="12"/>
        <v>0</v>
      </c>
      <c r="L37" s="63">
        <f t="shared" si="3"/>
        <v>0</v>
      </c>
      <c r="M37" s="174">
        <f t="shared" si="4"/>
        <v>0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x14ac:dyDescent="0.25">
      <c r="B38" s="9" t="s">
        <v>413</v>
      </c>
      <c r="C38" s="10">
        <v>1</v>
      </c>
      <c r="D38" s="35"/>
      <c r="E38" s="247" t="s">
        <v>462</v>
      </c>
      <c r="F38" s="149"/>
      <c r="G38" s="51"/>
      <c r="H38" s="43">
        <v>45000</v>
      </c>
      <c r="I38" s="11"/>
      <c r="J38" s="43">
        <f t="shared" si="11"/>
        <v>45000</v>
      </c>
      <c r="K38" s="47">
        <f t="shared" si="12"/>
        <v>0</v>
      </c>
      <c r="L38" s="63">
        <f t="shared" si="3"/>
        <v>0</v>
      </c>
      <c r="M38" s="174">
        <f t="shared" si="4"/>
        <v>0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x14ac:dyDescent="0.25">
      <c r="B39" s="15" t="str">
        <f>B38</f>
        <v>27A</v>
      </c>
      <c r="C39" s="16">
        <v>2</v>
      </c>
      <c r="D39" s="36"/>
      <c r="E39" s="243" t="s">
        <v>462</v>
      </c>
      <c r="F39" s="32"/>
      <c r="G39" s="52"/>
      <c r="H39" s="44">
        <v>45000</v>
      </c>
      <c r="I39" s="18"/>
      <c r="J39" s="44">
        <f t="shared" si="11"/>
        <v>45000</v>
      </c>
      <c r="K39" s="48">
        <f t="shared" si="12"/>
        <v>0</v>
      </c>
      <c r="L39" s="63">
        <f t="shared" si="3"/>
        <v>0</v>
      </c>
      <c r="M39" s="174">
        <f t="shared" si="4"/>
        <v>0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x14ac:dyDescent="0.25">
      <c r="B40" s="15" t="str">
        <f t="shared" ref="B40:B47" si="13">B39</f>
        <v>27A</v>
      </c>
      <c r="C40" s="16">
        <v>3</v>
      </c>
      <c r="D40" s="36"/>
      <c r="E40" s="243" t="s">
        <v>462</v>
      </c>
      <c r="F40" s="32"/>
      <c r="G40" s="52"/>
      <c r="H40" s="44">
        <v>45000</v>
      </c>
      <c r="I40" s="18"/>
      <c r="J40" s="44">
        <f t="shared" si="11"/>
        <v>45000</v>
      </c>
      <c r="K40" s="48">
        <f t="shared" si="12"/>
        <v>0</v>
      </c>
      <c r="L40" s="63">
        <f t="shared" si="3"/>
        <v>0</v>
      </c>
      <c r="M40" s="174">
        <f t="shared" si="4"/>
        <v>0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ht="15.75" thickBot="1" x14ac:dyDescent="0.3">
      <c r="B41" s="15" t="str">
        <f t="shared" si="13"/>
        <v>27A</v>
      </c>
      <c r="C41" s="16">
        <v>4</v>
      </c>
      <c r="D41" s="36"/>
      <c r="E41" s="243" t="s">
        <v>462</v>
      </c>
      <c r="F41" s="32"/>
      <c r="G41" s="52"/>
      <c r="H41" s="44">
        <v>45000</v>
      </c>
      <c r="I41" s="18"/>
      <c r="J41" s="44">
        <f t="shared" si="11"/>
        <v>45000</v>
      </c>
      <c r="K41" s="48">
        <f t="shared" si="12"/>
        <v>0</v>
      </c>
      <c r="L41" s="63">
        <f t="shared" si="3"/>
        <v>0</v>
      </c>
      <c r="M41" s="174">
        <f t="shared" si="4"/>
        <v>0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ht="15.75" thickTop="1" x14ac:dyDescent="0.25">
      <c r="B42" s="15" t="str">
        <f t="shared" si="13"/>
        <v>27A</v>
      </c>
      <c r="C42" s="16">
        <v>5</v>
      </c>
      <c r="D42" s="36"/>
      <c r="E42" s="243" t="s">
        <v>462</v>
      </c>
      <c r="F42" s="32"/>
      <c r="G42" s="52"/>
      <c r="H42" s="44">
        <v>45000</v>
      </c>
      <c r="I42" s="18"/>
      <c r="J42" s="44">
        <f t="shared" si="11"/>
        <v>45000</v>
      </c>
      <c r="K42" s="48">
        <f t="shared" si="12"/>
        <v>0</v>
      </c>
      <c r="L42" s="63">
        <f t="shared" si="3"/>
        <v>0</v>
      </c>
      <c r="M42" s="174">
        <f t="shared" si="4"/>
        <v>0</v>
      </c>
      <c r="N42" s="12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4"/>
    </row>
    <row r="43" spans="2:103" x14ac:dyDescent="0.25">
      <c r="B43" s="15" t="str">
        <f t="shared" si="13"/>
        <v>27A</v>
      </c>
      <c r="C43" s="16">
        <v>6</v>
      </c>
      <c r="D43" s="36"/>
      <c r="E43" s="243" t="s">
        <v>462</v>
      </c>
      <c r="F43" s="32"/>
      <c r="G43" s="52"/>
      <c r="H43" s="44">
        <v>45000</v>
      </c>
      <c r="I43" s="18"/>
      <c r="J43" s="44">
        <f t="shared" si="11"/>
        <v>45000</v>
      </c>
      <c r="K43" s="48">
        <f t="shared" si="12"/>
        <v>0</v>
      </c>
      <c r="L43" s="63">
        <f t="shared" si="3"/>
        <v>0</v>
      </c>
      <c r="M43" s="174">
        <f t="shared" si="4"/>
        <v>0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x14ac:dyDescent="0.25">
      <c r="B44" s="15" t="str">
        <f t="shared" si="13"/>
        <v>27A</v>
      </c>
      <c r="C44" s="16">
        <v>7</v>
      </c>
      <c r="D44" s="36"/>
      <c r="E44" s="243" t="s">
        <v>462</v>
      </c>
      <c r="F44" s="32"/>
      <c r="G44" s="52"/>
      <c r="H44" s="44">
        <v>45000</v>
      </c>
      <c r="I44" s="18"/>
      <c r="J44" s="44">
        <f t="shared" ref="J44:J48" si="14">+H44-K44</f>
        <v>45000</v>
      </c>
      <c r="K44" s="48">
        <f t="shared" ref="K44:K48" si="15">SUM(N44:CY44)</f>
        <v>0</v>
      </c>
      <c r="L44" s="63">
        <f t="shared" si="3"/>
        <v>0</v>
      </c>
      <c r="M44" s="174">
        <f t="shared" si="4"/>
        <v>0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x14ac:dyDescent="0.25">
      <c r="B45" s="15" t="str">
        <f t="shared" si="13"/>
        <v>27A</v>
      </c>
      <c r="C45" s="16">
        <v>8</v>
      </c>
      <c r="D45" s="36"/>
      <c r="E45" s="243" t="s">
        <v>462</v>
      </c>
      <c r="F45" s="32"/>
      <c r="G45" s="52"/>
      <c r="H45" s="44">
        <v>45000</v>
      </c>
      <c r="I45" s="18"/>
      <c r="J45" s="44">
        <f t="shared" si="14"/>
        <v>45000</v>
      </c>
      <c r="K45" s="48">
        <f t="shared" si="15"/>
        <v>0</v>
      </c>
      <c r="L45" s="63">
        <f t="shared" si="3"/>
        <v>0</v>
      </c>
      <c r="M45" s="174">
        <f t="shared" si="4"/>
        <v>0</v>
      </c>
      <c r="N45" s="19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1"/>
    </row>
    <row r="46" spans="2:103" x14ac:dyDescent="0.25">
      <c r="B46" s="15" t="str">
        <f t="shared" si="13"/>
        <v>27A</v>
      </c>
      <c r="C46" s="16">
        <v>9</v>
      </c>
      <c r="D46" s="36"/>
      <c r="E46" s="243" t="s">
        <v>462</v>
      </c>
      <c r="F46" s="32"/>
      <c r="G46" s="52"/>
      <c r="H46" s="44">
        <v>45000</v>
      </c>
      <c r="I46" s="18"/>
      <c r="J46" s="44">
        <f t="shared" si="14"/>
        <v>45000</v>
      </c>
      <c r="K46" s="48">
        <f t="shared" si="15"/>
        <v>0</v>
      </c>
      <c r="L46" s="63">
        <f t="shared" si="3"/>
        <v>0</v>
      </c>
      <c r="M46" s="174">
        <f t="shared" si="4"/>
        <v>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2:103" ht="15.75" thickBot="1" x14ac:dyDescent="0.3">
      <c r="B47" s="22" t="str">
        <f t="shared" si="13"/>
        <v>27A</v>
      </c>
      <c r="C47" s="23">
        <v>10</v>
      </c>
      <c r="D47" s="37"/>
      <c r="E47" s="248" t="s">
        <v>462</v>
      </c>
      <c r="F47" s="143"/>
      <c r="G47" s="168"/>
      <c r="H47" s="45">
        <v>45000</v>
      </c>
      <c r="I47" s="144"/>
      <c r="J47" s="45">
        <f t="shared" si="14"/>
        <v>45000</v>
      </c>
      <c r="K47" s="49">
        <f t="shared" si="15"/>
        <v>0</v>
      </c>
      <c r="L47" s="63">
        <f t="shared" si="3"/>
        <v>0</v>
      </c>
      <c r="M47" s="174">
        <f t="shared" si="4"/>
        <v>0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x14ac:dyDescent="0.25">
      <c r="B48" s="9" t="s">
        <v>414</v>
      </c>
      <c r="C48" s="10">
        <v>11</v>
      </c>
      <c r="D48" s="35"/>
      <c r="E48" s="247" t="s">
        <v>462</v>
      </c>
      <c r="F48" s="149"/>
      <c r="G48" s="51"/>
      <c r="H48" s="43">
        <v>45000</v>
      </c>
      <c r="I48" s="11"/>
      <c r="J48" s="43">
        <f t="shared" si="14"/>
        <v>45000</v>
      </c>
      <c r="K48" s="47">
        <f t="shared" si="15"/>
        <v>0</v>
      </c>
      <c r="L48" s="63">
        <f t="shared" si="3"/>
        <v>0</v>
      </c>
      <c r="M48" s="174">
        <f t="shared" si="4"/>
        <v>0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x14ac:dyDescent="0.25">
      <c r="B49" s="15" t="str">
        <f>B48</f>
        <v>27B</v>
      </c>
      <c r="C49" s="16">
        <v>12</v>
      </c>
      <c r="D49" s="36"/>
      <c r="E49" s="243" t="s">
        <v>462</v>
      </c>
      <c r="F49" s="32"/>
      <c r="G49" s="52"/>
      <c r="H49" s="44">
        <v>45000</v>
      </c>
      <c r="I49" s="18"/>
      <c r="J49" s="44">
        <f t="shared" ref="J49:J56" si="16">+H49-K49</f>
        <v>45000</v>
      </c>
      <c r="K49" s="48">
        <f t="shared" ref="K49:K56" si="17">SUM(N49:CY49)</f>
        <v>0</v>
      </c>
      <c r="L49" s="63">
        <f t="shared" si="3"/>
        <v>0</v>
      </c>
      <c r="M49" s="174">
        <f t="shared" si="4"/>
        <v>0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x14ac:dyDescent="0.25">
      <c r="B50" s="15" t="str">
        <f t="shared" ref="B50:B58" si="18">B49</f>
        <v>27B</v>
      </c>
      <c r="C50" s="16">
        <v>13</v>
      </c>
      <c r="D50" s="36"/>
      <c r="E50" s="243" t="s">
        <v>462</v>
      </c>
      <c r="F50" s="32"/>
      <c r="G50" s="52"/>
      <c r="H50" s="44">
        <v>45000</v>
      </c>
      <c r="I50" s="18"/>
      <c r="J50" s="44">
        <f t="shared" si="16"/>
        <v>45000</v>
      </c>
      <c r="K50" s="48">
        <f t="shared" si="17"/>
        <v>0</v>
      </c>
      <c r="L50" s="63">
        <f t="shared" si="3"/>
        <v>0</v>
      </c>
      <c r="M50" s="174">
        <f t="shared" si="4"/>
        <v>0</v>
      </c>
      <c r="N50" s="19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ht="15.75" thickBot="1" x14ac:dyDescent="0.3">
      <c r="B51" s="15" t="str">
        <f t="shared" si="18"/>
        <v>27B</v>
      </c>
      <c r="C51" s="16">
        <v>14</v>
      </c>
      <c r="D51" s="36"/>
      <c r="E51" s="243" t="s">
        <v>462</v>
      </c>
      <c r="F51" s="32"/>
      <c r="G51" s="52"/>
      <c r="H51" s="44">
        <v>45000</v>
      </c>
      <c r="I51" s="18"/>
      <c r="J51" s="44">
        <f t="shared" si="16"/>
        <v>45000</v>
      </c>
      <c r="K51" s="48">
        <f t="shared" si="17"/>
        <v>0</v>
      </c>
      <c r="L51" s="63">
        <f t="shared" si="3"/>
        <v>0</v>
      </c>
      <c r="M51" s="174">
        <f t="shared" si="4"/>
        <v>0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ht="15.75" thickTop="1" x14ac:dyDescent="0.25">
      <c r="B52" s="15" t="str">
        <f t="shared" si="18"/>
        <v>27B</v>
      </c>
      <c r="C52" s="16">
        <v>15</v>
      </c>
      <c r="D52" s="36"/>
      <c r="E52" s="243" t="s">
        <v>462</v>
      </c>
      <c r="F52" s="32"/>
      <c r="G52" s="52"/>
      <c r="H52" s="44">
        <v>45000</v>
      </c>
      <c r="I52" s="18"/>
      <c r="J52" s="44">
        <f t="shared" si="16"/>
        <v>45000</v>
      </c>
      <c r="K52" s="48">
        <f t="shared" si="17"/>
        <v>0</v>
      </c>
      <c r="L52" s="63">
        <f t="shared" si="3"/>
        <v>0</v>
      </c>
      <c r="M52" s="174">
        <f t="shared" si="4"/>
        <v>0</v>
      </c>
      <c r="N52" s="12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4"/>
    </row>
    <row r="53" spans="2:103" x14ac:dyDescent="0.25">
      <c r="B53" s="15" t="str">
        <f t="shared" si="18"/>
        <v>27B</v>
      </c>
      <c r="C53" s="16">
        <v>16</v>
      </c>
      <c r="D53" s="36"/>
      <c r="E53" s="243" t="s">
        <v>462</v>
      </c>
      <c r="F53" s="32"/>
      <c r="G53" s="52"/>
      <c r="H53" s="44">
        <v>45000</v>
      </c>
      <c r="I53" s="18"/>
      <c r="J53" s="44">
        <f t="shared" si="16"/>
        <v>45000</v>
      </c>
      <c r="K53" s="48">
        <f t="shared" si="17"/>
        <v>0</v>
      </c>
      <c r="L53" s="63">
        <f t="shared" si="3"/>
        <v>0</v>
      </c>
      <c r="M53" s="174">
        <f t="shared" si="4"/>
        <v>0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x14ac:dyDescent="0.25">
      <c r="B54" s="15" t="str">
        <f t="shared" si="18"/>
        <v>27B</v>
      </c>
      <c r="C54" s="16">
        <v>17</v>
      </c>
      <c r="D54" s="36"/>
      <c r="E54" s="243" t="s">
        <v>462</v>
      </c>
      <c r="F54" s="32"/>
      <c r="G54" s="52"/>
      <c r="H54" s="44">
        <v>45000</v>
      </c>
      <c r="I54" s="18"/>
      <c r="J54" s="44">
        <f t="shared" si="16"/>
        <v>45000</v>
      </c>
      <c r="K54" s="48">
        <f t="shared" si="17"/>
        <v>0</v>
      </c>
      <c r="L54" s="63">
        <f t="shared" si="3"/>
        <v>0</v>
      </c>
      <c r="M54" s="174">
        <f t="shared" si="4"/>
        <v>0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x14ac:dyDescent="0.25">
      <c r="B55" s="15" t="str">
        <f t="shared" si="18"/>
        <v>27B</v>
      </c>
      <c r="C55" s="16">
        <v>18</v>
      </c>
      <c r="D55" s="36"/>
      <c r="E55" s="243" t="s">
        <v>462</v>
      </c>
      <c r="F55" s="32"/>
      <c r="G55" s="52"/>
      <c r="H55" s="44">
        <v>45000</v>
      </c>
      <c r="I55" s="18"/>
      <c r="J55" s="44">
        <f t="shared" si="16"/>
        <v>45000</v>
      </c>
      <c r="K55" s="48">
        <f t="shared" si="17"/>
        <v>0</v>
      </c>
      <c r="L55" s="63">
        <f t="shared" si="3"/>
        <v>0</v>
      </c>
      <c r="M55" s="174">
        <f t="shared" si="4"/>
        <v>0</v>
      </c>
      <c r="N55" s="19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1"/>
    </row>
    <row r="56" spans="2:103" x14ac:dyDescent="0.25">
      <c r="B56" s="15" t="str">
        <f t="shared" si="18"/>
        <v>27B</v>
      </c>
      <c r="C56" s="16">
        <v>19</v>
      </c>
      <c r="D56" s="36"/>
      <c r="E56" s="243" t="s">
        <v>462</v>
      </c>
      <c r="F56" s="32"/>
      <c r="G56" s="52"/>
      <c r="H56" s="44">
        <v>45000</v>
      </c>
      <c r="I56" s="18"/>
      <c r="J56" s="44">
        <f t="shared" si="16"/>
        <v>45000</v>
      </c>
      <c r="K56" s="48">
        <f t="shared" si="17"/>
        <v>0</v>
      </c>
      <c r="L56" s="63">
        <f t="shared" si="3"/>
        <v>0</v>
      </c>
      <c r="M56" s="174">
        <f t="shared" si="4"/>
        <v>0</v>
      </c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x14ac:dyDescent="0.25">
      <c r="B57" s="15" t="str">
        <f t="shared" si="18"/>
        <v>27B</v>
      </c>
      <c r="C57" s="16">
        <v>20</v>
      </c>
      <c r="D57" s="36"/>
      <c r="E57" s="243" t="s">
        <v>462</v>
      </c>
      <c r="F57" s="32"/>
      <c r="G57" s="52"/>
      <c r="H57" s="44">
        <v>45000</v>
      </c>
      <c r="I57" s="18"/>
      <c r="J57" s="44">
        <f t="shared" ref="J57:J59" si="19">+H57-K57</f>
        <v>45000</v>
      </c>
      <c r="K57" s="48">
        <f t="shared" ref="K57:K59" si="20">SUM(N57:CY57)</f>
        <v>0</v>
      </c>
      <c r="L57" s="63">
        <f t="shared" si="3"/>
        <v>0</v>
      </c>
      <c r="M57" s="174">
        <f t="shared" si="4"/>
        <v>0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ht="15.75" thickBot="1" x14ac:dyDescent="0.3">
      <c r="B58" s="22" t="str">
        <f t="shared" si="18"/>
        <v>27B</v>
      </c>
      <c r="C58" s="23">
        <v>21</v>
      </c>
      <c r="D58" s="37"/>
      <c r="E58" s="248" t="s">
        <v>462</v>
      </c>
      <c r="F58" s="143"/>
      <c r="G58" s="168"/>
      <c r="H58" s="45">
        <v>45000</v>
      </c>
      <c r="I58" s="144"/>
      <c r="J58" s="45">
        <f t="shared" si="19"/>
        <v>45000</v>
      </c>
      <c r="K58" s="49">
        <f t="shared" si="20"/>
        <v>0</v>
      </c>
      <c r="L58" s="63">
        <f t="shared" si="3"/>
        <v>0</v>
      </c>
      <c r="M58" s="174">
        <f t="shared" si="4"/>
        <v>0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x14ac:dyDescent="0.25">
      <c r="B59" s="133" t="s">
        <v>415</v>
      </c>
      <c r="C59" s="134" t="s">
        <v>502</v>
      </c>
      <c r="D59" s="54"/>
      <c r="E59" s="268" t="s">
        <v>501</v>
      </c>
      <c r="F59" s="137"/>
      <c r="G59" s="167"/>
      <c r="H59" s="139">
        <v>45000</v>
      </c>
      <c r="I59" s="140"/>
      <c r="J59" s="139">
        <f t="shared" si="19"/>
        <v>45000</v>
      </c>
      <c r="K59" s="141">
        <f t="shared" si="20"/>
        <v>0</v>
      </c>
      <c r="L59" s="63">
        <f t="shared" si="3"/>
        <v>0</v>
      </c>
      <c r="M59" s="174">
        <f t="shared" si="4"/>
        <v>0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 t="str">
        <f>B59</f>
        <v>28A</v>
      </c>
      <c r="C60" s="16" t="s">
        <v>503</v>
      </c>
      <c r="D60" s="54"/>
      <c r="E60" s="265" t="s">
        <v>501</v>
      </c>
      <c r="F60" s="32"/>
      <c r="G60" s="52"/>
      <c r="H60" s="44">
        <v>45000</v>
      </c>
      <c r="I60" s="18"/>
      <c r="J60" s="44">
        <f t="shared" ref="J60:J63" si="21">+H60-K60</f>
        <v>45000</v>
      </c>
      <c r="K60" s="48">
        <f t="shared" ref="K60:K63" si="22">SUM(N60:CY60)</f>
        <v>0</v>
      </c>
      <c r="L60" s="63">
        <f t="shared" si="3"/>
        <v>0</v>
      </c>
      <c r="M60" s="174">
        <f t="shared" si="4"/>
        <v>0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 t="str">
        <f t="shared" ref="B61:B67" si="23">B60</f>
        <v>28A</v>
      </c>
      <c r="C61" s="16" t="s">
        <v>505</v>
      </c>
      <c r="D61" s="54"/>
      <c r="E61" s="265" t="s">
        <v>506</v>
      </c>
      <c r="F61" s="32"/>
      <c r="G61" s="52"/>
      <c r="H61" s="44">
        <v>45000</v>
      </c>
      <c r="I61" s="18"/>
      <c r="J61" s="44">
        <f t="shared" si="21"/>
        <v>45000</v>
      </c>
      <c r="K61" s="48">
        <f t="shared" si="22"/>
        <v>0</v>
      </c>
      <c r="L61" s="63">
        <f t="shared" si="3"/>
        <v>0</v>
      </c>
      <c r="M61" s="174">
        <f t="shared" si="4"/>
        <v>0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 t="str">
        <f t="shared" si="23"/>
        <v>28A</v>
      </c>
      <c r="C62" s="16">
        <v>5</v>
      </c>
      <c r="D62" s="54"/>
      <c r="E62" s="265" t="s">
        <v>504</v>
      </c>
      <c r="F62" s="32"/>
      <c r="G62" s="52"/>
      <c r="H62" s="44">
        <v>45000</v>
      </c>
      <c r="I62" s="18"/>
      <c r="J62" s="44">
        <f t="shared" si="21"/>
        <v>45000</v>
      </c>
      <c r="K62" s="48">
        <f t="shared" si="22"/>
        <v>0</v>
      </c>
      <c r="L62" s="63">
        <f t="shared" si="3"/>
        <v>0</v>
      </c>
      <c r="M62" s="174">
        <f t="shared" si="4"/>
        <v>0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 t="str">
        <f t="shared" si="23"/>
        <v>28A</v>
      </c>
      <c r="C63" s="16">
        <v>6</v>
      </c>
      <c r="D63" s="54"/>
      <c r="E63" s="39" t="s">
        <v>441</v>
      </c>
      <c r="F63" s="32" t="s">
        <v>493</v>
      </c>
      <c r="G63" s="52"/>
      <c r="H63" s="44">
        <v>45000</v>
      </c>
      <c r="I63" s="18"/>
      <c r="J63" s="44">
        <f t="shared" si="21"/>
        <v>40750</v>
      </c>
      <c r="K63" s="48">
        <f t="shared" si="22"/>
        <v>4250</v>
      </c>
      <c r="L63" s="63">
        <f t="shared" si="3"/>
        <v>4</v>
      </c>
      <c r="M63" s="174">
        <f>K63/750</f>
        <v>5.666666666666667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>
        <v>2000</v>
      </c>
      <c r="AL63" s="20"/>
      <c r="AM63" s="20"/>
      <c r="AN63" s="20">
        <v>750</v>
      </c>
      <c r="AO63" s="20"/>
      <c r="AP63" s="20">
        <v>750</v>
      </c>
      <c r="AQ63" s="20">
        <v>750</v>
      </c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x14ac:dyDescent="0.25">
      <c r="B64" s="15" t="str">
        <f t="shared" si="23"/>
        <v>28A</v>
      </c>
      <c r="C64" s="16">
        <v>7</v>
      </c>
      <c r="D64" s="54"/>
      <c r="E64" s="39" t="s">
        <v>441</v>
      </c>
      <c r="F64" s="32" t="s">
        <v>493</v>
      </c>
      <c r="G64" s="52"/>
      <c r="H64" s="44">
        <v>45000</v>
      </c>
      <c r="I64" s="18"/>
      <c r="J64" s="44">
        <f t="shared" ref="J64:J66" si="24">+H64-K64</f>
        <v>40750</v>
      </c>
      <c r="K64" s="48">
        <f t="shared" ref="K64:K66" si="25">SUM(N64:CY64)</f>
        <v>4250</v>
      </c>
      <c r="L64" s="63">
        <f t="shared" si="3"/>
        <v>4</v>
      </c>
      <c r="M64" s="174">
        <f t="shared" ref="M64:M66" si="26">K64/750</f>
        <v>5.666666666666667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>
        <v>2000</v>
      </c>
      <c r="AL64" s="20"/>
      <c r="AM64" s="20"/>
      <c r="AN64" s="20">
        <v>750</v>
      </c>
      <c r="AO64" s="20"/>
      <c r="AP64" s="20">
        <v>750</v>
      </c>
      <c r="AQ64" s="20">
        <v>750</v>
      </c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x14ac:dyDescent="0.25">
      <c r="B65" s="15" t="str">
        <f t="shared" si="23"/>
        <v>28A</v>
      </c>
      <c r="C65" s="16">
        <v>8</v>
      </c>
      <c r="D65" s="54"/>
      <c r="E65" s="39" t="s">
        <v>441</v>
      </c>
      <c r="F65" s="32" t="s">
        <v>493</v>
      </c>
      <c r="G65" s="52"/>
      <c r="H65" s="44">
        <v>45000</v>
      </c>
      <c r="I65" s="18"/>
      <c r="J65" s="44">
        <f t="shared" si="24"/>
        <v>40750</v>
      </c>
      <c r="K65" s="48">
        <f t="shared" si="25"/>
        <v>4250</v>
      </c>
      <c r="L65" s="63">
        <f t="shared" si="3"/>
        <v>4</v>
      </c>
      <c r="M65" s="174">
        <f t="shared" si="26"/>
        <v>5.666666666666667</v>
      </c>
      <c r="N65" s="19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>
        <v>2000</v>
      </c>
      <c r="AL65" s="20"/>
      <c r="AM65" s="20"/>
      <c r="AN65" s="20">
        <v>750</v>
      </c>
      <c r="AO65" s="20"/>
      <c r="AP65" s="20">
        <v>750</v>
      </c>
      <c r="AQ65" s="20">
        <v>750</v>
      </c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1"/>
    </row>
    <row r="66" spans="2:103" x14ac:dyDescent="0.25">
      <c r="B66" s="15" t="str">
        <f t="shared" si="23"/>
        <v>28A</v>
      </c>
      <c r="C66" s="16">
        <v>9</v>
      </c>
      <c r="D66" s="54"/>
      <c r="E66" s="39" t="s">
        <v>441</v>
      </c>
      <c r="F66" s="32" t="s">
        <v>493</v>
      </c>
      <c r="G66" s="52"/>
      <c r="H66" s="44">
        <v>45000</v>
      </c>
      <c r="I66" s="18"/>
      <c r="J66" s="44">
        <f t="shared" si="24"/>
        <v>40750</v>
      </c>
      <c r="K66" s="48">
        <f t="shared" si="25"/>
        <v>4250</v>
      </c>
      <c r="L66" s="63">
        <f t="shared" si="3"/>
        <v>4</v>
      </c>
      <c r="M66" s="174">
        <f t="shared" si="26"/>
        <v>5.666666666666667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>
        <v>2000</v>
      </c>
      <c r="AL66" s="20"/>
      <c r="AM66" s="20"/>
      <c r="AN66" s="20">
        <v>750</v>
      </c>
      <c r="AO66" s="20"/>
      <c r="AP66" s="20">
        <v>750</v>
      </c>
      <c r="AQ66" s="20">
        <v>750</v>
      </c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15" t="str">
        <f t="shared" si="23"/>
        <v>28A</v>
      </c>
      <c r="C67" s="16" t="s">
        <v>507</v>
      </c>
      <c r="D67" s="54"/>
      <c r="E67" s="265" t="s">
        <v>501</v>
      </c>
      <c r="F67" s="32"/>
      <c r="G67" s="17"/>
      <c r="H67" s="44"/>
      <c r="I67" s="18"/>
      <c r="J67" s="44"/>
      <c r="K67" s="48">
        <f t="shared" ref="K67:K72" si="27">SUM(N67:CY67)</f>
        <v>0</v>
      </c>
      <c r="L67" s="63">
        <f t="shared" ref="L67:L72" si="28">+COUNT(N67:CY67)</f>
        <v>0</v>
      </c>
      <c r="M67" s="174">
        <f t="shared" si="4"/>
        <v>0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ht="15.75" thickBot="1" x14ac:dyDescent="0.3">
      <c r="B68" s="15"/>
      <c r="C68" s="23"/>
      <c r="D68" s="54"/>
      <c r="E68" s="248"/>
      <c r="F68" s="143"/>
      <c r="G68" s="24"/>
      <c r="H68" s="44"/>
      <c r="I68" s="18"/>
      <c r="J68" s="44"/>
      <c r="K68" s="48">
        <f t="shared" si="27"/>
        <v>0</v>
      </c>
      <c r="L68" s="63">
        <f t="shared" si="28"/>
        <v>0</v>
      </c>
      <c r="M68" s="174">
        <f t="shared" si="4"/>
        <v>0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9" t="s">
        <v>416</v>
      </c>
      <c r="C69" s="10">
        <v>1</v>
      </c>
      <c r="D69" s="35"/>
      <c r="E69" s="247" t="s">
        <v>462</v>
      </c>
      <c r="F69" s="149"/>
      <c r="G69" s="150"/>
      <c r="H69" s="44"/>
      <c r="I69" s="18"/>
      <c r="J69" s="44"/>
      <c r="K69" s="48">
        <f t="shared" si="27"/>
        <v>0</v>
      </c>
      <c r="L69" s="63">
        <f t="shared" si="28"/>
        <v>0</v>
      </c>
      <c r="M69" s="174">
        <f t="shared" si="4"/>
        <v>0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 t="str">
        <f>B69</f>
        <v>29A</v>
      </c>
      <c r="C70" s="16">
        <v>2</v>
      </c>
      <c r="D70" s="54"/>
      <c r="E70" s="40" t="s">
        <v>437</v>
      </c>
      <c r="F70" s="32" t="s">
        <v>494</v>
      </c>
      <c r="G70" s="17"/>
      <c r="H70" s="44"/>
      <c r="I70" s="18"/>
      <c r="J70" s="44"/>
      <c r="K70" s="48">
        <f t="shared" si="27"/>
        <v>16500</v>
      </c>
      <c r="L70" s="63">
        <f t="shared" si="28"/>
        <v>6</v>
      </c>
      <c r="M70" s="174">
        <f t="shared" ref="M70:M108" si="29">K70/500</f>
        <v>33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>
        <v>8500</v>
      </c>
      <c r="AF70" s="20"/>
      <c r="AG70" s="20"/>
      <c r="AH70" s="20">
        <v>1500</v>
      </c>
      <c r="AI70" s="20"/>
      <c r="AJ70" s="20"/>
      <c r="AK70" s="20"/>
      <c r="AL70" s="20"/>
      <c r="AM70" s="20">
        <v>2000</v>
      </c>
      <c r="AN70" s="20"/>
      <c r="AO70" s="20"/>
      <c r="AP70" s="20"/>
      <c r="AQ70" s="20"/>
      <c r="AR70" s="20"/>
      <c r="AS70" s="85">
        <v>3000</v>
      </c>
      <c r="AT70" s="20"/>
      <c r="AU70" s="20">
        <v>1000</v>
      </c>
      <c r="AV70" s="85">
        <v>500</v>
      </c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 t="str">
        <f t="shared" ref="B71:B78" si="30">B70</f>
        <v>29A</v>
      </c>
      <c r="C71" s="16">
        <v>3</v>
      </c>
      <c r="D71" s="54"/>
      <c r="E71" s="40" t="s">
        <v>437</v>
      </c>
      <c r="F71" s="32" t="s">
        <v>494</v>
      </c>
      <c r="G71" s="17"/>
      <c r="H71" s="44"/>
      <c r="I71" s="18"/>
      <c r="J71" s="44"/>
      <c r="K71" s="48">
        <f t="shared" si="27"/>
        <v>16500</v>
      </c>
      <c r="L71" s="63">
        <f t="shared" si="28"/>
        <v>6</v>
      </c>
      <c r="M71" s="174">
        <f t="shared" si="29"/>
        <v>33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>
        <v>8500</v>
      </c>
      <c r="AF71" s="20"/>
      <c r="AG71" s="20"/>
      <c r="AH71" s="20">
        <v>1500</v>
      </c>
      <c r="AI71" s="20"/>
      <c r="AJ71" s="20"/>
      <c r="AK71" s="20"/>
      <c r="AL71" s="20"/>
      <c r="AM71" s="20">
        <v>2000</v>
      </c>
      <c r="AN71" s="20"/>
      <c r="AO71" s="20"/>
      <c r="AP71" s="20"/>
      <c r="AQ71" s="20"/>
      <c r="AR71" s="20"/>
      <c r="AS71" s="20"/>
      <c r="AT71" s="85">
        <v>1000</v>
      </c>
      <c r="AU71" s="20">
        <v>3000</v>
      </c>
      <c r="AV71" s="85">
        <v>500</v>
      </c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 t="str">
        <f t="shared" si="30"/>
        <v>29A</v>
      </c>
      <c r="C72" s="16">
        <v>4</v>
      </c>
      <c r="D72" s="54"/>
      <c r="E72" s="196" t="s">
        <v>511</v>
      </c>
      <c r="F72" s="32" t="s">
        <v>495</v>
      </c>
      <c r="G72" s="17"/>
      <c r="H72" s="44">
        <v>77000</v>
      </c>
      <c r="I72" s="18">
        <v>42628</v>
      </c>
      <c r="J72" s="44"/>
      <c r="K72" s="48">
        <f t="shared" si="27"/>
        <v>0</v>
      </c>
      <c r="L72" s="63">
        <f t="shared" si="28"/>
        <v>0</v>
      </c>
      <c r="M72" s="174">
        <f>K72/500</f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 t="str">
        <f t="shared" si="30"/>
        <v>29A</v>
      </c>
      <c r="C73" s="16">
        <v>5</v>
      </c>
      <c r="D73" s="54"/>
      <c r="E73" s="250" t="s">
        <v>477</v>
      </c>
      <c r="F73" s="32" t="s">
        <v>495</v>
      </c>
      <c r="G73" s="17"/>
      <c r="H73" s="44">
        <v>77000</v>
      </c>
      <c r="I73" s="18">
        <v>42566</v>
      </c>
      <c r="J73" s="44"/>
      <c r="K73" s="48">
        <f>SUM(N73:CY73)</f>
        <v>2000</v>
      </c>
      <c r="L73" s="63">
        <f t="shared" ref="L73:L76" si="31">+COUNT(N73:CY73)</f>
        <v>1</v>
      </c>
      <c r="M73" s="174">
        <f>K73/750</f>
        <v>2.6666666666666665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>
        <v>2000</v>
      </c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x14ac:dyDescent="0.25">
      <c r="B74" s="15" t="str">
        <f t="shared" si="30"/>
        <v>29A</v>
      </c>
      <c r="C74" s="16">
        <v>6</v>
      </c>
      <c r="D74" s="36"/>
      <c r="E74" s="243" t="s">
        <v>462</v>
      </c>
      <c r="F74" s="32"/>
      <c r="G74" s="17"/>
      <c r="H74" s="44"/>
      <c r="I74" s="18"/>
      <c r="J74" s="44"/>
      <c r="K74" s="48">
        <f t="shared" ref="K74:K76" si="32">SUM(N74:CY74)</f>
        <v>0</v>
      </c>
      <c r="L74" s="63">
        <f t="shared" si="31"/>
        <v>0</v>
      </c>
      <c r="M74" s="174">
        <f t="shared" si="29"/>
        <v>0</v>
      </c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1"/>
    </row>
    <row r="75" spans="2:103" x14ac:dyDescent="0.25">
      <c r="B75" s="15" t="str">
        <f t="shared" si="30"/>
        <v>29A</v>
      </c>
      <c r="C75" s="16">
        <v>7</v>
      </c>
      <c r="D75" s="36"/>
      <c r="E75" s="243" t="s">
        <v>462</v>
      </c>
      <c r="F75" s="32"/>
      <c r="G75" s="17"/>
      <c r="H75" s="44"/>
      <c r="I75" s="18"/>
      <c r="J75" s="44"/>
      <c r="K75" s="48">
        <f t="shared" si="32"/>
        <v>0</v>
      </c>
      <c r="L75" s="63">
        <f t="shared" si="31"/>
        <v>0</v>
      </c>
      <c r="M75" s="174">
        <f t="shared" si="29"/>
        <v>0</v>
      </c>
      <c r="N75" s="19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1"/>
    </row>
    <row r="76" spans="2:103" x14ac:dyDescent="0.25">
      <c r="B76" s="15" t="str">
        <f t="shared" si="30"/>
        <v>29A</v>
      </c>
      <c r="C76" s="16">
        <v>8</v>
      </c>
      <c r="D76" s="36"/>
      <c r="E76" s="243" t="s">
        <v>462</v>
      </c>
      <c r="F76" s="32"/>
      <c r="G76" s="17"/>
      <c r="H76" s="44"/>
      <c r="I76" s="18"/>
      <c r="J76" s="44"/>
      <c r="K76" s="48">
        <f t="shared" si="32"/>
        <v>0</v>
      </c>
      <c r="L76" s="63">
        <f t="shared" si="31"/>
        <v>0</v>
      </c>
      <c r="M76" s="174">
        <f t="shared" si="29"/>
        <v>0</v>
      </c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x14ac:dyDescent="0.25">
      <c r="B77" s="15" t="str">
        <f t="shared" si="30"/>
        <v>29A</v>
      </c>
      <c r="C77" s="16">
        <v>9</v>
      </c>
      <c r="D77" s="36"/>
      <c r="E77" s="243" t="s">
        <v>462</v>
      </c>
      <c r="F77" s="32"/>
      <c r="G77" s="17"/>
      <c r="H77" s="44"/>
      <c r="I77" s="18"/>
      <c r="J77" s="44"/>
      <c r="K77" s="48">
        <f t="shared" ref="K77:K85" si="33">SUM(N77:CY77)</f>
        <v>0</v>
      </c>
      <c r="L77" s="63">
        <f t="shared" ref="L77:L85" si="34">+COUNT(N77:CY77)</f>
        <v>0</v>
      </c>
      <c r="M77" s="174">
        <f t="shared" si="29"/>
        <v>0</v>
      </c>
      <c r="N77" s="19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1"/>
    </row>
    <row r="78" spans="2:103" ht="15.75" thickBot="1" x14ac:dyDescent="0.3">
      <c r="B78" s="22" t="str">
        <f t="shared" si="30"/>
        <v>29A</v>
      </c>
      <c r="C78" s="23">
        <v>10</v>
      </c>
      <c r="D78" s="264"/>
      <c r="E78" s="142" t="s">
        <v>438</v>
      </c>
      <c r="F78" s="143" t="s">
        <v>496</v>
      </c>
      <c r="G78" s="24"/>
      <c r="H78" s="44"/>
      <c r="I78" s="18"/>
      <c r="J78" s="44"/>
      <c r="K78" s="48">
        <f t="shared" si="33"/>
        <v>8250</v>
      </c>
      <c r="L78" s="63">
        <f t="shared" si="34"/>
        <v>4</v>
      </c>
      <c r="M78" s="174">
        <f>K78/750</f>
        <v>11</v>
      </c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>
        <v>750</v>
      </c>
      <c r="AN78" s="20"/>
      <c r="AO78" s="20"/>
      <c r="AP78" s="20"/>
      <c r="AQ78" s="20">
        <v>4500</v>
      </c>
      <c r="AR78" s="20"/>
      <c r="AS78" s="20"/>
      <c r="AT78" s="20"/>
      <c r="AU78" s="20"/>
      <c r="AV78" s="20"/>
      <c r="AW78" s="20">
        <v>1500</v>
      </c>
      <c r="AX78" s="20"/>
      <c r="AY78" s="20">
        <v>1500</v>
      </c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33" t="s">
        <v>417</v>
      </c>
      <c r="C79" s="134">
        <v>11</v>
      </c>
      <c r="D79" s="135"/>
      <c r="E79" s="244" t="s">
        <v>462</v>
      </c>
      <c r="F79" s="137"/>
      <c r="G79" s="138"/>
      <c r="H79" s="44"/>
      <c r="I79" s="18"/>
      <c r="J79" s="44"/>
      <c r="K79" s="48">
        <f t="shared" si="33"/>
        <v>0</v>
      </c>
      <c r="L79" s="63">
        <f t="shared" si="34"/>
        <v>0</v>
      </c>
      <c r="M79" s="174">
        <f t="shared" si="29"/>
        <v>0</v>
      </c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 t="str">
        <f>B79</f>
        <v>29B</v>
      </c>
      <c r="C80" s="16">
        <v>12</v>
      </c>
      <c r="D80" s="36"/>
      <c r="E80" s="243" t="s">
        <v>462</v>
      </c>
      <c r="F80" s="32"/>
      <c r="G80" s="17"/>
      <c r="H80" s="44"/>
      <c r="I80" s="18"/>
      <c r="J80" s="44"/>
      <c r="K80" s="48">
        <f t="shared" si="33"/>
        <v>0</v>
      </c>
      <c r="L80" s="63">
        <f t="shared" si="34"/>
        <v>0</v>
      </c>
      <c r="M80" s="174">
        <f t="shared" si="29"/>
        <v>0</v>
      </c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 t="str">
        <f t="shared" ref="B81:B88" si="35">B80</f>
        <v>29B</v>
      </c>
      <c r="C81" s="16">
        <v>13</v>
      </c>
      <c r="D81" s="36"/>
      <c r="E81" s="243" t="s">
        <v>462</v>
      </c>
      <c r="F81" s="32"/>
      <c r="G81" s="17"/>
      <c r="H81" s="44"/>
      <c r="I81" s="18"/>
      <c r="J81" s="44"/>
      <c r="K81" s="48">
        <f t="shared" si="33"/>
        <v>0</v>
      </c>
      <c r="L81" s="63">
        <f t="shared" si="34"/>
        <v>0</v>
      </c>
      <c r="M81" s="174">
        <f t="shared" si="29"/>
        <v>0</v>
      </c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 t="str">
        <f t="shared" si="35"/>
        <v>29B</v>
      </c>
      <c r="C82" s="16">
        <v>14</v>
      </c>
      <c r="D82" s="36"/>
      <c r="E82" s="243" t="s">
        <v>462</v>
      </c>
      <c r="F82" s="32"/>
      <c r="G82" s="17"/>
      <c r="H82" s="44"/>
      <c r="I82" s="18"/>
      <c r="J82" s="44"/>
      <c r="K82" s="48">
        <f t="shared" si="33"/>
        <v>0</v>
      </c>
      <c r="L82" s="63">
        <f t="shared" si="34"/>
        <v>0</v>
      </c>
      <c r="M82" s="174">
        <f t="shared" si="29"/>
        <v>0</v>
      </c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 t="str">
        <f t="shared" si="35"/>
        <v>29B</v>
      </c>
      <c r="C83" s="16">
        <v>15</v>
      </c>
      <c r="D83" s="36"/>
      <c r="E83" s="243" t="s">
        <v>462</v>
      </c>
      <c r="F83" s="32"/>
      <c r="G83" s="17"/>
      <c r="H83" s="44"/>
      <c r="I83" s="18"/>
      <c r="J83" s="44"/>
      <c r="K83" s="48">
        <f t="shared" si="33"/>
        <v>0</v>
      </c>
      <c r="L83" s="63">
        <f t="shared" si="34"/>
        <v>0</v>
      </c>
      <c r="M83" s="174">
        <f t="shared" si="29"/>
        <v>0</v>
      </c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 t="str">
        <f t="shared" si="35"/>
        <v>29B</v>
      </c>
      <c r="C84" s="16">
        <v>16</v>
      </c>
      <c r="D84" s="36"/>
      <c r="E84" s="243" t="s">
        <v>462</v>
      </c>
      <c r="F84" s="32"/>
      <c r="G84" s="17"/>
      <c r="H84" s="44"/>
      <c r="I84" s="18"/>
      <c r="J84" s="44"/>
      <c r="K84" s="48">
        <f t="shared" si="33"/>
        <v>0</v>
      </c>
      <c r="L84" s="63">
        <f t="shared" si="34"/>
        <v>0</v>
      </c>
      <c r="M84" s="174">
        <f t="shared" si="29"/>
        <v>0</v>
      </c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 t="str">
        <f t="shared" si="35"/>
        <v>29B</v>
      </c>
      <c r="C85" s="16">
        <v>17</v>
      </c>
      <c r="D85" s="36"/>
      <c r="E85" s="243" t="s">
        <v>462</v>
      </c>
      <c r="F85" s="32"/>
      <c r="G85" s="17"/>
      <c r="H85" s="44"/>
      <c r="I85" s="18"/>
      <c r="J85" s="44"/>
      <c r="K85" s="48">
        <f t="shared" si="33"/>
        <v>0</v>
      </c>
      <c r="L85" s="63">
        <f t="shared" si="34"/>
        <v>0</v>
      </c>
      <c r="M85" s="174">
        <f t="shared" si="29"/>
        <v>0</v>
      </c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 t="str">
        <f t="shared" si="35"/>
        <v>29B</v>
      </c>
      <c r="C86" s="16">
        <v>18</v>
      </c>
      <c r="D86" s="36"/>
      <c r="E86" s="243" t="s">
        <v>462</v>
      </c>
      <c r="F86" s="32"/>
      <c r="G86" s="17"/>
      <c r="H86" s="44"/>
      <c r="I86" s="18"/>
      <c r="J86" s="44"/>
      <c r="K86" s="48">
        <f t="shared" ref="K86:K108" si="36">SUM(N86:CY86)</f>
        <v>0</v>
      </c>
      <c r="L86" s="63">
        <f t="shared" ref="L86:L108" si="37">+COUNT(N86:CY86)</f>
        <v>0</v>
      </c>
      <c r="M86" s="174">
        <f t="shared" si="29"/>
        <v>0</v>
      </c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 t="str">
        <f t="shared" si="35"/>
        <v>29B</v>
      </c>
      <c r="C87" s="16">
        <v>19</v>
      </c>
      <c r="D87" s="54"/>
      <c r="E87" s="40" t="s">
        <v>439</v>
      </c>
      <c r="F87" s="32" t="s">
        <v>498</v>
      </c>
      <c r="G87" s="274">
        <v>312.5</v>
      </c>
      <c r="H87" s="44">
        <v>45000</v>
      </c>
      <c r="I87" s="18">
        <v>42384</v>
      </c>
      <c r="J87" s="44"/>
      <c r="K87" s="48">
        <f t="shared" si="36"/>
        <v>7500</v>
      </c>
      <c r="L87" s="63">
        <f t="shared" si="37"/>
        <v>8</v>
      </c>
      <c r="M87" s="174">
        <f t="shared" si="29"/>
        <v>15</v>
      </c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>
        <v>2500</v>
      </c>
      <c r="AG87" s="20">
        <v>500</v>
      </c>
      <c r="AH87" s="20">
        <v>500</v>
      </c>
      <c r="AI87" s="20"/>
      <c r="AJ87" s="20"/>
      <c r="AK87" s="20"/>
      <c r="AL87" s="20"/>
      <c r="AM87" s="20">
        <v>500</v>
      </c>
      <c r="AN87" s="20">
        <v>500</v>
      </c>
      <c r="AO87" s="20">
        <v>500</v>
      </c>
      <c r="AP87" s="20"/>
      <c r="AQ87" s="20">
        <v>1500</v>
      </c>
      <c r="AR87" s="20"/>
      <c r="AS87" s="20"/>
      <c r="AT87" s="20"/>
      <c r="AU87" s="20">
        <v>1000</v>
      </c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ht="15.75" thickBot="1" x14ac:dyDescent="0.3">
      <c r="B88" s="22" t="str">
        <f t="shared" si="35"/>
        <v>29B</v>
      </c>
      <c r="C88" s="23">
        <v>20</v>
      </c>
      <c r="D88" s="266"/>
      <c r="E88" s="142" t="s">
        <v>440</v>
      </c>
      <c r="F88" s="143" t="s">
        <v>499</v>
      </c>
      <c r="G88" s="24"/>
      <c r="H88" s="44"/>
      <c r="I88" s="18"/>
      <c r="J88" s="44"/>
      <c r="K88" s="48">
        <f t="shared" si="36"/>
        <v>0</v>
      </c>
      <c r="L88" s="63">
        <f t="shared" si="37"/>
        <v>0</v>
      </c>
      <c r="M88" s="174">
        <f t="shared" si="29"/>
        <v>0</v>
      </c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33" t="s">
        <v>418</v>
      </c>
      <c r="C89" s="134">
        <v>1</v>
      </c>
      <c r="D89" s="54"/>
      <c r="E89" s="136" t="s">
        <v>429</v>
      </c>
      <c r="F89" s="137" t="s">
        <v>493</v>
      </c>
      <c r="G89" s="274">
        <v>312.5</v>
      </c>
      <c r="H89" s="44">
        <v>45000</v>
      </c>
      <c r="I89" s="18">
        <v>42353</v>
      </c>
      <c r="J89" s="44"/>
      <c r="K89" s="48">
        <f>SUM(N89:CY89)</f>
        <v>7000</v>
      </c>
      <c r="L89" s="63">
        <f t="shared" si="37"/>
        <v>11</v>
      </c>
      <c r="M89" s="174">
        <f>K89/500</f>
        <v>14</v>
      </c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>
        <v>500</v>
      </c>
      <c r="AE89" s="20">
        <v>500</v>
      </c>
      <c r="AF89" s="20">
        <v>500</v>
      </c>
      <c r="AG89" s="20">
        <v>500</v>
      </c>
      <c r="AH89" s="20">
        <v>500</v>
      </c>
      <c r="AI89" s="20">
        <v>500</v>
      </c>
      <c r="AJ89" s="20">
        <v>500</v>
      </c>
      <c r="AK89" s="20">
        <v>500</v>
      </c>
      <c r="AL89" s="20">
        <v>500</v>
      </c>
      <c r="AM89" s="20">
        <v>1000</v>
      </c>
      <c r="AN89" s="20">
        <v>1500</v>
      </c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 t="str">
        <f>B89</f>
        <v>30A</v>
      </c>
      <c r="C90" s="16">
        <v>2</v>
      </c>
      <c r="D90" s="54"/>
      <c r="E90" s="40" t="s">
        <v>429</v>
      </c>
      <c r="F90" s="32" t="s">
        <v>493</v>
      </c>
      <c r="G90" s="195">
        <v>312.5</v>
      </c>
      <c r="H90" s="44">
        <v>45000</v>
      </c>
      <c r="I90" s="18">
        <v>42353</v>
      </c>
      <c r="J90" s="44"/>
      <c r="K90" s="48">
        <f t="shared" si="36"/>
        <v>7000</v>
      </c>
      <c r="L90" s="63">
        <f t="shared" si="37"/>
        <v>11</v>
      </c>
      <c r="M90" s="174">
        <f t="shared" si="29"/>
        <v>14</v>
      </c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>
        <v>500</v>
      </c>
      <c r="AE90" s="20">
        <v>500</v>
      </c>
      <c r="AF90" s="20">
        <v>500</v>
      </c>
      <c r="AG90" s="20">
        <v>500</v>
      </c>
      <c r="AH90" s="20">
        <v>500</v>
      </c>
      <c r="AI90" s="20">
        <v>500</v>
      </c>
      <c r="AJ90" s="20">
        <v>500</v>
      </c>
      <c r="AK90" s="20">
        <v>500</v>
      </c>
      <c r="AL90" s="20">
        <v>500</v>
      </c>
      <c r="AM90" s="20">
        <v>1000</v>
      </c>
      <c r="AN90" s="20">
        <v>1500</v>
      </c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 t="str">
        <f t="shared" ref="B91:B96" si="38">B90</f>
        <v>30A</v>
      </c>
      <c r="C91" s="16">
        <v>3</v>
      </c>
      <c r="D91" s="54"/>
      <c r="E91" s="40" t="s">
        <v>430</v>
      </c>
      <c r="F91" s="32" t="s">
        <v>493</v>
      </c>
      <c r="G91" s="195">
        <v>312.5</v>
      </c>
      <c r="H91" s="44">
        <v>45000</v>
      </c>
      <c r="I91" s="18">
        <v>42384</v>
      </c>
      <c r="J91" s="44"/>
      <c r="K91" s="48">
        <f t="shared" si="36"/>
        <v>4000</v>
      </c>
      <c r="L91" s="63">
        <f t="shared" si="37"/>
        <v>7</v>
      </c>
      <c r="M91" s="174">
        <f t="shared" si="29"/>
        <v>8</v>
      </c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>
        <v>500</v>
      </c>
      <c r="AG91" s="20">
        <v>500</v>
      </c>
      <c r="AH91" s="20">
        <v>1000</v>
      </c>
      <c r="AI91" s="20"/>
      <c r="AJ91" s="20">
        <v>500</v>
      </c>
      <c r="AK91" s="20">
        <v>500</v>
      </c>
      <c r="AL91" s="20">
        <v>500</v>
      </c>
      <c r="AM91" s="20">
        <v>500</v>
      </c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 t="str">
        <f t="shared" si="38"/>
        <v>30A</v>
      </c>
      <c r="C92" s="16">
        <v>4</v>
      </c>
      <c r="D92" s="54"/>
      <c r="E92" s="40" t="s">
        <v>430</v>
      </c>
      <c r="F92" s="32" t="s">
        <v>493</v>
      </c>
      <c r="G92" s="195">
        <v>312.5</v>
      </c>
      <c r="H92" s="44">
        <v>45000</v>
      </c>
      <c r="I92" s="18">
        <v>42384</v>
      </c>
      <c r="J92" s="44"/>
      <c r="K92" s="48">
        <f t="shared" si="36"/>
        <v>4000</v>
      </c>
      <c r="L92" s="63">
        <f t="shared" si="37"/>
        <v>7</v>
      </c>
      <c r="M92" s="174">
        <f t="shared" si="29"/>
        <v>8</v>
      </c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>
        <v>500</v>
      </c>
      <c r="AG92" s="20">
        <v>500</v>
      </c>
      <c r="AH92" s="20">
        <v>1000</v>
      </c>
      <c r="AI92" s="20"/>
      <c r="AJ92" s="20">
        <v>500</v>
      </c>
      <c r="AK92" s="20">
        <v>500</v>
      </c>
      <c r="AL92" s="20">
        <v>500</v>
      </c>
      <c r="AM92" s="20">
        <v>500</v>
      </c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 t="str">
        <f t="shared" si="38"/>
        <v>30A</v>
      </c>
      <c r="C93" s="16">
        <v>5</v>
      </c>
      <c r="D93" s="54"/>
      <c r="E93" s="40" t="s">
        <v>430</v>
      </c>
      <c r="F93" s="32" t="s">
        <v>493</v>
      </c>
      <c r="G93" s="195">
        <v>312.5</v>
      </c>
      <c r="H93" s="44">
        <v>45000</v>
      </c>
      <c r="I93" s="18">
        <v>42384</v>
      </c>
      <c r="J93" s="44"/>
      <c r="K93" s="48">
        <f t="shared" si="36"/>
        <v>4000</v>
      </c>
      <c r="L93" s="63">
        <f t="shared" si="37"/>
        <v>7</v>
      </c>
      <c r="M93" s="174">
        <f t="shared" si="29"/>
        <v>8</v>
      </c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>
        <v>500</v>
      </c>
      <c r="AG93" s="20">
        <v>500</v>
      </c>
      <c r="AH93" s="20">
        <v>1000</v>
      </c>
      <c r="AI93" s="20"/>
      <c r="AJ93" s="20">
        <v>500</v>
      </c>
      <c r="AK93" s="20">
        <v>500</v>
      </c>
      <c r="AL93" s="20">
        <v>500</v>
      </c>
      <c r="AM93" s="20">
        <v>500</v>
      </c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 t="str">
        <f t="shared" si="38"/>
        <v>30A</v>
      </c>
      <c r="C94" s="16">
        <v>6</v>
      </c>
      <c r="D94" s="54"/>
      <c r="E94" s="40" t="s">
        <v>430</v>
      </c>
      <c r="F94" s="32" t="s">
        <v>493</v>
      </c>
      <c r="G94" s="195">
        <v>312.5</v>
      </c>
      <c r="H94" s="44">
        <v>45000</v>
      </c>
      <c r="I94" s="18">
        <v>42384</v>
      </c>
      <c r="J94" s="44"/>
      <c r="K94" s="48">
        <f t="shared" si="36"/>
        <v>4000</v>
      </c>
      <c r="L94" s="63">
        <f t="shared" si="37"/>
        <v>7</v>
      </c>
      <c r="M94" s="174">
        <f t="shared" si="29"/>
        <v>8</v>
      </c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>
        <v>500</v>
      </c>
      <c r="AG94" s="20">
        <v>500</v>
      </c>
      <c r="AH94" s="20">
        <v>1000</v>
      </c>
      <c r="AI94" s="20"/>
      <c r="AJ94" s="20">
        <v>500</v>
      </c>
      <c r="AK94" s="20">
        <v>500</v>
      </c>
      <c r="AL94" s="20">
        <v>500</v>
      </c>
      <c r="AM94" s="20">
        <v>500</v>
      </c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 t="str">
        <f t="shared" si="38"/>
        <v>30A</v>
      </c>
      <c r="C95" s="16">
        <v>7</v>
      </c>
      <c r="D95" s="54"/>
      <c r="E95" s="40" t="s">
        <v>431</v>
      </c>
      <c r="F95" s="32" t="s">
        <v>493</v>
      </c>
      <c r="G95" s="195">
        <v>312.5</v>
      </c>
      <c r="H95" s="44">
        <v>45000</v>
      </c>
      <c r="I95" s="18">
        <v>42019</v>
      </c>
      <c r="J95" s="44"/>
      <c r="K95" s="48">
        <f t="shared" si="36"/>
        <v>2500</v>
      </c>
      <c r="L95" s="63">
        <f t="shared" si="37"/>
        <v>4</v>
      </c>
      <c r="M95" s="174">
        <f t="shared" si="29"/>
        <v>5</v>
      </c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>
        <v>500</v>
      </c>
      <c r="AG95" s="20">
        <v>500</v>
      </c>
      <c r="AH95" s="20"/>
      <c r="AI95" s="20">
        <v>1000</v>
      </c>
      <c r="AJ95" s="20">
        <v>500</v>
      </c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x14ac:dyDescent="0.25">
      <c r="B96" s="15" t="str">
        <f t="shared" si="38"/>
        <v>30A</v>
      </c>
      <c r="C96" s="16">
        <v>8</v>
      </c>
      <c r="D96" s="54"/>
      <c r="E96" s="40" t="s">
        <v>431</v>
      </c>
      <c r="F96" s="32" t="s">
        <v>493</v>
      </c>
      <c r="G96" s="195">
        <v>312.5</v>
      </c>
      <c r="H96" s="44">
        <v>45000</v>
      </c>
      <c r="I96" s="18">
        <v>42019</v>
      </c>
      <c r="J96" s="44"/>
      <c r="K96" s="48">
        <f t="shared" si="36"/>
        <v>2500</v>
      </c>
      <c r="L96" s="63">
        <f t="shared" si="37"/>
        <v>4</v>
      </c>
      <c r="M96" s="174">
        <f t="shared" si="29"/>
        <v>5</v>
      </c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>
        <v>500</v>
      </c>
      <c r="AG96" s="20">
        <v>500</v>
      </c>
      <c r="AH96" s="20"/>
      <c r="AI96" s="20">
        <v>1000</v>
      </c>
      <c r="AJ96" s="20">
        <v>500</v>
      </c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1"/>
    </row>
    <row r="97" spans="2:103" x14ac:dyDescent="0.25">
      <c r="B97" s="15" t="str">
        <f t="shared" ref="B97:B98" si="39">B96</f>
        <v>30A</v>
      </c>
      <c r="C97" s="16">
        <v>9</v>
      </c>
      <c r="D97" s="54"/>
      <c r="E97" s="40" t="s">
        <v>432</v>
      </c>
      <c r="F97" s="32" t="s">
        <v>493</v>
      </c>
      <c r="G97" s="195">
        <v>312.5</v>
      </c>
      <c r="H97" s="44">
        <v>45000</v>
      </c>
      <c r="I97" s="18">
        <v>42384</v>
      </c>
      <c r="J97" s="44"/>
      <c r="K97" s="48">
        <f t="shared" si="36"/>
        <v>2500</v>
      </c>
      <c r="L97" s="63">
        <f t="shared" si="37"/>
        <v>4</v>
      </c>
      <c r="M97" s="174">
        <f t="shared" si="29"/>
        <v>5</v>
      </c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>
        <v>500</v>
      </c>
      <c r="AG97" s="20">
        <v>500</v>
      </c>
      <c r="AH97" s="20">
        <v>1000</v>
      </c>
      <c r="AI97" s="20"/>
      <c r="AJ97" s="20">
        <v>500</v>
      </c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ht="15.75" thickBot="1" x14ac:dyDescent="0.3">
      <c r="B98" s="22" t="str">
        <f t="shared" si="39"/>
        <v>30A</v>
      </c>
      <c r="C98" s="23">
        <v>10</v>
      </c>
      <c r="D98" s="266"/>
      <c r="E98" s="142" t="s">
        <v>432</v>
      </c>
      <c r="F98" s="143" t="s">
        <v>493</v>
      </c>
      <c r="G98" s="195">
        <v>312.5</v>
      </c>
      <c r="H98" s="44">
        <v>45000</v>
      </c>
      <c r="I98" s="18">
        <v>42384</v>
      </c>
      <c r="J98" s="44"/>
      <c r="K98" s="48">
        <f t="shared" si="36"/>
        <v>2500</v>
      </c>
      <c r="L98" s="63">
        <f t="shared" si="37"/>
        <v>4</v>
      </c>
      <c r="M98" s="174">
        <f t="shared" si="29"/>
        <v>5</v>
      </c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>
        <v>500</v>
      </c>
      <c r="AG98" s="20">
        <v>500</v>
      </c>
      <c r="AH98" s="20">
        <v>1000</v>
      </c>
      <c r="AI98" s="20"/>
      <c r="AJ98" s="20">
        <v>500</v>
      </c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9" t="s">
        <v>419</v>
      </c>
      <c r="C99" s="10">
        <v>11</v>
      </c>
      <c r="D99" s="54"/>
      <c r="E99" s="148" t="s">
        <v>426</v>
      </c>
      <c r="F99" s="149" t="s">
        <v>493</v>
      </c>
      <c r="G99" s="195">
        <v>312.5</v>
      </c>
      <c r="H99" s="44">
        <v>45000</v>
      </c>
      <c r="I99" s="18">
        <v>42292</v>
      </c>
      <c r="J99" s="44"/>
      <c r="K99" s="48">
        <f t="shared" si="36"/>
        <v>4500</v>
      </c>
      <c r="L99" s="63">
        <f t="shared" si="37"/>
        <v>6</v>
      </c>
      <c r="M99" s="174">
        <f t="shared" si="29"/>
        <v>9</v>
      </c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>
        <v>500</v>
      </c>
      <c r="AA99" s="20">
        <v>1000</v>
      </c>
      <c r="AB99" s="20"/>
      <c r="AC99" s="20">
        <v>500</v>
      </c>
      <c r="AD99" s="20">
        <v>1000</v>
      </c>
      <c r="AE99" s="20"/>
      <c r="AF99" s="20">
        <v>1000</v>
      </c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>
        <v>500</v>
      </c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 t="str">
        <f>B99</f>
        <v>30B</v>
      </c>
      <c r="C100" s="16">
        <v>12</v>
      </c>
      <c r="D100" s="54"/>
      <c r="E100" s="40" t="s">
        <v>433</v>
      </c>
      <c r="F100" s="32" t="s">
        <v>493</v>
      </c>
      <c r="G100" s="195">
        <v>312.5</v>
      </c>
      <c r="H100" s="44">
        <v>45000</v>
      </c>
      <c r="I100" s="18">
        <v>42292</v>
      </c>
      <c r="J100" s="44"/>
      <c r="K100" s="48">
        <f t="shared" si="36"/>
        <v>8000</v>
      </c>
      <c r="L100" s="63">
        <f t="shared" si="37"/>
        <v>9</v>
      </c>
      <c r="M100" s="174">
        <f t="shared" si="29"/>
        <v>16</v>
      </c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>
        <v>500</v>
      </c>
      <c r="AA100" s="20">
        <v>1000</v>
      </c>
      <c r="AB100" s="20"/>
      <c r="AC100" s="20">
        <v>500</v>
      </c>
      <c r="AD100" s="20">
        <v>1000</v>
      </c>
      <c r="AE100" s="20"/>
      <c r="AF100" s="20">
        <v>1000</v>
      </c>
      <c r="AG100" s="20">
        <v>1000</v>
      </c>
      <c r="AH100" s="20"/>
      <c r="AI100" s="20"/>
      <c r="AJ100" s="20"/>
      <c r="AK100" s="20">
        <v>1000</v>
      </c>
      <c r="AL100" s="20"/>
      <c r="AM100" s="20">
        <v>1500</v>
      </c>
      <c r="AN100" s="20"/>
      <c r="AO100" s="20"/>
      <c r="AP100" s="20"/>
      <c r="AQ100" s="20"/>
      <c r="AR100" s="20">
        <v>500</v>
      </c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 t="str">
        <f t="shared" ref="B101:B108" si="40">B100</f>
        <v>30B</v>
      </c>
      <c r="C101" s="16">
        <v>13</v>
      </c>
      <c r="D101" s="54"/>
      <c r="E101" s="40" t="s">
        <v>433</v>
      </c>
      <c r="F101" s="32" t="s">
        <v>493</v>
      </c>
      <c r="G101" s="195">
        <v>312.5</v>
      </c>
      <c r="H101" s="44">
        <v>45000</v>
      </c>
      <c r="I101" s="18">
        <v>42292</v>
      </c>
      <c r="J101" s="44"/>
      <c r="K101" s="48">
        <f t="shared" si="36"/>
        <v>8000</v>
      </c>
      <c r="L101" s="63">
        <f t="shared" si="37"/>
        <v>9</v>
      </c>
      <c r="M101" s="174">
        <f t="shared" si="29"/>
        <v>16</v>
      </c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>
        <v>500</v>
      </c>
      <c r="AA101" s="20">
        <v>1000</v>
      </c>
      <c r="AB101" s="20"/>
      <c r="AC101" s="20">
        <v>500</v>
      </c>
      <c r="AD101" s="20">
        <v>1000</v>
      </c>
      <c r="AE101" s="20"/>
      <c r="AF101" s="20">
        <v>1000</v>
      </c>
      <c r="AG101" s="20">
        <v>1000</v>
      </c>
      <c r="AH101" s="20"/>
      <c r="AI101" s="20"/>
      <c r="AJ101" s="20"/>
      <c r="AK101" s="20">
        <v>1000</v>
      </c>
      <c r="AL101" s="20"/>
      <c r="AM101" s="20">
        <v>1500</v>
      </c>
      <c r="AN101" s="20"/>
      <c r="AO101" s="20"/>
      <c r="AP101" s="20"/>
      <c r="AQ101" s="20"/>
      <c r="AR101" s="20">
        <v>500</v>
      </c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 t="str">
        <f t="shared" si="40"/>
        <v>30B</v>
      </c>
      <c r="C102" s="16">
        <v>14</v>
      </c>
      <c r="D102" s="54"/>
      <c r="E102" s="40" t="s">
        <v>434</v>
      </c>
      <c r="F102" s="32" t="s">
        <v>493</v>
      </c>
      <c r="G102" s="195">
        <v>312.5</v>
      </c>
      <c r="H102" s="44">
        <v>45000</v>
      </c>
      <c r="I102" s="18">
        <v>42353</v>
      </c>
      <c r="J102" s="44"/>
      <c r="K102" s="48">
        <f t="shared" si="36"/>
        <v>10000</v>
      </c>
      <c r="L102" s="63">
        <f t="shared" si="37"/>
        <v>9</v>
      </c>
      <c r="M102" s="174">
        <f t="shared" si="29"/>
        <v>20</v>
      </c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>
        <v>2500</v>
      </c>
      <c r="AE102" s="20">
        <v>1500</v>
      </c>
      <c r="AF102" s="20"/>
      <c r="AG102" s="20">
        <v>1000</v>
      </c>
      <c r="AH102" s="20"/>
      <c r="AI102" s="20">
        <v>1000</v>
      </c>
      <c r="AJ102" s="20"/>
      <c r="AK102" s="20">
        <v>500</v>
      </c>
      <c r="AL102" s="20"/>
      <c r="AM102" s="20">
        <v>1000</v>
      </c>
      <c r="AN102" s="20"/>
      <c r="AO102" s="20"/>
      <c r="AP102" s="20">
        <v>1000</v>
      </c>
      <c r="AQ102" s="20"/>
      <c r="AR102" s="20"/>
      <c r="AS102" s="20">
        <v>1000</v>
      </c>
      <c r="AT102" s="20">
        <v>500</v>
      </c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 t="str">
        <f t="shared" si="40"/>
        <v>30B</v>
      </c>
      <c r="C103" s="16">
        <v>15</v>
      </c>
      <c r="D103" s="54"/>
      <c r="E103" s="40" t="s">
        <v>435</v>
      </c>
      <c r="F103" s="32" t="s">
        <v>493</v>
      </c>
      <c r="G103" s="195">
        <v>312.5</v>
      </c>
      <c r="H103" s="44">
        <v>45000</v>
      </c>
      <c r="I103" s="18">
        <v>42323</v>
      </c>
      <c r="J103" s="44"/>
      <c r="K103" s="48">
        <f t="shared" si="36"/>
        <v>6500</v>
      </c>
      <c r="L103" s="63">
        <f t="shared" si="37"/>
        <v>11</v>
      </c>
      <c r="M103" s="174">
        <f t="shared" si="29"/>
        <v>13</v>
      </c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>
        <v>500</v>
      </c>
      <c r="AC103" s="20">
        <v>500</v>
      </c>
      <c r="AD103" s="20">
        <v>500</v>
      </c>
      <c r="AE103" s="20">
        <v>500</v>
      </c>
      <c r="AF103" s="20"/>
      <c r="AG103" s="20"/>
      <c r="AH103" s="20"/>
      <c r="AI103" s="20"/>
      <c r="AJ103" s="20">
        <v>500</v>
      </c>
      <c r="AK103" s="20">
        <v>500</v>
      </c>
      <c r="AL103" s="20"/>
      <c r="AM103" s="20"/>
      <c r="AN103" s="20">
        <v>500</v>
      </c>
      <c r="AO103" s="20"/>
      <c r="AP103" s="20"/>
      <c r="AQ103" s="20">
        <v>500</v>
      </c>
      <c r="AR103" s="20"/>
      <c r="AS103" s="20"/>
      <c r="AT103" s="20">
        <v>500</v>
      </c>
      <c r="AU103" s="20"/>
      <c r="AV103" s="20"/>
      <c r="AW103" s="20">
        <v>1000</v>
      </c>
      <c r="AX103" s="20"/>
      <c r="AY103" s="20">
        <v>1000</v>
      </c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 t="str">
        <f t="shared" si="40"/>
        <v>30B</v>
      </c>
      <c r="C104" s="16">
        <v>16</v>
      </c>
      <c r="D104" s="54"/>
      <c r="E104" s="40" t="s">
        <v>435</v>
      </c>
      <c r="F104" s="32" t="s">
        <v>493</v>
      </c>
      <c r="G104" s="195">
        <v>312.5</v>
      </c>
      <c r="H104" s="44">
        <v>45000</v>
      </c>
      <c r="I104" s="18">
        <v>42323</v>
      </c>
      <c r="J104" s="44"/>
      <c r="K104" s="48">
        <f t="shared" si="36"/>
        <v>6500</v>
      </c>
      <c r="L104" s="63">
        <f t="shared" si="37"/>
        <v>11</v>
      </c>
      <c r="M104" s="174">
        <f t="shared" si="29"/>
        <v>13</v>
      </c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>
        <v>500</v>
      </c>
      <c r="AC104" s="20">
        <v>500</v>
      </c>
      <c r="AD104" s="20">
        <v>500</v>
      </c>
      <c r="AE104" s="20">
        <v>500</v>
      </c>
      <c r="AF104" s="20"/>
      <c r="AG104" s="20"/>
      <c r="AH104" s="20"/>
      <c r="AI104" s="20"/>
      <c r="AJ104" s="20">
        <v>500</v>
      </c>
      <c r="AK104" s="20">
        <v>500</v>
      </c>
      <c r="AL104" s="20"/>
      <c r="AM104" s="20"/>
      <c r="AN104" s="20">
        <v>500</v>
      </c>
      <c r="AO104" s="20"/>
      <c r="AP104" s="20"/>
      <c r="AQ104" s="20">
        <v>500</v>
      </c>
      <c r="AR104" s="20"/>
      <c r="AS104" s="20"/>
      <c r="AT104" s="20">
        <v>500</v>
      </c>
      <c r="AU104" s="20"/>
      <c r="AV104" s="20"/>
      <c r="AW104" s="20">
        <v>1000</v>
      </c>
      <c r="AX104" s="20"/>
      <c r="AY104" s="20">
        <v>1000</v>
      </c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 t="str">
        <f t="shared" si="40"/>
        <v>30B</v>
      </c>
      <c r="C105" s="16">
        <v>17</v>
      </c>
      <c r="D105" s="54"/>
      <c r="E105" s="40" t="s">
        <v>435</v>
      </c>
      <c r="F105" s="32" t="s">
        <v>493</v>
      </c>
      <c r="G105" s="195">
        <v>312.5</v>
      </c>
      <c r="H105" s="44">
        <v>45000</v>
      </c>
      <c r="I105" s="18">
        <v>42323</v>
      </c>
      <c r="J105" s="44"/>
      <c r="K105" s="48">
        <f t="shared" si="36"/>
        <v>6500</v>
      </c>
      <c r="L105" s="63">
        <f t="shared" si="37"/>
        <v>11</v>
      </c>
      <c r="M105" s="174">
        <f t="shared" si="29"/>
        <v>13</v>
      </c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>
        <v>500</v>
      </c>
      <c r="AC105" s="20">
        <v>500</v>
      </c>
      <c r="AD105" s="20">
        <v>500</v>
      </c>
      <c r="AE105" s="20">
        <v>500</v>
      </c>
      <c r="AF105" s="20"/>
      <c r="AG105" s="20"/>
      <c r="AH105" s="20"/>
      <c r="AI105" s="20"/>
      <c r="AJ105" s="20">
        <v>500</v>
      </c>
      <c r="AK105" s="20">
        <v>500</v>
      </c>
      <c r="AL105" s="20"/>
      <c r="AM105" s="20"/>
      <c r="AN105" s="20">
        <v>500</v>
      </c>
      <c r="AO105" s="20"/>
      <c r="AP105" s="20"/>
      <c r="AQ105" s="20">
        <v>500</v>
      </c>
      <c r="AR105" s="20"/>
      <c r="AS105" s="20"/>
      <c r="AT105" s="20">
        <v>500</v>
      </c>
      <c r="AU105" s="20"/>
      <c r="AV105" s="20"/>
      <c r="AW105" s="20">
        <v>1000</v>
      </c>
      <c r="AX105" s="20"/>
      <c r="AY105" s="20">
        <v>1000</v>
      </c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 t="str">
        <f t="shared" si="40"/>
        <v>30B</v>
      </c>
      <c r="C106" s="16">
        <v>18</v>
      </c>
      <c r="D106" s="54"/>
      <c r="E106" s="40" t="s">
        <v>436</v>
      </c>
      <c r="F106" s="32" t="s">
        <v>493</v>
      </c>
      <c r="G106" s="195">
        <v>312.5</v>
      </c>
      <c r="H106" s="44">
        <v>45000</v>
      </c>
      <c r="I106" s="18">
        <v>42323</v>
      </c>
      <c r="J106" s="44"/>
      <c r="K106" s="48">
        <f t="shared" si="36"/>
        <v>6500</v>
      </c>
      <c r="L106" s="63">
        <f t="shared" si="37"/>
        <v>11</v>
      </c>
      <c r="M106" s="174">
        <f t="shared" si="29"/>
        <v>13</v>
      </c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>
        <v>500</v>
      </c>
      <c r="AC106" s="20">
        <v>500</v>
      </c>
      <c r="AD106" s="20">
        <v>500</v>
      </c>
      <c r="AE106" s="20">
        <v>500</v>
      </c>
      <c r="AF106" s="20"/>
      <c r="AG106" s="20"/>
      <c r="AH106" s="20"/>
      <c r="AI106" s="20"/>
      <c r="AJ106" s="20">
        <v>500</v>
      </c>
      <c r="AK106" s="20">
        <v>500</v>
      </c>
      <c r="AL106" s="20"/>
      <c r="AM106" s="20"/>
      <c r="AN106" s="20">
        <v>500</v>
      </c>
      <c r="AO106" s="20"/>
      <c r="AP106" s="20"/>
      <c r="AQ106" s="20">
        <v>500</v>
      </c>
      <c r="AR106" s="20"/>
      <c r="AS106" s="20"/>
      <c r="AT106" s="20">
        <v>500</v>
      </c>
      <c r="AU106" s="20"/>
      <c r="AV106" s="20"/>
      <c r="AW106" s="20">
        <v>1000</v>
      </c>
      <c r="AX106" s="20"/>
      <c r="AY106" s="20">
        <v>1000</v>
      </c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 t="str">
        <f t="shared" si="40"/>
        <v>30B</v>
      </c>
      <c r="C107" s="16">
        <v>19</v>
      </c>
      <c r="D107" s="54"/>
      <c r="E107" s="40" t="s">
        <v>435</v>
      </c>
      <c r="F107" s="32" t="s">
        <v>493</v>
      </c>
      <c r="G107" s="195">
        <v>312.5</v>
      </c>
      <c r="H107" s="44">
        <v>45000</v>
      </c>
      <c r="I107" s="18">
        <v>42323</v>
      </c>
      <c r="J107" s="44"/>
      <c r="K107" s="48">
        <f t="shared" si="36"/>
        <v>6500</v>
      </c>
      <c r="L107" s="63">
        <f t="shared" si="37"/>
        <v>11</v>
      </c>
      <c r="M107" s="174">
        <f t="shared" si="29"/>
        <v>13</v>
      </c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>
        <v>500</v>
      </c>
      <c r="AC107" s="20">
        <v>500</v>
      </c>
      <c r="AD107" s="20">
        <v>500</v>
      </c>
      <c r="AE107" s="20">
        <v>500</v>
      </c>
      <c r="AF107" s="20"/>
      <c r="AG107" s="20"/>
      <c r="AH107" s="20"/>
      <c r="AI107" s="20"/>
      <c r="AJ107" s="20">
        <v>500</v>
      </c>
      <c r="AK107" s="20">
        <v>500</v>
      </c>
      <c r="AL107" s="20"/>
      <c r="AM107" s="20"/>
      <c r="AN107" s="20">
        <v>500</v>
      </c>
      <c r="AO107" s="20"/>
      <c r="AP107" s="20"/>
      <c r="AQ107" s="20">
        <v>500</v>
      </c>
      <c r="AR107" s="20"/>
      <c r="AS107" s="20"/>
      <c r="AT107" s="20">
        <v>500</v>
      </c>
      <c r="AU107" s="20"/>
      <c r="AV107" s="20"/>
      <c r="AW107" s="20">
        <v>1000</v>
      </c>
      <c r="AX107" s="20"/>
      <c r="AY107" s="20">
        <v>1000</v>
      </c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ht="15.75" thickBot="1" x14ac:dyDescent="0.3">
      <c r="B108" s="22" t="str">
        <f t="shared" si="40"/>
        <v>30B</v>
      </c>
      <c r="C108" s="23">
        <v>20</v>
      </c>
      <c r="D108" s="266"/>
      <c r="E108" s="142" t="s">
        <v>435</v>
      </c>
      <c r="F108" s="143" t="s">
        <v>493</v>
      </c>
      <c r="G108" s="195">
        <v>312.5</v>
      </c>
      <c r="H108" s="44">
        <v>45000</v>
      </c>
      <c r="I108" s="18">
        <v>42323</v>
      </c>
      <c r="J108" s="44"/>
      <c r="K108" s="48">
        <f t="shared" si="36"/>
        <v>6500</v>
      </c>
      <c r="L108" s="63">
        <f t="shared" si="37"/>
        <v>11</v>
      </c>
      <c r="M108" s="174">
        <f t="shared" si="29"/>
        <v>13</v>
      </c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>
        <v>500</v>
      </c>
      <c r="AC108" s="20">
        <v>500</v>
      </c>
      <c r="AD108" s="20">
        <v>500</v>
      </c>
      <c r="AE108" s="20">
        <v>500</v>
      </c>
      <c r="AF108" s="20"/>
      <c r="AG108" s="20"/>
      <c r="AH108" s="20"/>
      <c r="AI108" s="20"/>
      <c r="AJ108" s="20">
        <v>500</v>
      </c>
      <c r="AK108" s="20">
        <v>500</v>
      </c>
      <c r="AL108" s="20"/>
      <c r="AM108" s="20"/>
      <c r="AN108" s="20">
        <v>500</v>
      </c>
      <c r="AO108" s="20"/>
      <c r="AP108" s="20"/>
      <c r="AQ108" s="20">
        <v>500</v>
      </c>
      <c r="AR108" s="20"/>
      <c r="AS108" s="20"/>
      <c r="AT108" s="20">
        <v>500</v>
      </c>
      <c r="AU108" s="20"/>
      <c r="AV108" s="20"/>
      <c r="AW108" s="20">
        <v>1000</v>
      </c>
      <c r="AX108" s="20"/>
      <c r="AY108" s="20">
        <v>1000</v>
      </c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x14ac:dyDescent="0.25">
      <c r="B109" s="133"/>
      <c r="C109" s="134"/>
      <c r="D109" s="135"/>
      <c r="E109" s="136"/>
      <c r="F109" s="137"/>
      <c r="G109" s="138"/>
      <c r="H109" s="139"/>
      <c r="I109" s="140"/>
      <c r="J109" s="139"/>
      <c r="K109" s="141"/>
      <c r="L109" s="64"/>
      <c r="N109" s="19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2:103" x14ac:dyDescent="0.25">
      <c r="B110" s="15"/>
      <c r="C110" s="16"/>
      <c r="D110" s="36"/>
      <c r="E110" s="40"/>
      <c r="F110" s="32"/>
      <c r="G110" s="17"/>
      <c r="H110" s="44"/>
      <c r="I110" s="18"/>
      <c r="J110" s="44"/>
      <c r="K110" s="48"/>
      <c r="L110" s="64"/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36"/>
      <c r="E127" s="40"/>
      <c r="F127" s="32"/>
      <c r="G127" s="17"/>
      <c r="H127" s="44"/>
      <c r="I127" s="18"/>
      <c r="J127" s="44"/>
      <c r="K127" s="48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36"/>
      <c r="E128" s="40"/>
      <c r="F128" s="32"/>
      <c r="G128" s="17"/>
      <c r="H128" s="44"/>
      <c r="I128" s="18"/>
      <c r="J128" s="44"/>
      <c r="K128" s="48"/>
      <c r="L128" s="64"/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ht="15.75" thickBot="1" x14ac:dyDescent="0.3">
      <c r="B129" s="22"/>
      <c r="C129" s="23"/>
      <c r="D129" s="37"/>
      <c r="E129" s="41"/>
      <c r="F129" s="34"/>
      <c r="G129" s="24"/>
      <c r="H129" s="45"/>
      <c r="I129" s="25"/>
      <c r="J129" s="45"/>
      <c r="K129" s="49"/>
      <c r="L129" s="64"/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ht="15.75" thickBot="1" x14ac:dyDescent="0.3">
      <c r="B130" s="6"/>
      <c r="C130" s="6"/>
      <c r="D130" s="6"/>
      <c r="E130" s="6"/>
      <c r="F130" s="6"/>
      <c r="G130" s="26">
        <f>SUM(G15:G129)</f>
        <v>6562.5</v>
      </c>
      <c r="H130" s="46">
        <f>SUM(H15:H129)</f>
        <v>3503000</v>
      </c>
      <c r="I130" s="8"/>
      <c r="J130" s="46">
        <f>SUM(J15:J129)</f>
        <v>2387000</v>
      </c>
      <c r="K130" s="50">
        <f>SUM(K15:K129)</f>
        <v>177250</v>
      </c>
      <c r="L130" s="8"/>
      <c r="N130" s="27">
        <f t="shared" ref="N130:AS130" si="41">SUM(N15:N129)</f>
        <v>0</v>
      </c>
      <c r="O130" s="28">
        <f t="shared" si="41"/>
        <v>0</v>
      </c>
      <c r="P130" s="28">
        <f t="shared" si="41"/>
        <v>0</v>
      </c>
      <c r="Q130" s="28">
        <f t="shared" si="41"/>
        <v>0</v>
      </c>
      <c r="R130" s="28">
        <f t="shared" si="41"/>
        <v>0</v>
      </c>
      <c r="S130" s="28">
        <f t="shared" si="41"/>
        <v>0</v>
      </c>
      <c r="T130" s="28">
        <f t="shared" si="41"/>
        <v>0</v>
      </c>
      <c r="U130" s="28">
        <f t="shared" si="41"/>
        <v>0</v>
      </c>
      <c r="V130" s="28">
        <f t="shared" si="41"/>
        <v>0</v>
      </c>
      <c r="W130" s="28">
        <f t="shared" si="41"/>
        <v>0</v>
      </c>
      <c r="X130" s="28">
        <f t="shared" si="41"/>
        <v>0</v>
      </c>
      <c r="Y130" s="28">
        <f t="shared" si="41"/>
        <v>0</v>
      </c>
      <c r="Z130" s="28">
        <f t="shared" si="41"/>
        <v>1500</v>
      </c>
      <c r="AA130" s="28">
        <f t="shared" si="41"/>
        <v>3000</v>
      </c>
      <c r="AB130" s="28">
        <f t="shared" si="41"/>
        <v>3000</v>
      </c>
      <c r="AC130" s="28">
        <f t="shared" si="41"/>
        <v>4500</v>
      </c>
      <c r="AD130" s="28">
        <f t="shared" si="41"/>
        <v>9500</v>
      </c>
      <c r="AE130" s="28">
        <f t="shared" si="41"/>
        <v>22500</v>
      </c>
      <c r="AF130" s="28">
        <f t="shared" si="41"/>
        <v>10500</v>
      </c>
      <c r="AG130" s="28">
        <f t="shared" si="41"/>
        <v>8500</v>
      </c>
      <c r="AH130" s="28">
        <f t="shared" si="41"/>
        <v>10500</v>
      </c>
      <c r="AI130" s="28">
        <f t="shared" si="41"/>
        <v>4000</v>
      </c>
      <c r="AJ130" s="28">
        <f t="shared" si="41"/>
        <v>8000</v>
      </c>
      <c r="AK130" s="28">
        <f t="shared" si="41"/>
        <v>16500</v>
      </c>
      <c r="AL130" s="28">
        <f t="shared" si="41"/>
        <v>3000</v>
      </c>
      <c r="AM130" s="28">
        <f t="shared" si="41"/>
        <v>13250</v>
      </c>
      <c r="AN130" s="28">
        <f t="shared" si="41"/>
        <v>9500</v>
      </c>
      <c r="AO130" s="28">
        <f t="shared" si="41"/>
        <v>500</v>
      </c>
      <c r="AP130" s="28">
        <f t="shared" si="41"/>
        <v>4000</v>
      </c>
      <c r="AQ130" s="28">
        <f t="shared" si="41"/>
        <v>12000</v>
      </c>
      <c r="AR130" s="28">
        <f t="shared" si="41"/>
        <v>3500</v>
      </c>
      <c r="AS130" s="28">
        <f t="shared" si="41"/>
        <v>4000</v>
      </c>
      <c r="AT130" s="28">
        <f t="shared" ref="AT130:BY130" si="42">SUM(AT15:AT129)</f>
        <v>4500</v>
      </c>
      <c r="AU130" s="28">
        <f t="shared" si="42"/>
        <v>5000</v>
      </c>
      <c r="AV130" s="28">
        <f t="shared" si="42"/>
        <v>1000</v>
      </c>
      <c r="AW130" s="28">
        <f t="shared" si="42"/>
        <v>7500</v>
      </c>
      <c r="AX130" s="28">
        <f t="shared" si="42"/>
        <v>0</v>
      </c>
      <c r="AY130" s="28">
        <f t="shared" si="42"/>
        <v>7500</v>
      </c>
      <c r="AZ130" s="28">
        <f t="shared" si="42"/>
        <v>0</v>
      </c>
      <c r="BA130" s="28">
        <f t="shared" si="42"/>
        <v>0</v>
      </c>
      <c r="BB130" s="28">
        <f t="shared" si="42"/>
        <v>0</v>
      </c>
      <c r="BC130" s="28">
        <f t="shared" si="42"/>
        <v>0</v>
      </c>
      <c r="BD130" s="28">
        <f t="shared" si="42"/>
        <v>0</v>
      </c>
      <c r="BE130" s="28">
        <f t="shared" si="42"/>
        <v>0</v>
      </c>
      <c r="BF130" s="28">
        <f t="shared" si="42"/>
        <v>0</v>
      </c>
      <c r="BG130" s="28">
        <f t="shared" si="42"/>
        <v>0</v>
      </c>
      <c r="BH130" s="28">
        <f t="shared" si="42"/>
        <v>0</v>
      </c>
      <c r="BI130" s="28">
        <f t="shared" si="42"/>
        <v>0</v>
      </c>
      <c r="BJ130" s="28">
        <f t="shared" si="42"/>
        <v>0</v>
      </c>
      <c r="BK130" s="28">
        <f t="shared" si="42"/>
        <v>0</v>
      </c>
      <c r="BL130" s="28">
        <f t="shared" si="42"/>
        <v>0</v>
      </c>
      <c r="BM130" s="28">
        <f t="shared" si="42"/>
        <v>0</v>
      </c>
      <c r="BN130" s="28">
        <f t="shared" si="42"/>
        <v>0</v>
      </c>
      <c r="BO130" s="28">
        <f t="shared" si="42"/>
        <v>0</v>
      </c>
      <c r="BP130" s="28">
        <f t="shared" si="42"/>
        <v>0</v>
      </c>
      <c r="BQ130" s="28">
        <f t="shared" si="42"/>
        <v>0</v>
      </c>
      <c r="BR130" s="28">
        <f t="shared" si="42"/>
        <v>0</v>
      </c>
      <c r="BS130" s="28">
        <f t="shared" si="42"/>
        <v>0</v>
      </c>
      <c r="BT130" s="28">
        <f t="shared" si="42"/>
        <v>0</v>
      </c>
      <c r="BU130" s="28">
        <f t="shared" si="42"/>
        <v>0</v>
      </c>
      <c r="BV130" s="28">
        <f t="shared" si="42"/>
        <v>0</v>
      </c>
      <c r="BW130" s="28">
        <f t="shared" si="42"/>
        <v>0</v>
      </c>
      <c r="BX130" s="28">
        <f t="shared" si="42"/>
        <v>0</v>
      </c>
      <c r="BY130" s="28">
        <f t="shared" si="42"/>
        <v>0</v>
      </c>
      <c r="BZ130" s="28">
        <f t="shared" ref="BZ130:CY130" si="43">SUM(BZ15:BZ129)</f>
        <v>0</v>
      </c>
      <c r="CA130" s="28">
        <f t="shared" si="43"/>
        <v>0</v>
      </c>
      <c r="CB130" s="28">
        <f t="shared" si="43"/>
        <v>0</v>
      </c>
      <c r="CC130" s="28">
        <f t="shared" si="43"/>
        <v>0</v>
      </c>
      <c r="CD130" s="28">
        <f t="shared" si="43"/>
        <v>0</v>
      </c>
      <c r="CE130" s="28">
        <f t="shared" si="43"/>
        <v>0</v>
      </c>
      <c r="CF130" s="28">
        <f t="shared" si="43"/>
        <v>0</v>
      </c>
      <c r="CG130" s="28">
        <f t="shared" si="43"/>
        <v>0</v>
      </c>
      <c r="CH130" s="28">
        <f t="shared" si="43"/>
        <v>0</v>
      </c>
      <c r="CI130" s="28">
        <f t="shared" si="43"/>
        <v>0</v>
      </c>
      <c r="CJ130" s="28">
        <f t="shared" si="43"/>
        <v>0</v>
      </c>
      <c r="CK130" s="28">
        <f t="shared" si="43"/>
        <v>0</v>
      </c>
      <c r="CL130" s="28">
        <f t="shared" si="43"/>
        <v>0</v>
      </c>
      <c r="CM130" s="28">
        <f t="shared" si="43"/>
        <v>0</v>
      </c>
      <c r="CN130" s="28">
        <f t="shared" si="43"/>
        <v>0</v>
      </c>
      <c r="CO130" s="28">
        <f t="shared" si="43"/>
        <v>0</v>
      </c>
      <c r="CP130" s="28">
        <f t="shared" si="43"/>
        <v>0</v>
      </c>
      <c r="CQ130" s="28">
        <f t="shared" si="43"/>
        <v>0</v>
      </c>
      <c r="CR130" s="28">
        <f t="shared" si="43"/>
        <v>0</v>
      </c>
      <c r="CS130" s="28">
        <f t="shared" si="43"/>
        <v>0</v>
      </c>
      <c r="CT130" s="28">
        <f t="shared" si="43"/>
        <v>0</v>
      </c>
      <c r="CU130" s="28">
        <f t="shared" si="43"/>
        <v>0</v>
      </c>
      <c r="CV130" s="28">
        <f t="shared" si="43"/>
        <v>0</v>
      </c>
      <c r="CW130" s="28">
        <f t="shared" si="43"/>
        <v>0</v>
      </c>
      <c r="CX130" s="28">
        <f t="shared" si="43"/>
        <v>0</v>
      </c>
      <c r="CY130" s="29">
        <f t="shared" si="43"/>
        <v>0</v>
      </c>
    </row>
    <row r="131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Y141"/>
  <sheetViews>
    <sheetView topLeftCell="A5" workbookViewId="0">
      <pane xSplit="5" ySplit="8" topLeftCell="AQ28" activePane="bottomRight" state="frozen"/>
      <selection activeCell="A5" sqref="A5"/>
      <selection pane="topRight" activeCell="F5" sqref="F5"/>
      <selection pane="bottomLeft" activeCell="A13" sqref="A13"/>
      <selection pane="bottomRight" activeCell="AZ29" sqref="AZ29"/>
    </sheetView>
  </sheetViews>
  <sheetFormatPr baseColWidth="10" defaultRowHeight="15" x14ac:dyDescent="0.25"/>
  <cols>
    <col min="2" max="2" width="14.140625" customWidth="1"/>
    <col min="3" max="3" width="11.5703125" customWidth="1"/>
    <col min="4" max="4" width="16" customWidth="1"/>
    <col min="5" max="5" width="52.7109375" customWidth="1"/>
    <col min="6" max="6" width="13.42578125" customWidth="1"/>
    <col min="7" max="7" width="16.140625" customWidth="1"/>
    <col min="8" max="8" width="15.140625" customWidth="1"/>
    <col min="9" max="9" width="14.28515625" customWidth="1"/>
    <col min="10" max="10" width="14.7109375" customWidth="1"/>
    <col min="11" max="11" width="15" customWidth="1"/>
    <col min="12" max="12" width="9.85546875" customWidth="1"/>
  </cols>
  <sheetData>
    <row r="8" spans="2:103" ht="27" x14ac:dyDescent="0.35">
      <c r="B8" s="1" t="s">
        <v>109</v>
      </c>
    </row>
    <row r="9" spans="2:103" ht="20.25" x14ac:dyDescent="0.3">
      <c r="B9" s="2"/>
      <c r="C9" s="2"/>
      <c r="D9" s="2"/>
      <c r="E9" s="66"/>
      <c r="F9" s="66"/>
    </row>
    <row r="10" spans="2:103" ht="15.75" thickBot="1" x14ac:dyDescent="0.3"/>
    <row r="11" spans="2:103" ht="32.25" thickTop="1" thickBot="1" x14ac:dyDescent="0.3">
      <c r="B11" s="56" t="s">
        <v>1</v>
      </c>
      <c r="C11" s="57" t="s">
        <v>2</v>
      </c>
      <c r="D11" s="58"/>
      <c r="E11" s="59" t="s">
        <v>3</v>
      </c>
      <c r="F11" s="60" t="s">
        <v>103</v>
      </c>
      <c r="G11" s="55" t="s">
        <v>4</v>
      </c>
      <c r="H11" s="61" t="s">
        <v>5</v>
      </c>
      <c r="I11" s="62" t="s">
        <v>6</v>
      </c>
      <c r="J11" s="61" t="s">
        <v>7</v>
      </c>
      <c r="K11" s="62" t="s">
        <v>8</v>
      </c>
      <c r="L11" s="65" t="s">
        <v>104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  <c r="AI11" s="3" t="s">
        <v>30</v>
      </c>
      <c r="AJ11" s="3" t="s">
        <v>31</v>
      </c>
      <c r="AK11" s="3" t="s">
        <v>32</v>
      </c>
      <c r="AL11" s="3" t="s">
        <v>33</v>
      </c>
      <c r="AM11" s="3" t="s">
        <v>34</v>
      </c>
      <c r="AN11" s="3" t="s">
        <v>35</v>
      </c>
      <c r="AO11" s="3" t="s">
        <v>36</v>
      </c>
      <c r="AP11" s="3" t="s">
        <v>37</v>
      </c>
      <c r="AQ11" s="3" t="s">
        <v>38</v>
      </c>
      <c r="AR11" s="3" t="s">
        <v>39</v>
      </c>
      <c r="AS11" s="3" t="s">
        <v>40</v>
      </c>
      <c r="AT11" s="3" t="s">
        <v>41</v>
      </c>
      <c r="AU11" s="3" t="s">
        <v>42</v>
      </c>
      <c r="AV11" s="3" t="s">
        <v>43</v>
      </c>
      <c r="AW11" s="3" t="s">
        <v>44</v>
      </c>
      <c r="AX11" s="3" t="s">
        <v>45</v>
      </c>
      <c r="AY11" s="3" t="s">
        <v>46</v>
      </c>
      <c r="AZ11" s="3" t="s">
        <v>47</v>
      </c>
      <c r="BA11" s="3" t="s">
        <v>48</v>
      </c>
      <c r="BB11" s="3" t="s">
        <v>49</v>
      </c>
      <c r="BC11" s="3" t="s">
        <v>50</v>
      </c>
      <c r="BD11" s="3" t="s">
        <v>51</v>
      </c>
      <c r="BE11" s="3" t="s">
        <v>52</v>
      </c>
      <c r="BF11" s="3" t="s">
        <v>53</v>
      </c>
      <c r="BG11" s="3" t="s">
        <v>54</v>
      </c>
      <c r="BH11" s="3" t="s">
        <v>55</v>
      </c>
      <c r="BI11" s="3" t="s">
        <v>56</v>
      </c>
      <c r="BJ11" s="3" t="s">
        <v>57</v>
      </c>
      <c r="BK11" s="3" t="s">
        <v>58</v>
      </c>
      <c r="BL11" s="3" t="s">
        <v>59</v>
      </c>
      <c r="BM11" s="3" t="s">
        <v>60</v>
      </c>
      <c r="BN11" s="3" t="s">
        <v>61</v>
      </c>
      <c r="BO11" s="3" t="s">
        <v>62</v>
      </c>
      <c r="BP11" s="3" t="s">
        <v>63</v>
      </c>
      <c r="BQ11" s="3" t="s">
        <v>64</v>
      </c>
      <c r="BR11" s="3" t="s">
        <v>65</v>
      </c>
      <c r="BS11" s="3" t="s">
        <v>66</v>
      </c>
      <c r="BT11" s="3" t="s">
        <v>67</v>
      </c>
      <c r="BU11" s="3" t="s">
        <v>68</v>
      </c>
      <c r="BV11" s="3" t="s">
        <v>69</v>
      </c>
      <c r="BW11" s="3" t="s">
        <v>70</v>
      </c>
      <c r="BX11" s="3" t="s">
        <v>71</v>
      </c>
      <c r="BY11" s="3" t="s">
        <v>72</v>
      </c>
      <c r="BZ11" s="3" t="s">
        <v>73</v>
      </c>
      <c r="CA11" s="3" t="s">
        <v>74</v>
      </c>
      <c r="CB11" s="3" t="s">
        <v>75</v>
      </c>
      <c r="CC11" s="3" t="s">
        <v>76</v>
      </c>
      <c r="CD11" s="3" t="s">
        <v>77</v>
      </c>
      <c r="CE11" s="3" t="s">
        <v>78</v>
      </c>
      <c r="CF11" s="3" t="s">
        <v>79</v>
      </c>
      <c r="CG11" s="3" t="s">
        <v>80</v>
      </c>
      <c r="CH11" s="3" t="s">
        <v>81</v>
      </c>
      <c r="CI11" s="3" t="s">
        <v>82</v>
      </c>
      <c r="CJ11" s="3" t="s">
        <v>83</v>
      </c>
      <c r="CK11" s="3" t="s">
        <v>84</v>
      </c>
      <c r="CL11" s="3" t="s">
        <v>85</v>
      </c>
      <c r="CM11" s="3" t="s">
        <v>86</v>
      </c>
      <c r="CN11" s="3" t="s">
        <v>87</v>
      </c>
      <c r="CO11" s="3" t="s">
        <v>88</v>
      </c>
      <c r="CP11" s="3" t="s">
        <v>89</v>
      </c>
      <c r="CQ11" s="3" t="s">
        <v>90</v>
      </c>
      <c r="CR11" s="3" t="s">
        <v>91</v>
      </c>
      <c r="CS11" s="3" t="s">
        <v>92</v>
      </c>
      <c r="CT11" s="3" t="s">
        <v>93</v>
      </c>
      <c r="CU11" s="3" t="s">
        <v>94</v>
      </c>
      <c r="CV11" s="3" t="s">
        <v>95</v>
      </c>
      <c r="CW11" s="3" t="s">
        <v>96</v>
      </c>
      <c r="CX11" s="3" t="s">
        <v>97</v>
      </c>
      <c r="CY11" s="3" t="s">
        <v>98</v>
      </c>
    </row>
    <row r="12" spans="2:103" ht="16.5" thickTop="1" thickBot="1" x14ac:dyDescent="0.3">
      <c r="N12" s="4">
        <v>42109</v>
      </c>
      <c r="O12" s="4">
        <f>+N12+15</f>
        <v>42124</v>
      </c>
      <c r="P12" s="4">
        <f t="shared" ref="P12:CA12" si="0">+O12+15</f>
        <v>42139</v>
      </c>
      <c r="Q12" s="4">
        <f t="shared" si="0"/>
        <v>42154</v>
      </c>
      <c r="R12" s="4">
        <f>+Q12+15+1</f>
        <v>42170</v>
      </c>
      <c r="S12" s="4">
        <f t="shared" si="0"/>
        <v>42185</v>
      </c>
      <c r="T12" s="4">
        <f t="shared" si="0"/>
        <v>42200</v>
      </c>
      <c r="U12" s="4">
        <f t="shared" si="0"/>
        <v>42215</v>
      </c>
      <c r="V12" s="4">
        <f>+U12+15+1</f>
        <v>42231</v>
      </c>
      <c r="W12" s="4">
        <f t="shared" si="0"/>
        <v>42246</v>
      </c>
      <c r="X12" s="4">
        <f>+W12+15+1</f>
        <v>42262</v>
      </c>
      <c r="Y12" s="4">
        <f t="shared" si="0"/>
        <v>42277</v>
      </c>
      <c r="Z12" s="4">
        <f t="shared" si="0"/>
        <v>42292</v>
      </c>
      <c r="AA12" s="4">
        <f t="shared" si="0"/>
        <v>42307</v>
      </c>
      <c r="AB12" s="4">
        <f>+AA12+15+1</f>
        <v>42323</v>
      </c>
      <c r="AC12" s="4">
        <f t="shared" si="0"/>
        <v>42338</v>
      </c>
      <c r="AD12" s="4">
        <f t="shared" si="0"/>
        <v>42353</v>
      </c>
      <c r="AE12" s="4">
        <f t="shared" si="0"/>
        <v>42368</v>
      </c>
      <c r="AF12" s="4">
        <f>+AE12+15+1</f>
        <v>42384</v>
      </c>
      <c r="AG12" s="4">
        <f t="shared" si="0"/>
        <v>42399</v>
      </c>
      <c r="AH12" s="4">
        <f>+AG12+15+1</f>
        <v>42415</v>
      </c>
      <c r="AI12" s="4">
        <v>42428</v>
      </c>
      <c r="AJ12" s="4">
        <v>42444</v>
      </c>
      <c r="AK12" s="4">
        <f t="shared" si="0"/>
        <v>42459</v>
      </c>
      <c r="AL12" s="4">
        <f>+AK12+16</f>
        <v>42475</v>
      </c>
      <c r="AM12" s="4">
        <f t="shared" si="0"/>
        <v>42490</v>
      </c>
      <c r="AN12" s="4">
        <f t="shared" si="0"/>
        <v>42505</v>
      </c>
      <c r="AO12" s="4">
        <f t="shared" si="0"/>
        <v>42520</v>
      </c>
      <c r="AP12" s="4">
        <f>+AO12+16</f>
        <v>42536</v>
      </c>
      <c r="AQ12" s="4">
        <f t="shared" si="0"/>
        <v>42551</v>
      </c>
      <c r="AR12" s="4">
        <f t="shared" si="0"/>
        <v>42566</v>
      </c>
      <c r="AS12" s="4">
        <f t="shared" si="0"/>
        <v>42581</v>
      </c>
      <c r="AT12" s="4">
        <f>+AS12+16</f>
        <v>42597</v>
      </c>
      <c r="AU12" s="4">
        <f t="shared" si="0"/>
        <v>42612</v>
      </c>
      <c r="AV12" s="4">
        <f>+AU12+16</f>
        <v>42628</v>
      </c>
      <c r="AW12" s="4">
        <f t="shared" si="0"/>
        <v>42643</v>
      </c>
      <c r="AX12" s="4">
        <f t="shared" si="0"/>
        <v>42658</v>
      </c>
      <c r="AY12" s="4">
        <f t="shared" si="0"/>
        <v>42673</v>
      </c>
      <c r="AZ12" s="4">
        <f>+AY12+16</f>
        <v>42689</v>
      </c>
      <c r="BA12" s="4">
        <f t="shared" si="0"/>
        <v>42704</v>
      </c>
      <c r="BB12" s="4">
        <f t="shared" si="0"/>
        <v>42719</v>
      </c>
      <c r="BC12" s="4">
        <f t="shared" si="0"/>
        <v>42734</v>
      </c>
      <c r="BD12" s="4">
        <f>+BC12+16</f>
        <v>42750</v>
      </c>
      <c r="BE12" s="4">
        <f t="shared" si="0"/>
        <v>42765</v>
      </c>
      <c r="BF12" s="4">
        <f>+BE12+16</f>
        <v>42781</v>
      </c>
      <c r="BG12" s="4">
        <f>+BF12+13</f>
        <v>42794</v>
      </c>
      <c r="BH12" s="4">
        <f t="shared" si="0"/>
        <v>42809</v>
      </c>
      <c r="BI12" s="4">
        <f t="shared" si="0"/>
        <v>42824</v>
      </c>
      <c r="BJ12" s="4">
        <f>+BI12+16</f>
        <v>42840</v>
      </c>
      <c r="BK12" s="4">
        <f t="shared" si="0"/>
        <v>42855</v>
      </c>
      <c r="BL12" s="4">
        <f t="shared" si="0"/>
        <v>42870</v>
      </c>
      <c r="BM12" s="4">
        <f t="shared" si="0"/>
        <v>42885</v>
      </c>
      <c r="BN12" s="4">
        <f>+BM12+16</f>
        <v>42901</v>
      </c>
      <c r="BO12" s="4">
        <f t="shared" si="0"/>
        <v>42916</v>
      </c>
      <c r="BP12" s="4">
        <f t="shared" si="0"/>
        <v>42931</v>
      </c>
      <c r="BQ12" s="4">
        <f t="shared" si="0"/>
        <v>42946</v>
      </c>
      <c r="BR12" s="4">
        <f>+BQ12+16</f>
        <v>42962</v>
      </c>
      <c r="BS12" s="4">
        <f t="shared" si="0"/>
        <v>42977</v>
      </c>
      <c r="BT12" s="4">
        <f>+BS12+16</f>
        <v>42993</v>
      </c>
      <c r="BU12" s="4">
        <f t="shared" si="0"/>
        <v>43008</v>
      </c>
      <c r="BV12" s="4">
        <f t="shared" si="0"/>
        <v>43023</v>
      </c>
      <c r="BW12" s="4">
        <f t="shared" si="0"/>
        <v>43038</v>
      </c>
      <c r="BX12" s="4">
        <f>+BW12+16</f>
        <v>43054</v>
      </c>
      <c r="BY12" s="4">
        <f t="shared" si="0"/>
        <v>43069</v>
      </c>
      <c r="BZ12" s="4">
        <f t="shared" si="0"/>
        <v>43084</v>
      </c>
      <c r="CA12" s="4">
        <f t="shared" si="0"/>
        <v>43099</v>
      </c>
      <c r="CB12" s="4">
        <f>+CA12+16</f>
        <v>43115</v>
      </c>
      <c r="CC12" s="4">
        <f t="shared" ref="CC12:CY12" si="1">+CB12+15</f>
        <v>43130</v>
      </c>
      <c r="CD12" s="4">
        <f>+CC12+16</f>
        <v>43146</v>
      </c>
      <c r="CE12" s="4">
        <f>+CD12+13</f>
        <v>43159</v>
      </c>
      <c r="CF12" s="4">
        <f t="shared" si="1"/>
        <v>43174</v>
      </c>
      <c r="CG12" s="4">
        <f t="shared" si="1"/>
        <v>43189</v>
      </c>
      <c r="CH12" s="4">
        <f>+CG12+16</f>
        <v>43205</v>
      </c>
      <c r="CI12" s="4">
        <f t="shared" si="1"/>
        <v>43220</v>
      </c>
      <c r="CJ12" s="4">
        <f t="shared" si="1"/>
        <v>43235</v>
      </c>
      <c r="CK12" s="4">
        <f t="shared" si="1"/>
        <v>43250</v>
      </c>
      <c r="CL12" s="4">
        <f>+CK12+16</f>
        <v>43266</v>
      </c>
      <c r="CM12" s="4">
        <f t="shared" si="1"/>
        <v>43281</v>
      </c>
      <c r="CN12" s="4">
        <f t="shared" si="1"/>
        <v>43296</v>
      </c>
      <c r="CO12" s="4">
        <f t="shared" si="1"/>
        <v>43311</v>
      </c>
      <c r="CP12" s="4">
        <f>+CO12+16</f>
        <v>43327</v>
      </c>
      <c r="CQ12" s="4">
        <f t="shared" si="1"/>
        <v>43342</v>
      </c>
      <c r="CR12" s="4">
        <f>+CQ12+16</f>
        <v>43358</v>
      </c>
      <c r="CS12" s="4">
        <f t="shared" si="1"/>
        <v>43373</v>
      </c>
      <c r="CT12" s="4">
        <f t="shared" si="1"/>
        <v>43388</v>
      </c>
      <c r="CU12" s="4">
        <f t="shared" si="1"/>
        <v>43403</v>
      </c>
      <c r="CV12" s="4">
        <f>+CU12+16</f>
        <v>43419</v>
      </c>
      <c r="CW12" s="4">
        <f t="shared" si="1"/>
        <v>43434</v>
      </c>
      <c r="CX12" s="4">
        <f t="shared" si="1"/>
        <v>43449</v>
      </c>
      <c r="CY12" s="4">
        <f t="shared" si="1"/>
        <v>43464</v>
      </c>
    </row>
    <row r="13" spans="2:103" ht="15.75" thickTop="1" x14ac:dyDescent="0.25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2:103" ht="15.75" thickBot="1" x14ac:dyDescent="0.3">
      <c r="B14" s="6"/>
      <c r="C14" s="6"/>
      <c r="D14" s="6"/>
      <c r="E14" s="6"/>
      <c r="F14" s="6"/>
      <c r="G14" s="6"/>
      <c r="H14" s="7"/>
      <c r="I14" s="8"/>
      <c r="J14" s="7"/>
      <c r="K14" s="8"/>
      <c r="L14" s="8"/>
    </row>
    <row r="15" spans="2:103" ht="16.5" thickTop="1" thickBot="1" x14ac:dyDescent="0.3">
      <c r="B15" s="9" t="s">
        <v>427</v>
      </c>
      <c r="C15" s="10">
        <v>1</v>
      </c>
      <c r="D15" s="53"/>
      <c r="E15" s="38" t="s">
        <v>420</v>
      </c>
      <c r="F15" s="42" t="s">
        <v>493</v>
      </c>
      <c r="G15" s="195">
        <v>312.5</v>
      </c>
      <c r="H15" s="43">
        <v>45000</v>
      </c>
      <c r="I15" s="11">
        <v>42292</v>
      </c>
      <c r="J15" s="43">
        <f>+H15-K15</f>
        <v>36000</v>
      </c>
      <c r="K15" s="47">
        <f>SUM(N15:CY15)</f>
        <v>9000</v>
      </c>
      <c r="L15" s="63">
        <f>+COUNT(N15:CY15)</f>
        <v>17</v>
      </c>
      <c r="M15" s="174"/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>
        <v>500</v>
      </c>
      <c r="AA15" s="13">
        <v>500</v>
      </c>
      <c r="AB15" s="13">
        <v>500</v>
      </c>
      <c r="AC15" s="13">
        <v>1000</v>
      </c>
      <c r="AD15" s="13">
        <v>500</v>
      </c>
      <c r="AE15" s="13">
        <v>500</v>
      </c>
      <c r="AF15" s="13">
        <v>500</v>
      </c>
      <c r="AG15" s="13">
        <v>500</v>
      </c>
      <c r="AH15" s="13">
        <v>500</v>
      </c>
      <c r="AI15" s="13">
        <v>500</v>
      </c>
      <c r="AJ15" s="13">
        <v>500</v>
      </c>
      <c r="AK15" s="13">
        <v>500</v>
      </c>
      <c r="AL15" s="13">
        <v>500</v>
      </c>
      <c r="AM15" s="13">
        <v>500</v>
      </c>
      <c r="AN15" s="13"/>
      <c r="AO15" s="13">
        <v>500</v>
      </c>
      <c r="AP15" s="13">
        <v>500</v>
      </c>
      <c r="AQ15" s="13"/>
      <c r="AR15" s="13">
        <v>500</v>
      </c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4"/>
    </row>
    <row r="16" spans="2:103" x14ac:dyDescent="0.25">
      <c r="B16" s="15" t="str">
        <f>B15</f>
        <v>31A</v>
      </c>
      <c r="C16" s="16">
        <v>2</v>
      </c>
      <c r="D16" s="54"/>
      <c r="E16" s="39" t="s">
        <v>420</v>
      </c>
      <c r="F16" s="33" t="s">
        <v>493</v>
      </c>
      <c r="G16" s="195">
        <v>312.5</v>
      </c>
      <c r="H16" s="44">
        <v>45000</v>
      </c>
      <c r="I16" s="11">
        <v>42292</v>
      </c>
      <c r="J16" s="44">
        <f t="shared" ref="J16:J24" si="2">+H16-K16</f>
        <v>36000</v>
      </c>
      <c r="K16" s="48">
        <f>SUM(N16:CY16)</f>
        <v>9000</v>
      </c>
      <c r="L16" s="63">
        <f t="shared" ref="L16:L74" si="3">+COUNT(N16:CY16)</f>
        <v>17</v>
      </c>
      <c r="M16" s="174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>
        <v>500</v>
      </c>
      <c r="AA16" s="20">
        <v>500</v>
      </c>
      <c r="AB16" s="20">
        <v>500</v>
      </c>
      <c r="AC16" s="20">
        <v>1000</v>
      </c>
      <c r="AD16" s="20">
        <v>500</v>
      </c>
      <c r="AE16" s="20">
        <v>500</v>
      </c>
      <c r="AF16" s="20">
        <v>500</v>
      </c>
      <c r="AG16" s="20">
        <v>500</v>
      </c>
      <c r="AH16" s="20">
        <v>500</v>
      </c>
      <c r="AI16" s="20">
        <v>500</v>
      </c>
      <c r="AJ16" s="20">
        <v>500</v>
      </c>
      <c r="AK16" s="20">
        <v>500</v>
      </c>
      <c r="AL16" s="20">
        <v>500</v>
      </c>
      <c r="AM16" s="20">
        <v>500</v>
      </c>
      <c r="AN16" s="20"/>
      <c r="AO16" s="20">
        <v>500</v>
      </c>
      <c r="AP16" s="20">
        <v>500</v>
      </c>
      <c r="AQ16" s="20"/>
      <c r="AR16" s="20">
        <v>500</v>
      </c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1"/>
    </row>
    <row r="17" spans="2:103" x14ac:dyDescent="0.25">
      <c r="B17" s="15" t="str">
        <f t="shared" ref="B17:B24" si="4">B16</f>
        <v>31A</v>
      </c>
      <c r="C17" s="16">
        <v>3</v>
      </c>
      <c r="D17" s="54"/>
      <c r="E17" s="40" t="s">
        <v>421</v>
      </c>
      <c r="F17" s="33" t="s">
        <v>493</v>
      </c>
      <c r="G17" s="195">
        <v>312.5</v>
      </c>
      <c r="H17" s="44">
        <v>45000</v>
      </c>
      <c r="I17" s="18">
        <v>42292</v>
      </c>
      <c r="J17" s="44">
        <f t="shared" si="2"/>
        <v>42500</v>
      </c>
      <c r="K17" s="48">
        <f t="shared" ref="K17:K24" si="5">SUM(N17:CY17)</f>
        <v>2500</v>
      </c>
      <c r="L17" s="63">
        <f t="shared" si="3"/>
        <v>5</v>
      </c>
      <c r="M17" s="174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>
        <v>500</v>
      </c>
      <c r="AA17" s="20">
        <v>500</v>
      </c>
      <c r="AB17" s="20">
        <v>500</v>
      </c>
      <c r="AC17" s="20">
        <v>500</v>
      </c>
      <c r="AD17" s="20"/>
      <c r="AE17" s="20"/>
      <c r="AF17" s="20">
        <v>500</v>
      </c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1"/>
    </row>
    <row r="18" spans="2:103" x14ac:dyDescent="0.25">
      <c r="B18" s="15" t="str">
        <f t="shared" si="4"/>
        <v>31A</v>
      </c>
      <c r="C18" s="16">
        <v>4</v>
      </c>
      <c r="D18" s="54"/>
      <c r="E18" s="40" t="s">
        <v>421</v>
      </c>
      <c r="F18" s="33" t="s">
        <v>493</v>
      </c>
      <c r="G18" s="195">
        <v>312.5</v>
      </c>
      <c r="H18" s="44">
        <v>45000</v>
      </c>
      <c r="I18" s="18">
        <v>42323</v>
      </c>
      <c r="J18" s="44">
        <f t="shared" si="2"/>
        <v>45000</v>
      </c>
      <c r="K18" s="48">
        <f t="shared" si="5"/>
        <v>0</v>
      </c>
      <c r="L18" s="63">
        <f t="shared" si="3"/>
        <v>0</v>
      </c>
      <c r="M18" s="174"/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1"/>
    </row>
    <row r="19" spans="2:103" x14ac:dyDescent="0.25">
      <c r="B19" s="15" t="str">
        <f t="shared" si="4"/>
        <v>31A</v>
      </c>
      <c r="C19" s="16">
        <v>5</v>
      </c>
      <c r="D19" s="54"/>
      <c r="E19" s="40" t="s">
        <v>422</v>
      </c>
      <c r="F19" s="33" t="s">
        <v>493</v>
      </c>
      <c r="G19" s="195">
        <v>312.5</v>
      </c>
      <c r="H19" s="44">
        <v>45000</v>
      </c>
      <c r="I19" s="18"/>
      <c r="J19" s="44">
        <f t="shared" si="2"/>
        <v>37500</v>
      </c>
      <c r="K19" s="48">
        <f t="shared" si="5"/>
        <v>7500</v>
      </c>
      <c r="L19" s="63">
        <f t="shared" si="3"/>
        <v>4</v>
      </c>
      <c r="M19" s="174">
        <f>K19/500</f>
        <v>15</v>
      </c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>
        <v>1000</v>
      </c>
      <c r="AC19" s="20"/>
      <c r="AD19" s="20">
        <v>1000</v>
      </c>
      <c r="AE19" s="20"/>
      <c r="AF19" s="20"/>
      <c r="AG19" s="20"/>
      <c r="AH19" s="20"/>
      <c r="AI19" s="20"/>
      <c r="AJ19" s="20"/>
      <c r="AK19" s="20"/>
      <c r="AL19" s="20">
        <v>2500</v>
      </c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>
        <v>3000</v>
      </c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1"/>
    </row>
    <row r="20" spans="2:103" x14ac:dyDescent="0.25">
      <c r="B20" s="15" t="str">
        <f t="shared" si="4"/>
        <v>31A</v>
      </c>
      <c r="C20" s="16">
        <v>6</v>
      </c>
      <c r="D20" s="54"/>
      <c r="E20" s="40" t="s">
        <v>423</v>
      </c>
      <c r="F20" s="33" t="s">
        <v>493</v>
      </c>
      <c r="G20" s="195">
        <v>312.5</v>
      </c>
      <c r="H20" s="44">
        <v>45000</v>
      </c>
      <c r="I20" s="18"/>
      <c r="J20" s="44">
        <f t="shared" si="2"/>
        <v>45000</v>
      </c>
      <c r="K20" s="48">
        <f t="shared" si="5"/>
        <v>0</v>
      </c>
      <c r="L20" s="63">
        <f t="shared" si="3"/>
        <v>0</v>
      </c>
      <c r="M20" s="174"/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1"/>
    </row>
    <row r="21" spans="2:103" x14ac:dyDescent="0.25">
      <c r="B21" s="15" t="str">
        <f t="shared" si="4"/>
        <v>31A</v>
      </c>
      <c r="C21" s="16">
        <v>7</v>
      </c>
      <c r="D21" s="54"/>
      <c r="E21" s="40" t="s">
        <v>424</v>
      </c>
      <c r="F21" s="33" t="s">
        <v>493</v>
      </c>
      <c r="G21" s="195">
        <v>312.5</v>
      </c>
      <c r="H21" s="44">
        <v>45000</v>
      </c>
      <c r="I21" s="18">
        <v>42292</v>
      </c>
      <c r="J21" s="44">
        <f t="shared" si="2"/>
        <v>32000</v>
      </c>
      <c r="K21" s="48">
        <f t="shared" si="5"/>
        <v>13000</v>
      </c>
      <c r="L21" s="63">
        <f t="shared" si="3"/>
        <v>25</v>
      </c>
      <c r="M21" s="174">
        <f t="shared" ref="M21:M24" si="6">K21/500</f>
        <v>26</v>
      </c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>
        <v>500</v>
      </c>
      <c r="AA21" s="20">
        <v>500</v>
      </c>
      <c r="AB21" s="20">
        <v>500</v>
      </c>
      <c r="AC21" s="20">
        <v>500</v>
      </c>
      <c r="AD21" s="20"/>
      <c r="AE21" s="20">
        <v>500</v>
      </c>
      <c r="AF21" s="20">
        <v>500</v>
      </c>
      <c r="AG21" s="20">
        <v>500</v>
      </c>
      <c r="AH21" s="20">
        <v>500</v>
      </c>
      <c r="AI21" s="20">
        <v>500</v>
      </c>
      <c r="AJ21" s="20">
        <v>500</v>
      </c>
      <c r="AK21" s="20">
        <v>500</v>
      </c>
      <c r="AL21" s="20">
        <v>500</v>
      </c>
      <c r="AM21" s="20">
        <v>500</v>
      </c>
      <c r="AN21" s="20">
        <v>500</v>
      </c>
      <c r="AO21" s="20">
        <v>500</v>
      </c>
      <c r="AP21" s="20">
        <v>500</v>
      </c>
      <c r="AQ21" s="20">
        <v>500</v>
      </c>
      <c r="AR21" s="20"/>
      <c r="AS21" s="20">
        <v>1000</v>
      </c>
      <c r="AT21" s="20">
        <v>500</v>
      </c>
      <c r="AU21" s="20">
        <v>500</v>
      </c>
      <c r="AV21" s="20">
        <v>500</v>
      </c>
      <c r="AW21" s="20">
        <v>500</v>
      </c>
      <c r="AX21" s="20">
        <v>500</v>
      </c>
      <c r="AY21" s="20">
        <v>500</v>
      </c>
      <c r="AZ21" s="20">
        <v>500</v>
      </c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1"/>
    </row>
    <row r="22" spans="2:103" x14ac:dyDescent="0.25">
      <c r="B22" s="15" t="str">
        <f t="shared" si="4"/>
        <v>31A</v>
      </c>
      <c r="C22" s="16">
        <v>8</v>
      </c>
      <c r="D22" s="54"/>
      <c r="E22" s="40" t="s">
        <v>425</v>
      </c>
      <c r="F22" s="33" t="s">
        <v>493</v>
      </c>
      <c r="G22" s="195">
        <v>312.5</v>
      </c>
      <c r="H22" s="44">
        <v>45000</v>
      </c>
      <c r="I22" s="18">
        <v>42292</v>
      </c>
      <c r="J22" s="44">
        <f t="shared" si="2"/>
        <v>37500</v>
      </c>
      <c r="K22" s="48">
        <f t="shared" si="5"/>
        <v>7500</v>
      </c>
      <c r="L22" s="63">
        <f t="shared" si="3"/>
        <v>12</v>
      </c>
      <c r="M22" s="174">
        <f t="shared" si="6"/>
        <v>15</v>
      </c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>
        <v>500</v>
      </c>
      <c r="AA22" s="20">
        <v>1000</v>
      </c>
      <c r="AB22" s="20"/>
      <c r="AC22" s="20"/>
      <c r="AD22" s="20">
        <v>1000</v>
      </c>
      <c r="AE22" s="20"/>
      <c r="AF22" s="20">
        <v>1000</v>
      </c>
      <c r="AG22" s="20"/>
      <c r="AH22" s="20">
        <v>500</v>
      </c>
      <c r="AI22" s="20">
        <v>500</v>
      </c>
      <c r="AJ22" s="20">
        <v>500</v>
      </c>
      <c r="AK22" s="20">
        <v>500</v>
      </c>
      <c r="AL22" s="20">
        <v>500</v>
      </c>
      <c r="AM22" s="20">
        <v>500</v>
      </c>
      <c r="AN22" s="20">
        <v>500</v>
      </c>
      <c r="AO22" s="20"/>
      <c r="AP22" s="20"/>
      <c r="AQ22" s="20"/>
      <c r="AR22" s="20">
        <v>500</v>
      </c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1"/>
    </row>
    <row r="23" spans="2:103" x14ac:dyDescent="0.25">
      <c r="B23" s="15" t="str">
        <f t="shared" si="4"/>
        <v>31A</v>
      </c>
      <c r="C23" s="16">
        <v>9</v>
      </c>
      <c r="D23" s="54"/>
      <c r="E23" s="40" t="s">
        <v>425</v>
      </c>
      <c r="F23" s="33" t="s">
        <v>493</v>
      </c>
      <c r="G23" s="195">
        <v>312.5</v>
      </c>
      <c r="H23" s="44">
        <v>45000</v>
      </c>
      <c r="I23" s="18">
        <v>42292</v>
      </c>
      <c r="J23" s="44">
        <f t="shared" si="2"/>
        <v>37500</v>
      </c>
      <c r="K23" s="48">
        <f t="shared" si="5"/>
        <v>7500</v>
      </c>
      <c r="L23" s="63">
        <f t="shared" si="3"/>
        <v>12</v>
      </c>
      <c r="M23" s="174">
        <f t="shared" si="6"/>
        <v>15</v>
      </c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>
        <v>500</v>
      </c>
      <c r="AA23" s="20">
        <v>1000</v>
      </c>
      <c r="AB23" s="20"/>
      <c r="AC23" s="20"/>
      <c r="AD23" s="20">
        <v>1000</v>
      </c>
      <c r="AE23" s="20"/>
      <c r="AF23" s="20">
        <v>1000</v>
      </c>
      <c r="AG23" s="20"/>
      <c r="AH23" s="20">
        <v>500</v>
      </c>
      <c r="AI23" s="20">
        <v>500</v>
      </c>
      <c r="AJ23" s="20">
        <v>500</v>
      </c>
      <c r="AK23" s="20">
        <v>500</v>
      </c>
      <c r="AL23" s="20">
        <v>500</v>
      </c>
      <c r="AM23" s="20">
        <v>500</v>
      </c>
      <c r="AN23" s="20">
        <v>500</v>
      </c>
      <c r="AO23" s="20"/>
      <c r="AP23" s="20"/>
      <c r="AQ23" s="20"/>
      <c r="AR23" s="20">
        <v>500</v>
      </c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1"/>
    </row>
    <row r="24" spans="2:103" ht="15.75" thickBot="1" x14ac:dyDescent="0.3">
      <c r="B24" s="15" t="str">
        <f t="shared" si="4"/>
        <v>31A</v>
      </c>
      <c r="C24" s="16">
        <v>10</v>
      </c>
      <c r="D24" s="54"/>
      <c r="E24" s="40" t="s">
        <v>425</v>
      </c>
      <c r="F24" s="33" t="s">
        <v>493</v>
      </c>
      <c r="G24" s="195">
        <v>312.5</v>
      </c>
      <c r="H24" s="44">
        <v>45000</v>
      </c>
      <c r="I24" s="18">
        <v>42292</v>
      </c>
      <c r="J24" s="44">
        <f t="shared" si="2"/>
        <v>37500</v>
      </c>
      <c r="K24" s="48">
        <f t="shared" si="5"/>
        <v>7500</v>
      </c>
      <c r="L24" s="63">
        <f t="shared" si="3"/>
        <v>12</v>
      </c>
      <c r="M24" s="174">
        <f t="shared" si="6"/>
        <v>15</v>
      </c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>
        <v>500</v>
      </c>
      <c r="AA24" s="20">
        <v>1000</v>
      </c>
      <c r="AB24" s="20"/>
      <c r="AC24" s="20"/>
      <c r="AD24" s="20">
        <v>1000</v>
      </c>
      <c r="AE24" s="20"/>
      <c r="AF24" s="20">
        <v>1000</v>
      </c>
      <c r="AG24" s="20"/>
      <c r="AH24" s="20">
        <v>500</v>
      </c>
      <c r="AI24" s="20">
        <v>500</v>
      </c>
      <c r="AJ24" s="20">
        <v>500</v>
      </c>
      <c r="AK24" s="20">
        <v>500</v>
      </c>
      <c r="AL24" s="20">
        <v>500</v>
      </c>
      <c r="AM24" s="20">
        <v>500</v>
      </c>
      <c r="AN24" s="20">
        <v>500</v>
      </c>
      <c r="AO24" s="20"/>
      <c r="AP24" s="20"/>
      <c r="AQ24" s="20"/>
      <c r="AR24" s="20">
        <v>500</v>
      </c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1"/>
    </row>
    <row r="25" spans="2:103" ht="15.75" thickTop="1" x14ac:dyDescent="0.25">
      <c r="B25" s="9" t="s">
        <v>428</v>
      </c>
      <c r="C25" s="10">
        <v>11</v>
      </c>
      <c r="D25" s="35"/>
      <c r="E25" s="38" t="s">
        <v>426</v>
      </c>
      <c r="F25" s="30" t="s">
        <v>493</v>
      </c>
      <c r="G25" s="195">
        <v>312.5</v>
      </c>
      <c r="H25" s="43">
        <v>45000</v>
      </c>
      <c r="I25" s="11"/>
      <c r="J25" s="43">
        <f>+H25-K25</f>
        <v>44500</v>
      </c>
      <c r="K25" s="47">
        <f>SUM(N25:CY25)</f>
        <v>500</v>
      </c>
      <c r="L25" s="63">
        <f t="shared" si="3"/>
        <v>1</v>
      </c>
      <c r="M25" s="174"/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>
        <v>500</v>
      </c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4"/>
    </row>
    <row r="26" spans="2:103" x14ac:dyDescent="0.25">
      <c r="B26" s="15" t="str">
        <f>B25</f>
        <v>31B</v>
      </c>
      <c r="C26" s="16">
        <v>12</v>
      </c>
      <c r="D26" s="36"/>
      <c r="E26" s="39" t="s">
        <v>426</v>
      </c>
      <c r="F26" s="31" t="s">
        <v>493</v>
      </c>
      <c r="G26" s="195">
        <v>312.5</v>
      </c>
      <c r="H26" s="44">
        <v>45000</v>
      </c>
      <c r="I26" s="18"/>
      <c r="J26" s="44">
        <f t="shared" ref="J26:J34" si="7">+H26-K26</f>
        <v>44500</v>
      </c>
      <c r="K26" s="48">
        <f>SUM(N26:CY26)</f>
        <v>500</v>
      </c>
      <c r="L26" s="63">
        <f t="shared" si="3"/>
        <v>1</v>
      </c>
      <c r="M26" s="174"/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>
        <v>500</v>
      </c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1"/>
    </row>
    <row r="27" spans="2:103" x14ac:dyDescent="0.25">
      <c r="B27" s="15" t="str">
        <f t="shared" ref="B27:B34" si="8">B26</f>
        <v>31B</v>
      </c>
      <c r="C27" s="16">
        <v>13</v>
      </c>
      <c r="D27" s="36"/>
      <c r="E27" s="40" t="s">
        <v>426</v>
      </c>
      <c r="F27" s="32" t="s">
        <v>493</v>
      </c>
      <c r="G27" s="195">
        <v>312.5</v>
      </c>
      <c r="H27" s="44">
        <v>45000</v>
      </c>
      <c r="I27" s="18"/>
      <c r="J27" s="44">
        <f t="shared" si="7"/>
        <v>44500</v>
      </c>
      <c r="K27" s="48">
        <f t="shared" ref="K27:K34" si="9">SUM(N27:CY27)</f>
        <v>500</v>
      </c>
      <c r="L27" s="63">
        <f t="shared" si="3"/>
        <v>1</v>
      </c>
      <c r="M27" s="174"/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>
        <v>500</v>
      </c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1"/>
    </row>
    <row r="28" spans="2:103" x14ac:dyDescent="0.25">
      <c r="B28" s="15" t="str">
        <f t="shared" si="8"/>
        <v>31B</v>
      </c>
      <c r="C28" s="16">
        <v>14</v>
      </c>
      <c r="D28" s="36"/>
      <c r="E28" s="40" t="s">
        <v>424</v>
      </c>
      <c r="F28" s="32" t="s">
        <v>493</v>
      </c>
      <c r="G28" s="195">
        <v>312.5</v>
      </c>
      <c r="H28" s="44">
        <v>45000</v>
      </c>
      <c r="I28" s="18">
        <v>42292</v>
      </c>
      <c r="J28" s="44">
        <f t="shared" si="7"/>
        <v>32000</v>
      </c>
      <c r="K28" s="48">
        <f t="shared" si="9"/>
        <v>13000</v>
      </c>
      <c r="L28" s="63">
        <f t="shared" si="3"/>
        <v>25</v>
      </c>
      <c r="M28" s="174">
        <f t="shared" ref="M28" si="10">K28/500</f>
        <v>26</v>
      </c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>
        <v>500</v>
      </c>
      <c r="AA28" s="20">
        <v>500</v>
      </c>
      <c r="AB28" s="20">
        <v>500</v>
      </c>
      <c r="AC28" s="20">
        <v>500</v>
      </c>
      <c r="AD28" s="20"/>
      <c r="AE28" s="20">
        <v>500</v>
      </c>
      <c r="AF28" s="20">
        <v>500</v>
      </c>
      <c r="AG28" s="20">
        <v>500</v>
      </c>
      <c r="AH28" s="20">
        <v>500</v>
      </c>
      <c r="AI28" s="20">
        <v>500</v>
      </c>
      <c r="AJ28" s="20">
        <v>500</v>
      </c>
      <c r="AK28" s="20">
        <v>500</v>
      </c>
      <c r="AL28" s="20">
        <v>500</v>
      </c>
      <c r="AM28" s="20">
        <v>500</v>
      </c>
      <c r="AN28" s="20">
        <v>500</v>
      </c>
      <c r="AO28" s="20">
        <v>500</v>
      </c>
      <c r="AP28" s="20">
        <v>500</v>
      </c>
      <c r="AQ28" s="20">
        <v>500</v>
      </c>
      <c r="AR28" s="20"/>
      <c r="AS28" s="20">
        <v>1000</v>
      </c>
      <c r="AT28" s="20">
        <v>500</v>
      </c>
      <c r="AU28" s="20">
        <v>500</v>
      </c>
      <c r="AV28" s="20">
        <v>500</v>
      </c>
      <c r="AW28" s="20">
        <v>500</v>
      </c>
      <c r="AX28" s="20">
        <v>500</v>
      </c>
      <c r="AY28" s="20">
        <v>500</v>
      </c>
      <c r="AZ28" s="20">
        <v>500</v>
      </c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1"/>
    </row>
    <row r="29" spans="2:103" x14ac:dyDescent="0.25">
      <c r="B29" s="15" t="str">
        <f t="shared" si="8"/>
        <v>31B</v>
      </c>
      <c r="C29" s="16">
        <v>15</v>
      </c>
      <c r="D29" s="36"/>
      <c r="E29" s="40" t="s">
        <v>423</v>
      </c>
      <c r="F29" s="32" t="s">
        <v>493</v>
      </c>
      <c r="G29" s="195">
        <v>312.5</v>
      </c>
      <c r="H29" s="44">
        <v>45000</v>
      </c>
      <c r="I29" s="18"/>
      <c r="J29" s="44">
        <f t="shared" si="7"/>
        <v>45000</v>
      </c>
      <c r="K29" s="48">
        <f t="shared" si="9"/>
        <v>0</v>
      </c>
      <c r="L29" s="63">
        <f t="shared" si="3"/>
        <v>0</v>
      </c>
      <c r="M29" s="174"/>
      <c r="N29" s="1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1"/>
    </row>
    <row r="30" spans="2:103" x14ac:dyDescent="0.25">
      <c r="B30" s="15" t="str">
        <f t="shared" si="8"/>
        <v>31B</v>
      </c>
      <c r="C30" s="16">
        <v>16</v>
      </c>
      <c r="D30" s="36"/>
      <c r="E30" s="40" t="s">
        <v>422</v>
      </c>
      <c r="F30" s="32" t="s">
        <v>493</v>
      </c>
      <c r="G30" s="195">
        <v>312.5</v>
      </c>
      <c r="H30" s="44">
        <v>45000</v>
      </c>
      <c r="I30" s="18">
        <v>42323</v>
      </c>
      <c r="J30" s="44">
        <f t="shared" si="7"/>
        <v>37500</v>
      </c>
      <c r="K30" s="48">
        <f t="shared" si="9"/>
        <v>7500</v>
      </c>
      <c r="L30" s="63">
        <f t="shared" si="3"/>
        <v>4</v>
      </c>
      <c r="M30" s="174">
        <f>K30/500</f>
        <v>15</v>
      </c>
      <c r="N30" s="1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>
        <v>1000</v>
      </c>
      <c r="AC30" s="20"/>
      <c r="AD30" s="20">
        <v>1000</v>
      </c>
      <c r="AE30" s="20"/>
      <c r="AF30" s="20"/>
      <c r="AG30" s="20"/>
      <c r="AH30" s="20"/>
      <c r="AI30" s="20"/>
      <c r="AJ30" s="20"/>
      <c r="AK30" s="20"/>
      <c r="AL30" s="20">
        <v>2500</v>
      </c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>
        <v>3000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1"/>
    </row>
    <row r="31" spans="2:103" x14ac:dyDescent="0.25">
      <c r="B31" s="15" t="str">
        <f t="shared" si="8"/>
        <v>31B</v>
      </c>
      <c r="C31" s="16">
        <v>17</v>
      </c>
      <c r="D31" s="36"/>
      <c r="E31" s="40" t="s">
        <v>421</v>
      </c>
      <c r="F31" s="32" t="s">
        <v>493</v>
      </c>
      <c r="G31" s="195">
        <v>312.5</v>
      </c>
      <c r="H31" s="44">
        <v>45000</v>
      </c>
      <c r="I31" s="18"/>
      <c r="J31" s="44">
        <f t="shared" si="7"/>
        <v>45000</v>
      </c>
      <c r="K31" s="48">
        <f t="shared" si="9"/>
        <v>0</v>
      </c>
      <c r="L31" s="63">
        <f t="shared" si="3"/>
        <v>0</v>
      </c>
      <c r="M31" s="174"/>
      <c r="N31" s="19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1"/>
    </row>
    <row r="32" spans="2:103" x14ac:dyDescent="0.25">
      <c r="B32" s="15" t="str">
        <f t="shared" si="8"/>
        <v>31B</v>
      </c>
      <c r="C32" s="16">
        <v>18</v>
      </c>
      <c r="D32" s="36"/>
      <c r="E32" s="40" t="s">
        <v>421</v>
      </c>
      <c r="F32" s="32" t="s">
        <v>493</v>
      </c>
      <c r="G32" s="195">
        <v>312.5</v>
      </c>
      <c r="H32" s="44">
        <v>45000</v>
      </c>
      <c r="I32" s="18"/>
      <c r="J32" s="44">
        <f t="shared" si="7"/>
        <v>45000</v>
      </c>
      <c r="K32" s="48">
        <f t="shared" si="9"/>
        <v>0</v>
      </c>
      <c r="L32" s="63">
        <f t="shared" si="3"/>
        <v>0</v>
      </c>
      <c r="M32" s="174"/>
      <c r="N32" s="19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1"/>
    </row>
    <row r="33" spans="2:103" x14ac:dyDescent="0.25">
      <c r="B33" s="15" t="str">
        <f t="shared" si="8"/>
        <v>31B</v>
      </c>
      <c r="C33" s="16">
        <v>19</v>
      </c>
      <c r="D33" s="36"/>
      <c r="E33" s="40" t="s">
        <v>420</v>
      </c>
      <c r="F33" s="32" t="s">
        <v>493</v>
      </c>
      <c r="G33" s="195">
        <v>312.5</v>
      </c>
      <c r="H33" s="44">
        <v>45000</v>
      </c>
      <c r="I33" s="18"/>
      <c r="J33" s="44">
        <f t="shared" si="7"/>
        <v>45000</v>
      </c>
      <c r="K33" s="48">
        <f t="shared" si="9"/>
        <v>0</v>
      </c>
      <c r="L33" s="63">
        <f t="shared" si="3"/>
        <v>0</v>
      </c>
      <c r="M33" s="174"/>
      <c r="N33" s="19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1"/>
    </row>
    <row r="34" spans="2:103" ht="15.75" thickBot="1" x14ac:dyDescent="0.3">
      <c r="B34" s="15" t="str">
        <f t="shared" si="8"/>
        <v>31B</v>
      </c>
      <c r="C34" s="16">
        <v>20</v>
      </c>
      <c r="D34" s="36"/>
      <c r="E34" s="40" t="s">
        <v>420</v>
      </c>
      <c r="F34" s="32" t="s">
        <v>493</v>
      </c>
      <c r="G34" s="195">
        <v>312.5</v>
      </c>
      <c r="H34" s="44">
        <v>45000</v>
      </c>
      <c r="I34" s="18"/>
      <c r="J34" s="44">
        <f t="shared" si="7"/>
        <v>45000</v>
      </c>
      <c r="K34" s="48">
        <f t="shared" si="9"/>
        <v>0</v>
      </c>
      <c r="L34" s="63">
        <f t="shared" si="3"/>
        <v>0</v>
      </c>
      <c r="M34" s="174">
        <f ca="1">M25:M34</f>
        <v>0</v>
      </c>
      <c r="N34" s="19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1"/>
    </row>
    <row r="35" spans="2:103" ht="15.75" thickTop="1" x14ac:dyDescent="0.25">
      <c r="B35" s="9"/>
      <c r="C35" s="10"/>
      <c r="D35" s="35"/>
      <c r="E35" s="38"/>
      <c r="F35" s="30"/>
      <c r="G35" s="51"/>
      <c r="H35" s="43">
        <v>45000</v>
      </c>
      <c r="I35" s="11"/>
      <c r="J35" s="43">
        <f>+H35-K35</f>
        <v>45000</v>
      </c>
      <c r="K35" s="47">
        <f>SUM(N35:CY35)</f>
        <v>0</v>
      </c>
      <c r="L35" s="63">
        <f t="shared" si="3"/>
        <v>0</v>
      </c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2:103" x14ac:dyDescent="0.25">
      <c r="B36" s="15"/>
      <c r="C36" s="16"/>
      <c r="D36" s="36"/>
      <c r="E36" s="39"/>
      <c r="F36" s="31"/>
      <c r="G36" s="52"/>
      <c r="H36" s="44">
        <v>45000</v>
      </c>
      <c r="I36" s="18"/>
      <c r="J36" s="44">
        <f t="shared" ref="J36:J44" si="11">+H36-K36</f>
        <v>45000</v>
      </c>
      <c r="K36" s="48">
        <f>SUM(N36:CY36)</f>
        <v>0</v>
      </c>
      <c r="L36" s="63">
        <f t="shared" si="3"/>
        <v>0</v>
      </c>
      <c r="N36" s="19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1"/>
    </row>
    <row r="37" spans="2:103" x14ac:dyDescent="0.25">
      <c r="B37" s="15"/>
      <c r="C37" s="16"/>
      <c r="D37" s="36"/>
      <c r="E37" s="40"/>
      <c r="F37" s="32"/>
      <c r="G37" s="52"/>
      <c r="H37" s="44">
        <v>45000</v>
      </c>
      <c r="I37" s="18"/>
      <c r="J37" s="44">
        <f t="shared" si="11"/>
        <v>45000</v>
      </c>
      <c r="K37" s="48">
        <f t="shared" ref="K37:K44" si="12">SUM(N37:CY37)</f>
        <v>0</v>
      </c>
      <c r="L37" s="63">
        <f t="shared" si="3"/>
        <v>0</v>
      </c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1"/>
    </row>
    <row r="38" spans="2:103" x14ac:dyDescent="0.25">
      <c r="B38" s="15"/>
      <c r="C38" s="16"/>
      <c r="D38" s="36"/>
      <c r="E38" s="40"/>
      <c r="F38" s="32"/>
      <c r="G38" s="52"/>
      <c r="H38" s="44">
        <v>45000</v>
      </c>
      <c r="I38" s="18"/>
      <c r="J38" s="44">
        <f t="shared" si="11"/>
        <v>45000</v>
      </c>
      <c r="K38" s="48">
        <f t="shared" si="12"/>
        <v>0</v>
      </c>
      <c r="L38" s="63">
        <f t="shared" si="3"/>
        <v>0</v>
      </c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1"/>
    </row>
    <row r="39" spans="2:103" x14ac:dyDescent="0.25">
      <c r="B39" s="15"/>
      <c r="C39" s="16"/>
      <c r="D39" s="36"/>
      <c r="E39" s="40"/>
      <c r="F39" s="32"/>
      <c r="G39" s="52"/>
      <c r="H39" s="44">
        <v>45000</v>
      </c>
      <c r="I39" s="18"/>
      <c r="J39" s="44">
        <f t="shared" si="11"/>
        <v>45000</v>
      </c>
      <c r="K39" s="48">
        <f t="shared" si="12"/>
        <v>0</v>
      </c>
      <c r="L39" s="63">
        <f t="shared" si="3"/>
        <v>0</v>
      </c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1"/>
    </row>
    <row r="40" spans="2:103" x14ac:dyDescent="0.25">
      <c r="B40" s="15"/>
      <c r="C40" s="16"/>
      <c r="D40" s="36"/>
      <c r="E40" s="40"/>
      <c r="F40" s="32"/>
      <c r="G40" s="52"/>
      <c r="H40" s="44">
        <v>45000</v>
      </c>
      <c r="I40" s="18"/>
      <c r="J40" s="44">
        <f t="shared" si="11"/>
        <v>45000</v>
      </c>
      <c r="K40" s="48">
        <f t="shared" si="12"/>
        <v>0</v>
      </c>
      <c r="L40" s="63">
        <f t="shared" si="3"/>
        <v>0</v>
      </c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1"/>
    </row>
    <row r="41" spans="2:103" x14ac:dyDescent="0.25">
      <c r="B41" s="15"/>
      <c r="C41" s="16"/>
      <c r="D41" s="36"/>
      <c r="E41" s="40"/>
      <c r="F41" s="32"/>
      <c r="G41" s="52"/>
      <c r="H41" s="44">
        <v>45000</v>
      </c>
      <c r="I41" s="18"/>
      <c r="J41" s="44">
        <f t="shared" si="11"/>
        <v>45000</v>
      </c>
      <c r="K41" s="48">
        <f t="shared" si="12"/>
        <v>0</v>
      </c>
      <c r="L41" s="63">
        <f t="shared" si="3"/>
        <v>0</v>
      </c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1"/>
    </row>
    <row r="42" spans="2:103" x14ac:dyDescent="0.25">
      <c r="B42" s="15"/>
      <c r="C42" s="16"/>
      <c r="D42" s="36"/>
      <c r="E42" s="40"/>
      <c r="F42" s="32"/>
      <c r="G42" s="52"/>
      <c r="H42" s="44">
        <v>45000</v>
      </c>
      <c r="I42" s="18"/>
      <c r="J42" s="44">
        <f t="shared" si="11"/>
        <v>45000</v>
      </c>
      <c r="K42" s="48">
        <f t="shared" si="12"/>
        <v>0</v>
      </c>
      <c r="L42" s="63">
        <f t="shared" si="3"/>
        <v>0</v>
      </c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1"/>
    </row>
    <row r="43" spans="2:103" x14ac:dyDescent="0.25">
      <c r="B43" s="15"/>
      <c r="C43" s="16"/>
      <c r="D43" s="36"/>
      <c r="E43" s="40"/>
      <c r="F43" s="32"/>
      <c r="G43" s="52"/>
      <c r="H43" s="44">
        <v>45000</v>
      </c>
      <c r="I43" s="18"/>
      <c r="J43" s="44">
        <f t="shared" si="11"/>
        <v>45000</v>
      </c>
      <c r="K43" s="48">
        <f t="shared" si="12"/>
        <v>0</v>
      </c>
      <c r="L43" s="63">
        <f t="shared" si="3"/>
        <v>0</v>
      </c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1"/>
    </row>
    <row r="44" spans="2:103" ht="15.75" thickBot="1" x14ac:dyDescent="0.3">
      <c r="B44" s="15"/>
      <c r="C44" s="16"/>
      <c r="D44" s="36"/>
      <c r="E44" s="40"/>
      <c r="F44" s="32"/>
      <c r="G44" s="52"/>
      <c r="H44" s="44">
        <v>45000</v>
      </c>
      <c r="I44" s="18"/>
      <c r="J44" s="44">
        <f t="shared" si="11"/>
        <v>45000</v>
      </c>
      <c r="K44" s="48">
        <f t="shared" si="12"/>
        <v>0</v>
      </c>
      <c r="L44" s="63">
        <f t="shared" si="3"/>
        <v>0</v>
      </c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1"/>
    </row>
    <row r="45" spans="2:103" ht="15.75" thickTop="1" x14ac:dyDescent="0.25">
      <c r="B45" s="9"/>
      <c r="C45" s="10"/>
      <c r="D45" s="35"/>
      <c r="E45" s="38"/>
      <c r="F45" s="30"/>
      <c r="G45" s="51"/>
      <c r="H45" s="43">
        <v>45000</v>
      </c>
      <c r="I45" s="11"/>
      <c r="J45" s="43">
        <f>+H45-K45</f>
        <v>45000</v>
      </c>
      <c r="K45" s="47">
        <f>SUM(N45:CY45)</f>
        <v>0</v>
      </c>
      <c r="L45" s="63">
        <f t="shared" si="3"/>
        <v>0</v>
      </c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4"/>
    </row>
    <row r="46" spans="2:103" x14ac:dyDescent="0.25">
      <c r="B46" s="15"/>
      <c r="C46" s="16"/>
      <c r="D46" s="36"/>
      <c r="E46" s="39"/>
      <c r="F46" s="31"/>
      <c r="G46" s="52"/>
      <c r="H46" s="44">
        <v>45000</v>
      </c>
      <c r="I46" s="18"/>
      <c r="J46" s="44">
        <f t="shared" ref="J46:J54" si="13">+H46-K46</f>
        <v>45000</v>
      </c>
      <c r="K46" s="48">
        <f>SUM(N46:CY46)</f>
        <v>0</v>
      </c>
      <c r="L46" s="63">
        <f t="shared" si="3"/>
        <v>0</v>
      </c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1"/>
    </row>
    <row r="47" spans="2:103" x14ac:dyDescent="0.25">
      <c r="B47" s="15"/>
      <c r="C47" s="16"/>
      <c r="D47" s="36"/>
      <c r="E47" s="40"/>
      <c r="F47" s="32"/>
      <c r="G47" s="52"/>
      <c r="H47" s="44">
        <v>45000</v>
      </c>
      <c r="I47" s="18"/>
      <c r="J47" s="44">
        <f t="shared" si="13"/>
        <v>45000</v>
      </c>
      <c r="K47" s="48">
        <f t="shared" ref="K47:K54" si="14">SUM(N47:CY47)</f>
        <v>0</v>
      </c>
      <c r="L47" s="63">
        <f t="shared" si="3"/>
        <v>0</v>
      </c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1"/>
    </row>
    <row r="48" spans="2:103" x14ac:dyDescent="0.25">
      <c r="B48" s="15"/>
      <c r="C48" s="16"/>
      <c r="D48" s="36"/>
      <c r="E48" s="40"/>
      <c r="F48" s="32"/>
      <c r="G48" s="52"/>
      <c r="H48" s="44">
        <v>45000</v>
      </c>
      <c r="I48" s="18"/>
      <c r="J48" s="44">
        <f t="shared" si="13"/>
        <v>45000</v>
      </c>
      <c r="K48" s="48">
        <f t="shared" si="14"/>
        <v>0</v>
      </c>
      <c r="L48" s="63">
        <f t="shared" si="3"/>
        <v>0</v>
      </c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1"/>
    </row>
    <row r="49" spans="2:103" x14ac:dyDescent="0.25">
      <c r="B49" s="15"/>
      <c r="C49" s="16"/>
      <c r="D49" s="36"/>
      <c r="E49" s="40"/>
      <c r="F49" s="32"/>
      <c r="G49" s="52"/>
      <c r="H49" s="44">
        <v>45000</v>
      </c>
      <c r="I49" s="18"/>
      <c r="J49" s="44">
        <f t="shared" si="13"/>
        <v>45000</v>
      </c>
      <c r="K49" s="48">
        <f t="shared" si="14"/>
        <v>0</v>
      </c>
      <c r="L49" s="63">
        <f t="shared" si="3"/>
        <v>0</v>
      </c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1"/>
    </row>
    <row r="50" spans="2:103" x14ac:dyDescent="0.25">
      <c r="B50" s="15"/>
      <c r="C50" s="16"/>
      <c r="D50" s="36"/>
      <c r="E50" s="40"/>
      <c r="F50" s="32"/>
      <c r="G50" s="52"/>
      <c r="H50" s="44">
        <v>45000</v>
      </c>
      <c r="I50" s="18"/>
      <c r="J50" s="44">
        <f t="shared" si="13"/>
        <v>45000</v>
      </c>
      <c r="K50" s="48">
        <f t="shared" si="14"/>
        <v>0</v>
      </c>
      <c r="L50" s="63">
        <f t="shared" si="3"/>
        <v>0</v>
      </c>
      <c r="N50" s="19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1"/>
    </row>
    <row r="51" spans="2:103" x14ac:dyDescent="0.25">
      <c r="B51" s="15"/>
      <c r="C51" s="16"/>
      <c r="D51" s="36"/>
      <c r="E51" s="40"/>
      <c r="F51" s="32"/>
      <c r="G51" s="52"/>
      <c r="H51" s="44">
        <v>45000</v>
      </c>
      <c r="I51" s="18"/>
      <c r="J51" s="44">
        <f t="shared" si="13"/>
        <v>45000</v>
      </c>
      <c r="K51" s="48">
        <f t="shared" si="14"/>
        <v>0</v>
      </c>
      <c r="L51" s="63">
        <f t="shared" si="3"/>
        <v>0</v>
      </c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1"/>
    </row>
    <row r="52" spans="2:103" x14ac:dyDescent="0.25">
      <c r="B52" s="15"/>
      <c r="C52" s="16"/>
      <c r="D52" s="36"/>
      <c r="E52" s="40"/>
      <c r="F52" s="32"/>
      <c r="G52" s="52"/>
      <c r="H52" s="44">
        <v>45000</v>
      </c>
      <c r="I52" s="18"/>
      <c r="J52" s="44">
        <f t="shared" si="13"/>
        <v>45000</v>
      </c>
      <c r="K52" s="48">
        <f t="shared" si="14"/>
        <v>0</v>
      </c>
      <c r="L52" s="63">
        <f t="shared" si="3"/>
        <v>0</v>
      </c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1"/>
    </row>
    <row r="53" spans="2:103" x14ac:dyDescent="0.25">
      <c r="B53" s="15"/>
      <c r="C53" s="16"/>
      <c r="D53" s="36"/>
      <c r="E53" s="40"/>
      <c r="F53" s="32"/>
      <c r="G53" s="52"/>
      <c r="H53" s="44">
        <v>45000</v>
      </c>
      <c r="I53" s="18"/>
      <c r="J53" s="44">
        <f t="shared" si="13"/>
        <v>45000</v>
      </c>
      <c r="K53" s="48">
        <f t="shared" si="14"/>
        <v>0</v>
      </c>
      <c r="L53" s="63">
        <f t="shared" si="3"/>
        <v>0</v>
      </c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1"/>
    </row>
    <row r="54" spans="2:103" ht="15.75" thickBot="1" x14ac:dyDescent="0.3">
      <c r="B54" s="15"/>
      <c r="C54" s="16"/>
      <c r="D54" s="36"/>
      <c r="E54" s="40"/>
      <c r="F54" s="32"/>
      <c r="G54" s="52"/>
      <c r="H54" s="44">
        <v>45000</v>
      </c>
      <c r="I54" s="18"/>
      <c r="J54" s="44">
        <f t="shared" si="13"/>
        <v>45000</v>
      </c>
      <c r="K54" s="48">
        <f t="shared" si="14"/>
        <v>0</v>
      </c>
      <c r="L54" s="63">
        <f t="shared" si="3"/>
        <v>0</v>
      </c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1"/>
    </row>
    <row r="55" spans="2:103" ht="15.75" thickTop="1" x14ac:dyDescent="0.25">
      <c r="B55" s="9"/>
      <c r="C55" s="10"/>
      <c r="D55" s="35"/>
      <c r="E55" s="38"/>
      <c r="F55" s="30"/>
      <c r="G55" s="51"/>
      <c r="H55" s="43">
        <v>45000</v>
      </c>
      <c r="I55" s="11"/>
      <c r="J55" s="43">
        <f>+H55-K55</f>
        <v>45000</v>
      </c>
      <c r="K55" s="47">
        <f>SUM(N55:CY55)</f>
        <v>0</v>
      </c>
      <c r="L55" s="63">
        <f t="shared" si="3"/>
        <v>0</v>
      </c>
      <c r="N55" s="1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4"/>
    </row>
    <row r="56" spans="2:103" x14ac:dyDescent="0.25">
      <c r="B56" s="15"/>
      <c r="C56" s="16"/>
      <c r="D56" s="36"/>
      <c r="E56" s="39"/>
      <c r="F56" s="31"/>
      <c r="G56" s="52"/>
      <c r="H56" s="44">
        <v>45000</v>
      </c>
      <c r="I56" s="18"/>
      <c r="J56" s="44">
        <f t="shared" ref="J56:J64" si="15">+H56-K56</f>
        <v>45000</v>
      </c>
      <c r="K56" s="48">
        <f>SUM(N56:CY56)</f>
        <v>0</v>
      </c>
      <c r="L56" s="63">
        <f t="shared" si="3"/>
        <v>0</v>
      </c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1"/>
    </row>
    <row r="57" spans="2:103" x14ac:dyDescent="0.25">
      <c r="B57" s="15"/>
      <c r="C57" s="16"/>
      <c r="D57" s="36"/>
      <c r="E57" s="40"/>
      <c r="F57" s="32"/>
      <c r="G57" s="52"/>
      <c r="H57" s="44">
        <v>45000</v>
      </c>
      <c r="I57" s="18"/>
      <c r="J57" s="44">
        <f t="shared" si="15"/>
        <v>45000</v>
      </c>
      <c r="K57" s="48">
        <f t="shared" ref="K57:K64" si="16">SUM(N57:CY57)</f>
        <v>0</v>
      </c>
      <c r="L57" s="63">
        <f t="shared" si="3"/>
        <v>0</v>
      </c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1"/>
    </row>
    <row r="58" spans="2:103" x14ac:dyDescent="0.25">
      <c r="B58" s="15"/>
      <c r="C58" s="16"/>
      <c r="D58" s="36"/>
      <c r="E58" s="40"/>
      <c r="F58" s="32"/>
      <c r="G58" s="52"/>
      <c r="H58" s="44">
        <v>45000</v>
      </c>
      <c r="I58" s="18"/>
      <c r="J58" s="44">
        <f t="shared" si="15"/>
        <v>45000</v>
      </c>
      <c r="K58" s="48">
        <f t="shared" si="16"/>
        <v>0</v>
      </c>
      <c r="L58" s="63">
        <f t="shared" si="3"/>
        <v>0</v>
      </c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1"/>
    </row>
    <row r="59" spans="2:103" x14ac:dyDescent="0.25">
      <c r="B59" s="15"/>
      <c r="C59" s="16"/>
      <c r="D59" s="36"/>
      <c r="E59" s="40"/>
      <c r="F59" s="32"/>
      <c r="G59" s="52"/>
      <c r="H59" s="44">
        <v>45000</v>
      </c>
      <c r="I59" s="18"/>
      <c r="J59" s="44">
        <f t="shared" si="15"/>
        <v>45000</v>
      </c>
      <c r="K59" s="48">
        <f t="shared" si="16"/>
        <v>0</v>
      </c>
      <c r="L59" s="63">
        <f t="shared" si="3"/>
        <v>0</v>
      </c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1"/>
    </row>
    <row r="60" spans="2:103" x14ac:dyDescent="0.25">
      <c r="B60" s="15"/>
      <c r="C60" s="16"/>
      <c r="D60" s="36"/>
      <c r="E60" s="40"/>
      <c r="F60" s="32"/>
      <c r="G60" s="52"/>
      <c r="H60" s="44">
        <v>45000</v>
      </c>
      <c r="I60" s="18"/>
      <c r="J60" s="44">
        <f t="shared" si="15"/>
        <v>45000</v>
      </c>
      <c r="K60" s="48">
        <f t="shared" si="16"/>
        <v>0</v>
      </c>
      <c r="L60" s="63">
        <f t="shared" si="3"/>
        <v>0</v>
      </c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1"/>
    </row>
    <row r="61" spans="2:103" x14ac:dyDescent="0.25">
      <c r="B61" s="15"/>
      <c r="C61" s="16"/>
      <c r="D61" s="36"/>
      <c r="E61" s="40"/>
      <c r="F61" s="32"/>
      <c r="G61" s="52"/>
      <c r="H61" s="44">
        <v>45000</v>
      </c>
      <c r="I61" s="18"/>
      <c r="J61" s="44">
        <f t="shared" si="15"/>
        <v>45000</v>
      </c>
      <c r="K61" s="48">
        <f t="shared" si="16"/>
        <v>0</v>
      </c>
      <c r="L61" s="63">
        <f t="shared" si="3"/>
        <v>0</v>
      </c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1"/>
    </row>
    <row r="62" spans="2:103" x14ac:dyDescent="0.25">
      <c r="B62" s="15"/>
      <c r="C62" s="16"/>
      <c r="D62" s="36"/>
      <c r="E62" s="40"/>
      <c r="F62" s="32"/>
      <c r="G62" s="52"/>
      <c r="H62" s="44">
        <v>45000</v>
      </c>
      <c r="I62" s="18"/>
      <c r="J62" s="44">
        <f t="shared" si="15"/>
        <v>45000</v>
      </c>
      <c r="K62" s="48">
        <f t="shared" si="16"/>
        <v>0</v>
      </c>
      <c r="L62" s="63">
        <f t="shared" si="3"/>
        <v>0</v>
      </c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1"/>
    </row>
    <row r="63" spans="2:103" x14ac:dyDescent="0.25">
      <c r="B63" s="15"/>
      <c r="C63" s="16"/>
      <c r="D63" s="36"/>
      <c r="E63" s="40"/>
      <c r="F63" s="32"/>
      <c r="G63" s="52"/>
      <c r="H63" s="44">
        <v>45000</v>
      </c>
      <c r="I63" s="18"/>
      <c r="J63" s="44">
        <f t="shared" si="15"/>
        <v>45000</v>
      </c>
      <c r="K63" s="48">
        <f t="shared" si="16"/>
        <v>0</v>
      </c>
      <c r="L63" s="63">
        <f t="shared" si="3"/>
        <v>0</v>
      </c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1"/>
    </row>
    <row r="64" spans="2:103" ht="15.75" thickBot="1" x14ac:dyDescent="0.3">
      <c r="B64" s="15"/>
      <c r="C64" s="16"/>
      <c r="D64" s="36"/>
      <c r="E64" s="40"/>
      <c r="F64" s="32"/>
      <c r="G64" s="52"/>
      <c r="H64" s="44">
        <v>45000</v>
      </c>
      <c r="I64" s="18"/>
      <c r="J64" s="44">
        <f t="shared" si="15"/>
        <v>45000</v>
      </c>
      <c r="K64" s="48">
        <f t="shared" si="16"/>
        <v>0</v>
      </c>
      <c r="L64" s="63">
        <f t="shared" si="3"/>
        <v>0</v>
      </c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1"/>
    </row>
    <row r="65" spans="2:103" ht="15.75" thickTop="1" x14ac:dyDescent="0.25">
      <c r="B65" s="9"/>
      <c r="C65" s="10"/>
      <c r="D65" s="35"/>
      <c r="E65" s="38"/>
      <c r="F65" s="30"/>
      <c r="G65" s="51"/>
      <c r="H65" s="43">
        <v>45000</v>
      </c>
      <c r="I65" s="11"/>
      <c r="J65" s="43">
        <f>+H65-K65</f>
        <v>45000</v>
      </c>
      <c r="K65" s="47">
        <f>SUM(N65:CY65)</f>
        <v>0</v>
      </c>
      <c r="L65" s="63">
        <f t="shared" si="3"/>
        <v>0</v>
      </c>
      <c r="N65" s="12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2:103" x14ac:dyDescent="0.25">
      <c r="B66" s="15"/>
      <c r="C66" s="16"/>
      <c r="D66" s="36"/>
      <c r="E66" s="39"/>
      <c r="F66" s="31"/>
      <c r="G66" s="52"/>
      <c r="H66" s="44">
        <v>45000</v>
      </c>
      <c r="I66" s="18"/>
      <c r="J66" s="44">
        <f t="shared" ref="J66:J74" si="17">+H66-K66</f>
        <v>45000</v>
      </c>
      <c r="K66" s="48">
        <f>SUM(N66:CY66)</f>
        <v>0</v>
      </c>
      <c r="L66" s="63">
        <f t="shared" si="3"/>
        <v>0</v>
      </c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1"/>
    </row>
    <row r="67" spans="2:103" x14ac:dyDescent="0.25">
      <c r="B67" s="15"/>
      <c r="C67" s="16"/>
      <c r="D67" s="36"/>
      <c r="E67" s="40"/>
      <c r="F67" s="32"/>
      <c r="G67" s="52"/>
      <c r="H67" s="44">
        <v>45000</v>
      </c>
      <c r="I67" s="18"/>
      <c r="J67" s="44">
        <f t="shared" si="17"/>
        <v>45000</v>
      </c>
      <c r="K67" s="48">
        <f t="shared" ref="K67:K74" si="18">SUM(N67:CY67)</f>
        <v>0</v>
      </c>
      <c r="L67" s="63">
        <f t="shared" si="3"/>
        <v>0</v>
      </c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1"/>
    </row>
    <row r="68" spans="2:103" x14ac:dyDescent="0.25">
      <c r="B68" s="15"/>
      <c r="C68" s="16"/>
      <c r="D68" s="36"/>
      <c r="E68" s="40"/>
      <c r="F68" s="32"/>
      <c r="G68" s="52"/>
      <c r="H68" s="44">
        <v>45000</v>
      </c>
      <c r="I68" s="18"/>
      <c r="J68" s="44">
        <f t="shared" si="17"/>
        <v>45000</v>
      </c>
      <c r="K68" s="48">
        <f t="shared" si="18"/>
        <v>0</v>
      </c>
      <c r="L68" s="63">
        <f t="shared" si="3"/>
        <v>0</v>
      </c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1"/>
    </row>
    <row r="69" spans="2:103" x14ac:dyDescent="0.25">
      <c r="B69" s="15"/>
      <c r="C69" s="16"/>
      <c r="D69" s="36"/>
      <c r="E69" s="40"/>
      <c r="F69" s="32"/>
      <c r="G69" s="52"/>
      <c r="H69" s="44">
        <v>45000</v>
      </c>
      <c r="I69" s="18"/>
      <c r="J69" s="44">
        <f t="shared" si="17"/>
        <v>45000</v>
      </c>
      <c r="K69" s="48">
        <f t="shared" si="18"/>
        <v>0</v>
      </c>
      <c r="L69" s="63">
        <f t="shared" si="3"/>
        <v>0</v>
      </c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1"/>
    </row>
    <row r="70" spans="2:103" x14ac:dyDescent="0.25">
      <c r="B70" s="15"/>
      <c r="C70" s="16"/>
      <c r="D70" s="36"/>
      <c r="E70" s="40"/>
      <c r="F70" s="32"/>
      <c r="G70" s="52"/>
      <c r="H70" s="44">
        <v>45000</v>
      </c>
      <c r="I70" s="18"/>
      <c r="J70" s="44">
        <f t="shared" si="17"/>
        <v>45000</v>
      </c>
      <c r="K70" s="48">
        <f t="shared" si="18"/>
        <v>0</v>
      </c>
      <c r="L70" s="63">
        <f t="shared" si="3"/>
        <v>0</v>
      </c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1"/>
    </row>
    <row r="71" spans="2:103" x14ac:dyDescent="0.25">
      <c r="B71" s="15"/>
      <c r="C71" s="16"/>
      <c r="D71" s="36"/>
      <c r="E71" s="40"/>
      <c r="F71" s="32"/>
      <c r="G71" s="52"/>
      <c r="H71" s="44">
        <v>45000</v>
      </c>
      <c r="I71" s="18"/>
      <c r="J71" s="44">
        <f t="shared" si="17"/>
        <v>45000</v>
      </c>
      <c r="K71" s="48">
        <f t="shared" si="18"/>
        <v>0</v>
      </c>
      <c r="L71" s="63">
        <f t="shared" si="3"/>
        <v>0</v>
      </c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1"/>
    </row>
    <row r="72" spans="2:103" x14ac:dyDescent="0.25">
      <c r="B72" s="15"/>
      <c r="C72" s="16"/>
      <c r="D72" s="36"/>
      <c r="E72" s="40"/>
      <c r="F72" s="32"/>
      <c r="G72" s="52"/>
      <c r="H72" s="44">
        <v>45000</v>
      </c>
      <c r="I72" s="18"/>
      <c r="J72" s="44">
        <f t="shared" si="17"/>
        <v>45000</v>
      </c>
      <c r="K72" s="48">
        <f t="shared" si="18"/>
        <v>0</v>
      </c>
      <c r="L72" s="63">
        <f t="shared" si="3"/>
        <v>0</v>
      </c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1"/>
    </row>
    <row r="73" spans="2:103" x14ac:dyDescent="0.25">
      <c r="B73" s="15"/>
      <c r="C73" s="16"/>
      <c r="D73" s="36"/>
      <c r="E73" s="40"/>
      <c r="F73" s="32"/>
      <c r="G73" s="52"/>
      <c r="H73" s="44">
        <v>45000</v>
      </c>
      <c r="I73" s="18"/>
      <c r="J73" s="44">
        <f t="shared" si="17"/>
        <v>45000</v>
      </c>
      <c r="K73" s="48">
        <f t="shared" si="18"/>
        <v>0</v>
      </c>
      <c r="L73" s="63">
        <f t="shared" si="3"/>
        <v>0</v>
      </c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1"/>
    </row>
    <row r="74" spans="2:103" x14ac:dyDescent="0.25">
      <c r="B74" s="15"/>
      <c r="C74" s="16"/>
      <c r="D74" s="36"/>
      <c r="E74" s="40"/>
      <c r="F74" s="32"/>
      <c r="G74" s="17"/>
      <c r="H74" s="44">
        <v>45000</v>
      </c>
      <c r="I74" s="18"/>
      <c r="J74" s="44">
        <f t="shared" si="17"/>
        <v>45000</v>
      </c>
      <c r="K74" s="48">
        <f t="shared" si="18"/>
        <v>0</v>
      </c>
      <c r="L74" s="63">
        <f t="shared" si="3"/>
        <v>0</v>
      </c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1"/>
    </row>
    <row r="75" spans="2:103" x14ac:dyDescent="0.25">
      <c r="B75" s="15"/>
      <c r="C75" s="16"/>
      <c r="D75" s="36"/>
      <c r="E75" s="40"/>
      <c r="F75" s="32"/>
      <c r="G75" s="17"/>
      <c r="H75" s="44"/>
      <c r="I75" s="18"/>
      <c r="J75" s="44"/>
      <c r="K75" s="48"/>
      <c r="L75" s="64"/>
      <c r="N75" s="19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1"/>
    </row>
    <row r="76" spans="2:103" x14ac:dyDescent="0.25">
      <c r="B76" s="15"/>
      <c r="C76" s="16"/>
      <c r="D76" s="36"/>
      <c r="E76" s="40"/>
      <c r="F76" s="32"/>
      <c r="G76" s="17"/>
      <c r="H76" s="44"/>
      <c r="I76" s="18"/>
      <c r="J76" s="44"/>
      <c r="K76" s="48"/>
      <c r="L76" s="64"/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1"/>
    </row>
    <row r="77" spans="2:103" x14ac:dyDescent="0.25">
      <c r="B77" s="15"/>
      <c r="C77" s="16"/>
      <c r="D77" s="36"/>
      <c r="E77" s="40"/>
      <c r="F77" s="32"/>
      <c r="G77" s="17"/>
      <c r="H77" s="44"/>
      <c r="I77" s="18"/>
      <c r="J77" s="44"/>
      <c r="K77" s="48"/>
      <c r="L77" s="64"/>
      <c r="N77" s="19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1"/>
    </row>
    <row r="78" spans="2:103" x14ac:dyDescent="0.25">
      <c r="B78" s="15"/>
      <c r="C78" s="16"/>
      <c r="D78" s="36"/>
      <c r="E78" s="40"/>
      <c r="F78" s="32"/>
      <c r="G78" s="17"/>
      <c r="H78" s="44"/>
      <c r="I78" s="18"/>
      <c r="J78" s="44"/>
      <c r="K78" s="48"/>
      <c r="L78" s="64"/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1"/>
    </row>
    <row r="79" spans="2:103" x14ac:dyDescent="0.25">
      <c r="B79" s="15"/>
      <c r="C79" s="16"/>
      <c r="D79" s="36"/>
      <c r="E79" s="40"/>
      <c r="F79" s="32"/>
      <c r="G79" s="17"/>
      <c r="H79" s="44"/>
      <c r="I79" s="18"/>
      <c r="J79" s="44"/>
      <c r="K79" s="48"/>
      <c r="L79" s="64"/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1"/>
    </row>
    <row r="80" spans="2:103" x14ac:dyDescent="0.25">
      <c r="B80" s="15"/>
      <c r="C80" s="16"/>
      <c r="D80" s="36"/>
      <c r="E80" s="40"/>
      <c r="F80" s="32"/>
      <c r="G80" s="17"/>
      <c r="H80" s="44"/>
      <c r="I80" s="18"/>
      <c r="J80" s="44"/>
      <c r="K80" s="48"/>
      <c r="L80" s="64"/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1"/>
    </row>
    <row r="81" spans="2:103" x14ac:dyDescent="0.25">
      <c r="B81" s="15"/>
      <c r="C81" s="16"/>
      <c r="D81" s="36"/>
      <c r="E81" s="40"/>
      <c r="F81" s="32"/>
      <c r="G81" s="17"/>
      <c r="H81" s="44"/>
      <c r="I81" s="18"/>
      <c r="J81" s="44"/>
      <c r="K81" s="48"/>
      <c r="L81" s="64"/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1"/>
    </row>
    <row r="82" spans="2:103" x14ac:dyDescent="0.25">
      <c r="B82" s="15"/>
      <c r="C82" s="16"/>
      <c r="D82" s="36"/>
      <c r="E82" s="40"/>
      <c r="F82" s="32"/>
      <c r="G82" s="17"/>
      <c r="H82" s="44"/>
      <c r="I82" s="18"/>
      <c r="J82" s="44"/>
      <c r="K82" s="48"/>
      <c r="L82" s="64"/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1"/>
    </row>
    <row r="83" spans="2:103" x14ac:dyDescent="0.25">
      <c r="B83" s="15"/>
      <c r="C83" s="16"/>
      <c r="D83" s="36"/>
      <c r="E83" s="40"/>
      <c r="F83" s="32"/>
      <c r="G83" s="17"/>
      <c r="H83" s="44"/>
      <c r="I83" s="18"/>
      <c r="J83" s="44"/>
      <c r="K83" s="48"/>
      <c r="L83" s="64"/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1"/>
    </row>
    <row r="84" spans="2:103" x14ac:dyDescent="0.25">
      <c r="B84" s="15"/>
      <c r="C84" s="16"/>
      <c r="D84" s="36"/>
      <c r="E84" s="40"/>
      <c r="F84" s="32"/>
      <c r="G84" s="17"/>
      <c r="H84" s="44"/>
      <c r="I84" s="18"/>
      <c r="J84" s="44"/>
      <c r="K84" s="48"/>
      <c r="L84" s="64"/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1"/>
    </row>
    <row r="85" spans="2:103" x14ac:dyDescent="0.25">
      <c r="B85" s="15"/>
      <c r="C85" s="16"/>
      <c r="D85" s="36"/>
      <c r="E85" s="40"/>
      <c r="F85" s="32"/>
      <c r="G85" s="17"/>
      <c r="H85" s="44"/>
      <c r="I85" s="18"/>
      <c r="J85" s="44"/>
      <c r="K85" s="48"/>
      <c r="L85" s="64"/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1"/>
    </row>
    <row r="86" spans="2:103" x14ac:dyDescent="0.25">
      <c r="B86" s="15"/>
      <c r="C86" s="16"/>
      <c r="D86" s="36"/>
      <c r="E86" s="40"/>
      <c r="F86" s="32"/>
      <c r="G86" s="17"/>
      <c r="H86" s="44"/>
      <c r="I86" s="18"/>
      <c r="J86" s="44"/>
      <c r="K86" s="48"/>
      <c r="L86" s="64"/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1"/>
    </row>
    <row r="87" spans="2:103" x14ac:dyDescent="0.25">
      <c r="B87" s="15"/>
      <c r="C87" s="16"/>
      <c r="D87" s="36"/>
      <c r="E87" s="40"/>
      <c r="F87" s="32"/>
      <c r="G87" s="17"/>
      <c r="H87" s="44"/>
      <c r="I87" s="18"/>
      <c r="J87" s="44"/>
      <c r="K87" s="48"/>
      <c r="L87" s="64"/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1"/>
    </row>
    <row r="88" spans="2:103" x14ac:dyDescent="0.25">
      <c r="B88" s="15"/>
      <c r="C88" s="16"/>
      <c r="D88" s="36"/>
      <c r="E88" s="40"/>
      <c r="F88" s="32"/>
      <c r="G88" s="17"/>
      <c r="H88" s="44"/>
      <c r="I88" s="18"/>
      <c r="J88" s="44"/>
      <c r="K88" s="48"/>
      <c r="L88" s="64"/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1"/>
    </row>
    <row r="89" spans="2:103" x14ac:dyDescent="0.25">
      <c r="B89" s="15"/>
      <c r="C89" s="16"/>
      <c r="D89" s="36"/>
      <c r="E89" s="40"/>
      <c r="F89" s="32"/>
      <c r="G89" s="17"/>
      <c r="H89" s="44"/>
      <c r="I89" s="18"/>
      <c r="J89" s="44"/>
      <c r="K89" s="48"/>
      <c r="L89" s="64"/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1"/>
    </row>
    <row r="90" spans="2:103" x14ac:dyDescent="0.25">
      <c r="B90" s="15"/>
      <c r="C90" s="16"/>
      <c r="D90" s="36"/>
      <c r="E90" s="40"/>
      <c r="F90" s="32"/>
      <c r="G90" s="17"/>
      <c r="H90" s="44"/>
      <c r="I90" s="18"/>
      <c r="J90" s="44"/>
      <c r="K90" s="48"/>
      <c r="L90" s="64"/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1"/>
    </row>
    <row r="91" spans="2:103" x14ac:dyDescent="0.25">
      <c r="B91" s="15"/>
      <c r="C91" s="16"/>
      <c r="D91" s="36"/>
      <c r="E91" s="40"/>
      <c r="F91" s="32"/>
      <c r="G91" s="17"/>
      <c r="H91" s="44"/>
      <c r="I91" s="18"/>
      <c r="J91" s="44"/>
      <c r="K91" s="48"/>
      <c r="L91" s="64"/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1"/>
    </row>
    <row r="92" spans="2:103" x14ac:dyDescent="0.25">
      <c r="B92" s="15"/>
      <c r="C92" s="16"/>
      <c r="D92" s="36"/>
      <c r="E92" s="40"/>
      <c r="F92" s="32"/>
      <c r="G92" s="17"/>
      <c r="H92" s="44"/>
      <c r="I92" s="18"/>
      <c r="J92" s="44"/>
      <c r="K92" s="48"/>
      <c r="L92" s="64"/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1"/>
    </row>
    <row r="93" spans="2:103" x14ac:dyDescent="0.25">
      <c r="B93" s="15"/>
      <c r="C93" s="16"/>
      <c r="D93" s="36"/>
      <c r="E93" s="40"/>
      <c r="F93" s="32"/>
      <c r="G93" s="17"/>
      <c r="H93" s="44"/>
      <c r="I93" s="18"/>
      <c r="J93" s="44"/>
      <c r="K93" s="48"/>
      <c r="L93" s="64"/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1"/>
    </row>
    <row r="94" spans="2:103" x14ac:dyDescent="0.25">
      <c r="B94" s="15"/>
      <c r="C94" s="16"/>
      <c r="D94" s="36"/>
      <c r="E94" s="40"/>
      <c r="F94" s="32"/>
      <c r="G94" s="17"/>
      <c r="H94" s="44"/>
      <c r="I94" s="18"/>
      <c r="J94" s="44"/>
      <c r="K94" s="48"/>
      <c r="L94" s="64"/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1"/>
    </row>
    <row r="95" spans="2:103" x14ac:dyDescent="0.25">
      <c r="B95" s="15"/>
      <c r="C95" s="16"/>
      <c r="D95" s="36"/>
      <c r="E95" s="40"/>
      <c r="F95" s="32"/>
      <c r="G95" s="17"/>
      <c r="H95" s="44"/>
      <c r="I95" s="18"/>
      <c r="J95" s="44"/>
      <c r="K95" s="48"/>
      <c r="L95" s="64"/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1"/>
    </row>
    <row r="96" spans="2:103" x14ac:dyDescent="0.25">
      <c r="B96" s="15"/>
      <c r="C96" s="16"/>
      <c r="D96" s="36"/>
      <c r="E96" s="40"/>
      <c r="F96" s="32"/>
      <c r="G96" s="17"/>
      <c r="H96" s="44"/>
      <c r="I96" s="18"/>
      <c r="J96" s="44"/>
      <c r="K96" s="48"/>
      <c r="L96" s="64"/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1"/>
    </row>
    <row r="97" spans="2:103" x14ac:dyDescent="0.25">
      <c r="B97" s="15"/>
      <c r="C97" s="16"/>
      <c r="D97" s="36"/>
      <c r="E97" s="40"/>
      <c r="F97" s="32"/>
      <c r="G97" s="17"/>
      <c r="H97" s="44"/>
      <c r="I97" s="18"/>
      <c r="J97" s="44"/>
      <c r="K97" s="48"/>
      <c r="L97" s="64"/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1"/>
    </row>
    <row r="98" spans="2:103" x14ac:dyDescent="0.25">
      <c r="B98" s="15"/>
      <c r="C98" s="16"/>
      <c r="D98" s="36"/>
      <c r="E98" s="40"/>
      <c r="F98" s="32"/>
      <c r="G98" s="17"/>
      <c r="H98" s="44"/>
      <c r="I98" s="18"/>
      <c r="J98" s="44"/>
      <c r="K98" s="48"/>
      <c r="L98" s="64"/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1"/>
    </row>
    <row r="99" spans="2:103" x14ac:dyDescent="0.25">
      <c r="B99" s="15"/>
      <c r="C99" s="16"/>
      <c r="D99" s="36"/>
      <c r="E99" s="40"/>
      <c r="F99" s="32"/>
      <c r="G99" s="17"/>
      <c r="H99" s="44"/>
      <c r="I99" s="18"/>
      <c r="J99" s="44"/>
      <c r="K99" s="48"/>
      <c r="L99" s="64"/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1"/>
    </row>
    <row r="100" spans="2:103" x14ac:dyDescent="0.25">
      <c r="B100" s="15"/>
      <c r="C100" s="16"/>
      <c r="D100" s="36"/>
      <c r="E100" s="40"/>
      <c r="F100" s="32"/>
      <c r="G100" s="17"/>
      <c r="H100" s="44"/>
      <c r="I100" s="18"/>
      <c r="J100" s="44"/>
      <c r="K100" s="48"/>
      <c r="L100" s="64"/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1"/>
    </row>
    <row r="101" spans="2:103" x14ac:dyDescent="0.25">
      <c r="B101" s="15"/>
      <c r="C101" s="16"/>
      <c r="D101" s="36"/>
      <c r="E101" s="40"/>
      <c r="F101" s="32"/>
      <c r="G101" s="17"/>
      <c r="H101" s="44"/>
      <c r="I101" s="18"/>
      <c r="J101" s="44"/>
      <c r="K101" s="48"/>
      <c r="L101" s="64"/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1"/>
    </row>
    <row r="102" spans="2:103" x14ac:dyDescent="0.25">
      <c r="B102" s="15"/>
      <c r="C102" s="16"/>
      <c r="D102" s="36"/>
      <c r="E102" s="40"/>
      <c r="F102" s="32"/>
      <c r="G102" s="17"/>
      <c r="H102" s="44"/>
      <c r="I102" s="18"/>
      <c r="J102" s="44"/>
      <c r="K102" s="48"/>
      <c r="L102" s="64"/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1"/>
    </row>
    <row r="103" spans="2:103" x14ac:dyDescent="0.25">
      <c r="B103" s="15"/>
      <c r="C103" s="16"/>
      <c r="D103" s="36"/>
      <c r="E103" s="40"/>
      <c r="F103" s="32"/>
      <c r="G103" s="17"/>
      <c r="H103" s="44"/>
      <c r="I103" s="18"/>
      <c r="J103" s="44"/>
      <c r="K103" s="48"/>
      <c r="L103" s="64"/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1"/>
    </row>
    <row r="104" spans="2:103" x14ac:dyDescent="0.25">
      <c r="B104" s="15"/>
      <c r="C104" s="16"/>
      <c r="D104" s="36"/>
      <c r="E104" s="40"/>
      <c r="F104" s="32"/>
      <c r="G104" s="17"/>
      <c r="H104" s="44"/>
      <c r="I104" s="18"/>
      <c r="J104" s="44"/>
      <c r="K104" s="48"/>
      <c r="L104" s="64"/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1"/>
    </row>
    <row r="105" spans="2:103" x14ac:dyDescent="0.25">
      <c r="B105" s="15"/>
      <c r="C105" s="16"/>
      <c r="D105" s="36"/>
      <c r="E105" s="40"/>
      <c r="F105" s="32"/>
      <c r="G105" s="17"/>
      <c r="H105" s="44"/>
      <c r="I105" s="18"/>
      <c r="J105" s="44"/>
      <c r="K105" s="48"/>
      <c r="L105" s="64"/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1"/>
    </row>
    <row r="106" spans="2:103" x14ac:dyDescent="0.25">
      <c r="B106" s="15"/>
      <c r="C106" s="16"/>
      <c r="D106" s="36"/>
      <c r="E106" s="40"/>
      <c r="F106" s="32"/>
      <c r="G106" s="17"/>
      <c r="H106" s="44"/>
      <c r="I106" s="18"/>
      <c r="J106" s="44"/>
      <c r="K106" s="48"/>
      <c r="L106" s="64"/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1"/>
    </row>
    <row r="107" spans="2:103" x14ac:dyDescent="0.25">
      <c r="B107" s="15"/>
      <c r="C107" s="16"/>
      <c r="D107" s="36"/>
      <c r="E107" s="40"/>
      <c r="F107" s="32"/>
      <c r="G107" s="17"/>
      <c r="H107" s="44"/>
      <c r="I107" s="18"/>
      <c r="J107" s="44"/>
      <c r="K107" s="48"/>
      <c r="L107" s="64"/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1"/>
    </row>
    <row r="108" spans="2:103" x14ac:dyDescent="0.25">
      <c r="B108" s="15"/>
      <c r="C108" s="16"/>
      <c r="D108" s="36"/>
      <c r="E108" s="40"/>
      <c r="F108" s="32"/>
      <c r="G108" s="17"/>
      <c r="H108" s="44"/>
      <c r="I108" s="18"/>
      <c r="J108" s="44"/>
      <c r="K108" s="48"/>
      <c r="L108" s="64"/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1"/>
    </row>
    <row r="109" spans="2:103" x14ac:dyDescent="0.25">
      <c r="B109" s="15"/>
      <c r="C109" s="16"/>
      <c r="D109" s="36"/>
      <c r="E109" s="40"/>
      <c r="F109" s="32"/>
      <c r="G109" s="17"/>
      <c r="H109" s="44"/>
      <c r="I109" s="18"/>
      <c r="J109" s="44"/>
      <c r="K109" s="48"/>
      <c r="L109" s="64"/>
      <c r="N109" s="19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1"/>
    </row>
    <row r="110" spans="2:103" x14ac:dyDescent="0.25">
      <c r="B110" s="15"/>
      <c r="C110" s="16"/>
      <c r="D110" s="36"/>
      <c r="E110" s="40"/>
      <c r="F110" s="32"/>
      <c r="G110" s="17"/>
      <c r="H110" s="44"/>
      <c r="I110" s="18"/>
      <c r="J110" s="44"/>
      <c r="K110" s="48"/>
      <c r="L110" s="64"/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1"/>
    </row>
    <row r="111" spans="2:103" x14ac:dyDescent="0.25">
      <c r="B111" s="15"/>
      <c r="C111" s="16"/>
      <c r="D111" s="36"/>
      <c r="E111" s="40"/>
      <c r="F111" s="32"/>
      <c r="G111" s="17"/>
      <c r="H111" s="44"/>
      <c r="I111" s="18"/>
      <c r="J111" s="44"/>
      <c r="K111" s="48"/>
      <c r="L111" s="64"/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1"/>
    </row>
    <row r="112" spans="2:103" x14ac:dyDescent="0.25">
      <c r="B112" s="15"/>
      <c r="C112" s="16"/>
      <c r="D112" s="36"/>
      <c r="E112" s="40"/>
      <c r="F112" s="32"/>
      <c r="G112" s="17"/>
      <c r="H112" s="44"/>
      <c r="I112" s="18"/>
      <c r="J112" s="44"/>
      <c r="K112" s="48"/>
      <c r="L112" s="64"/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1"/>
    </row>
    <row r="113" spans="2:103" x14ac:dyDescent="0.25">
      <c r="B113" s="15"/>
      <c r="C113" s="16"/>
      <c r="D113" s="36"/>
      <c r="E113" s="40"/>
      <c r="F113" s="32"/>
      <c r="G113" s="17"/>
      <c r="H113" s="44"/>
      <c r="I113" s="18"/>
      <c r="J113" s="44"/>
      <c r="K113" s="48"/>
      <c r="L113" s="64"/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1"/>
    </row>
    <row r="114" spans="2:103" x14ac:dyDescent="0.25">
      <c r="B114" s="15"/>
      <c r="C114" s="16"/>
      <c r="D114" s="36"/>
      <c r="E114" s="40"/>
      <c r="F114" s="32"/>
      <c r="G114" s="17"/>
      <c r="H114" s="44"/>
      <c r="I114" s="18"/>
      <c r="J114" s="44"/>
      <c r="K114" s="48"/>
      <c r="L114" s="64"/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1"/>
    </row>
    <row r="115" spans="2:103" x14ac:dyDescent="0.25">
      <c r="B115" s="15"/>
      <c r="C115" s="16"/>
      <c r="D115" s="36"/>
      <c r="E115" s="40"/>
      <c r="F115" s="32"/>
      <c r="G115" s="17"/>
      <c r="H115" s="44"/>
      <c r="I115" s="18"/>
      <c r="J115" s="44"/>
      <c r="K115" s="48"/>
      <c r="L115" s="64"/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1"/>
    </row>
    <row r="116" spans="2:103" x14ac:dyDescent="0.25">
      <c r="B116" s="15"/>
      <c r="C116" s="16"/>
      <c r="D116" s="36"/>
      <c r="E116" s="40"/>
      <c r="F116" s="32"/>
      <c r="G116" s="17"/>
      <c r="H116" s="44"/>
      <c r="I116" s="18"/>
      <c r="J116" s="44"/>
      <c r="K116" s="48"/>
      <c r="L116" s="64"/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1"/>
    </row>
    <row r="117" spans="2:103" x14ac:dyDescent="0.25">
      <c r="B117" s="15"/>
      <c r="C117" s="16"/>
      <c r="D117" s="36"/>
      <c r="E117" s="40"/>
      <c r="F117" s="32"/>
      <c r="G117" s="17"/>
      <c r="H117" s="44"/>
      <c r="I117" s="18"/>
      <c r="J117" s="44"/>
      <c r="K117" s="48"/>
      <c r="L117" s="64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1"/>
    </row>
    <row r="118" spans="2:103" x14ac:dyDescent="0.25">
      <c r="B118" s="15"/>
      <c r="C118" s="16"/>
      <c r="D118" s="36"/>
      <c r="E118" s="40"/>
      <c r="F118" s="32"/>
      <c r="G118" s="17"/>
      <c r="H118" s="44"/>
      <c r="I118" s="18"/>
      <c r="J118" s="44"/>
      <c r="K118" s="48"/>
      <c r="L118" s="64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1"/>
    </row>
    <row r="119" spans="2:103" x14ac:dyDescent="0.25">
      <c r="B119" s="15"/>
      <c r="C119" s="16"/>
      <c r="D119" s="36"/>
      <c r="E119" s="40"/>
      <c r="F119" s="32"/>
      <c r="G119" s="17"/>
      <c r="H119" s="44"/>
      <c r="I119" s="18"/>
      <c r="J119" s="44"/>
      <c r="K119" s="48"/>
      <c r="L119" s="64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1"/>
    </row>
    <row r="120" spans="2:103" x14ac:dyDescent="0.25">
      <c r="B120" s="15"/>
      <c r="C120" s="16"/>
      <c r="D120" s="36"/>
      <c r="E120" s="40"/>
      <c r="F120" s="32"/>
      <c r="G120" s="17"/>
      <c r="H120" s="44"/>
      <c r="I120" s="18"/>
      <c r="J120" s="44"/>
      <c r="K120" s="48"/>
      <c r="L120" s="64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1"/>
    </row>
    <row r="121" spans="2:103" x14ac:dyDescent="0.25">
      <c r="B121" s="15"/>
      <c r="C121" s="16"/>
      <c r="D121" s="36"/>
      <c r="E121" s="40"/>
      <c r="F121" s="32"/>
      <c r="G121" s="17"/>
      <c r="H121" s="44"/>
      <c r="I121" s="18"/>
      <c r="J121" s="44"/>
      <c r="K121" s="48"/>
      <c r="L121" s="64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1"/>
    </row>
    <row r="122" spans="2:103" x14ac:dyDescent="0.25">
      <c r="B122" s="15"/>
      <c r="C122" s="16"/>
      <c r="D122" s="36"/>
      <c r="E122" s="40"/>
      <c r="F122" s="32"/>
      <c r="G122" s="17"/>
      <c r="H122" s="44"/>
      <c r="I122" s="18"/>
      <c r="J122" s="44"/>
      <c r="K122" s="48"/>
      <c r="L122" s="64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1"/>
    </row>
    <row r="123" spans="2:103" x14ac:dyDescent="0.25">
      <c r="B123" s="15"/>
      <c r="C123" s="16"/>
      <c r="D123" s="36"/>
      <c r="E123" s="40"/>
      <c r="F123" s="32"/>
      <c r="G123" s="17"/>
      <c r="H123" s="44"/>
      <c r="I123" s="18"/>
      <c r="J123" s="44"/>
      <c r="K123" s="48"/>
      <c r="L123" s="64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1"/>
    </row>
    <row r="124" spans="2:103" x14ac:dyDescent="0.25">
      <c r="B124" s="15"/>
      <c r="C124" s="16"/>
      <c r="D124" s="36"/>
      <c r="E124" s="40"/>
      <c r="F124" s="32"/>
      <c r="G124" s="17"/>
      <c r="H124" s="44"/>
      <c r="I124" s="18"/>
      <c r="J124" s="44"/>
      <c r="K124" s="48"/>
      <c r="L124" s="64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1"/>
    </row>
    <row r="125" spans="2:103" x14ac:dyDescent="0.25">
      <c r="B125" s="15"/>
      <c r="C125" s="16"/>
      <c r="D125" s="36"/>
      <c r="E125" s="40"/>
      <c r="F125" s="32"/>
      <c r="G125" s="17"/>
      <c r="H125" s="44"/>
      <c r="I125" s="18"/>
      <c r="J125" s="44"/>
      <c r="K125" s="48"/>
      <c r="L125" s="64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1"/>
    </row>
    <row r="126" spans="2:103" x14ac:dyDescent="0.25">
      <c r="B126" s="15"/>
      <c r="C126" s="16"/>
      <c r="D126" s="36"/>
      <c r="E126" s="40"/>
      <c r="F126" s="32"/>
      <c r="G126" s="17"/>
      <c r="H126" s="44"/>
      <c r="I126" s="18"/>
      <c r="J126" s="44"/>
      <c r="K126" s="48"/>
      <c r="L126" s="64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1"/>
    </row>
    <row r="127" spans="2:103" x14ac:dyDescent="0.25">
      <c r="B127" s="15"/>
      <c r="C127" s="16"/>
      <c r="D127" s="36"/>
      <c r="E127" s="40"/>
      <c r="F127" s="32"/>
      <c r="G127" s="17"/>
      <c r="H127" s="44"/>
      <c r="I127" s="18"/>
      <c r="J127" s="44"/>
      <c r="K127" s="48"/>
      <c r="L127" s="64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1"/>
    </row>
    <row r="128" spans="2:103" x14ac:dyDescent="0.25">
      <c r="B128" s="15"/>
      <c r="C128" s="16"/>
      <c r="D128" s="36"/>
      <c r="E128" s="40"/>
      <c r="F128" s="32"/>
      <c r="G128" s="17"/>
      <c r="H128" s="44"/>
      <c r="I128" s="18"/>
      <c r="J128" s="44"/>
      <c r="K128" s="48"/>
      <c r="L128" s="64"/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1"/>
    </row>
    <row r="129" spans="2:103" x14ac:dyDescent="0.25">
      <c r="B129" s="15"/>
      <c r="C129" s="16"/>
      <c r="D129" s="36"/>
      <c r="E129" s="40"/>
      <c r="F129" s="32"/>
      <c r="G129" s="17"/>
      <c r="H129" s="44"/>
      <c r="I129" s="18"/>
      <c r="J129" s="44"/>
      <c r="K129" s="48"/>
      <c r="L129" s="64"/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1"/>
    </row>
    <row r="130" spans="2:103" x14ac:dyDescent="0.25">
      <c r="B130" s="15"/>
      <c r="C130" s="16"/>
      <c r="D130" s="36"/>
      <c r="E130" s="40"/>
      <c r="F130" s="32"/>
      <c r="G130" s="17"/>
      <c r="H130" s="44"/>
      <c r="I130" s="18"/>
      <c r="J130" s="44"/>
      <c r="K130" s="48"/>
      <c r="L130" s="64"/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1"/>
    </row>
    <row r="131" spans="2:103" x14ac:dyDescent="0.25">
      <c r="B131" s="15"/>
      <c r="C131" s="16"/>
      <c r="D131" s="36"/>
      <c r="E131" s="40"/>
      <c r="F131" s="32"/>
      <c r="G131" s="17"/>
      <c r="H131" s="44"/>
      <c r="I131" s="18"/>
      <c r="J131" s="44"/>
      <c r="K131" s="48"/>
      <c r="L131" s="64"/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1"/>
    </row>
    <row r="132" spans="2:103" x14ac:dyDescent="0.25">
      <c r="B132" s="15"/>
      <c r="C132" s="16"/>
      <c r="D132" s="36"/>
      <c r="E132" s="40"/>
      <c r="F132" s="32"/>
      <c r="G132" s="17"/>
      <c r="H132" s="44"/>
      <c r="I132" s="18"/>
      <c r="J132" s="44"/>
      <c r="K132" s="48"/>
      <c r="L132" s="64"/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1"/>
    </row>
    <row r="133" spans="2:103" x14ac:dyDescent="0.25">
      <c r="B133" s="15"/>
      <c r="C133" s="16"/>
      <c r="D133" s="36"/>
      <c r="E133" s="40"/>
      <c r="F133" s="32"/>
      <c r="G133" s="17"/>
      <c r="H133" s="44"/>
      <c r="I133" s="18"/>
      <c r="J133" s="44"/>
      <c r="K133" s="48"/>
      <c r="L133" s="64"/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1"/>
    </row>
    <row r="134" spans="2:103" x14ac:dyDescent="0.25">
      <c r="B134" s="15"/>
      <c r="C134" s="16"/>
      <c r="D134" s="36"/>
      <c r="E134" s="40"/>
      <c r="F134" s="32"/>
      <c r="G134" s="17"/>
      <c r="H134" s="44"/>
      <c r="I134" s="18"/>
      <c r="J134" s="44"/>
      <c r="K134" s="48"/>
      <c r="L134" s="64"/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1"/>
    </row>
    <row r="135" spans="2:103" x14ac:dyDescent="0.25">
      <c r="B135" s="15"/>
      <c r="C135" s="16"/>
      <c r="D135" s="36"/>
      <c r="E135" s="40"/>
      <c r="F135" s="32"/>
      <c r="G135" s="17"/>
      <c r="H135" s="44"/>
      <c r="I135" s="18"/>
      <c r="J135" s="44"/>
      <c r="K135" s="48"/>
      <c r="L135" s="64"/>
      <c r="N135" s="19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1"/>
    </row>
    <row r="136" spans="2:103" x14ac:dyDescent="0.25">
      <c r="B136" s="15"/>
      <c r="C136" s="16"/>
      <c r="D136" s="36"/>
      <c r="E136" s="40"/>
      <c r="F136" s="32"/>
      <c r="G136" s="17"/>
      <c r="H136" s="44"/>
      <c r="I136" s="18"/>
      <c r="J136" s="44"/>
      <c r="K136" s="48"/>
      <c r="L136" s="64"/>
      <c r="N136" s="1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1"/>
    </row>
    <row r="137" spans="2:103" x14ac:dyDescent="0.25">
      <c r="B137" s="15"/>
      <c r="C137" s="16"/>
      <c r="D137" s="36"/>
      <c r="E137" s="40"/>
      <c r="F137" s="32"/>
      <c r="G137" s="17"/>
      <c r="H137" s="44"/>
      <c r="I137" s="18"/>
      <c r="J137" s="44"/>
      <c r="K137" s="48"/>
      <c r="L137" s="64"/>
      <c r="N137" s="19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1"/>
    </row>
    <row r="138" spans="2:103" x14ac:dyDescent="0.25">
      <c r="B138" s="15"/>
      <c r="C138" s="16"/>
      <c r="D138" s="36"/>
      <c r="E138" s="40"/>
      <c r="F138" s="32"/>
      <c r="G138" s="17"/>
      <c r="H138" s="44"/>
      <c r="I138" s="18"/>
      <c r="J138" s="44"/>
      <c r="K138" s="48"/>
      <c r="L138" s="64"/>
      <c r="N138" s="19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1"/>
    </row>
    <row r="139" spans="2:103" ht="15.75" thickBot="1" x14ac:dyDescent="0.3">
      <c r="B139" s="22"/>
      <c r="C139" s="23"/>
      <c r="D139" s="37"/>
      <c r="E139" s="41"/>
      <c r="F139" s="34"/>
      <c r="G139" s="24"/>
      <c r="H139" s="45"/>
      <c r="I139" s="25"/>
      <c r="J139" s="45"/>
      <c r="K139" s="49"/>
      <c r="L139" s="64"/>
      <c r="N139" s="19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1"/>
    </row>
    <row r="140" spans="2:103" ht="15.75" thickBot="1" x14ac:dyDescent="0.3">
      <c r="B140" s="6"/>
      <c r="C140" s="6"/>
      <c r="D140" s="6"/>
      <c r="E140" s="6"/>
      <c r="F140" s="6"/>
      <c r="G140" s="26">
        <f>SUM(G15:G139)</f>
        <v>6250</v>
      </c>
      <c r="H140" s="46">
        <f>SUM(H15:H139)</f>
        <v>2700000</v>
      </c>
      <c r="I140" s="8"/>
      <c r="J140" s="46">
        <f>SUM(J15:J139)</f>
        <v>2614500</v>
      </c>
      <c r="K140" s="50">
        <f>SUM(K15:K139)</f>
        <v>85500</v>
      </c>
      <c r="L140" s="8"/>
      <c r="N140" s="67">
        <f t="shared" ref="N140:AS140" si="19">SUM(N15:N139)</f>
        <v>0</v>
      </c>
      <c r="O140" s="68">
        <f t="shared" si="19"/>
        <v>0</v>
      </c>
      <c r="P140" s="68">
        <f t="shared" si="19"/>
        <v>0</v>
      </c>
      <c r="Q140" s="68">
        <f t="shared" si="19"/>
        <v>0</v>
      </c>
      <c r="R140" s="68">
        <f t="shared" si="19"/>
        <v>0</v>
      </c>
      <c r="S140" s="68">
        <f t="shared" si="19"/>
        <v>0</v>
      </c>
      <c r="T140" s="68">
        <f t="shared" si="19"/>
        <v>0</v>
      </c>
      <c r="U140" s="68">
        <f t="shared" si="19"/>
        <v>0</v>
      </c>
      <c r="V140" s="68">
        <f t="shared" si="19"/>
        <v>0</v>
      </c>
      <c r="W140" s="68">
        <f t="shared" si="19"/>
        <v>0</v>
      </c>
      <c r="X140" s="68">
        <f t="shared" si="19"/>
        <v>0</v>
      </c>
      <c r="Y140" s="68">
        <f t="shared" si="19"/>
        <v>0</v>
      </c>
      <c r="Z140" s="68">
        <f t="shared" si="19"/>
        <v>4000</v>
      </c>
      <c r="AA140" s="68">
        <f t="shared" si="19"/>
        <v>5500</v>
      </c>
      <c r="AB140" s="68">
        <f t="shared" si="19"/>
        <v>4500</v>
      </c>
      <c r="AC140" s="68">
        <f t="shared" si="19"/>
        <v>3500</v>
      </c>
      <c r="AD140" s="68">
        <f t="shared" si="19"/>
        <v>6000</v>
      </c>
      <c r="AE140" s="68">
        <f t="shared" si="19"/>
        <v>2000</v>
      </c>
      <c r="AF140" s="68">
        <f t="shared" si="19"/>
        <v>5500</v>
      </c>
      <c r="AG140" s="68">
        <f t="shared" si="19"/>
        <v>2000</v>
      </c>
      <c r="AH140" s="68">
        <f t="shared" si="19"/>
        <v>3500</v>
      </c>
      <c r="AI140" s="68">
        <f t="shared" si="19"/>
        <v>3500</v>
      </c>
      <c r="AJ140" s="68">
        <f t="shared" si="19"/>
        <v>3500</v>
      </c>
      <c r="AK140" s="68">
        <f t="shared" si="19"/>
        <v>3500</v>
      </c>
      <c r="AL140" s="68">
        <f t="shared" si="19"/>
        <v>8500</v>
      </c>
      <c r="AM140" s="68">
        <f t="shared" si="19"/>
        <v>3500</v>
      </c>
      <c r="AN140" s="68">
        <f t="shared" si="19"/>
        <v>2500</v>
      </c>
      <c r="AO140" s="68">
        <f t="shared" si="19"/>
        <v>2000</v>
      </c>
      <c r="AP140" s="68">
        <f t="shared" si="19"/>
        <v>2000</v>
      </c>
      <c r="AQ140" s="68">
        <f t="shared" si="19"/>
        <v>1000</v>
      </c>
      <c r="AR140" s="68">
        <f t="shared" si="19"/>
        <v>4000</v>
      </c>
      <c r="AS140" s="68">
        <f t="shared" si="19"/>
        <v>2000</v>
      </c>
      <c r="AT140" s="68">
        <f t="shared" ref="AT140:BY140" si="20">SUM(AT15:AT139)</f>
        <v>1000</v>
      </c>
      <c r="AU140" s="68">
        <f t="shared" si="20"/>
        <v>1000</v>
      </c>
      <c r="AV140" s="68">
        <f t="shared" si="20"/>
        <v>1000</v>
      </c>
      <c r="AW140" s="68">
        <f t="shared" si="20"/>
        <v>1000</v>
      </c>
      <c r="AX140" s="68">
        <f t="shared" si="20"/>
        <v>1000</v>
      </c>
      <c r="AY140" s="68">
        <f t="shared" si="20"/>
        <v>1000</v>
      </c>
      <c r="AZ140" s="68">
        <f t="shared" si="20"/>
        <v>7000</v>
      </c>
      <c r="BA140" s="68">
        <f t="shared" si="20"/>
        <v>0</v>
      </c>
      <c r="BB140" s="68">
        <f t="shared" si="20"/>
        <v>0</v>
      </c>
      <c r="BC140" s="68">
        <f t="shared" si="20"/>
        <v>0</v>
      </c>
      <c r="BD140" s="68">
        <f t="shared" si="20"/>
        <v>0</v>
      </c>
      <c r="BE140" s="68">
        <f t="shared" si="20"/>
        <v>0</v>
      </c>
      <c r="BF140" s="68">
        <f t="shared" si="20"/>
        <v>0</v>
      </c>
      <c r="BG140" s="68">
        <f t="shared" si="20"/>
        <v>0</v>
      </c>
      <c r="BH140" s="68">
        <f t="shared" si="20"/>
        <v>0</v>
      </c>
      <c r="BI140" s="68">
        <f t="shared" si="20"/>
        <v>0</v>
      </c>
      <c r="BJ140" s="68">
        <f t="shared" si="20"/>
        <v>0</v>
      </c>
      <c r="BK140" s="68">
        <f t="shared" si="20"/>
        <v>0</v>
      </c>
      <c r="BL140" s="68">
        <f t="shared" si="20"/>
        <v>0</v>
      </c>
      <c r="BM140" s="68">
        <f t="shared" si="20"/>
        <v>0</v>
      </c>
      <c r="BN140" s="68">
        <f t="shared" si="20"/>
        <v>0</v>
      </c>
      <c r="BO140" s="68">
        <f t="shared" si="20"/>
        <v>0</v>
      </c>
      <c r="BP140" s="68">
        <f t="shared" si="20"/>
        <v>0</v>
      </c>
      <c r="BQ140" s="68">
        <f t="shared" si="20"/>
        <v>0</v>
      </c>
      <c r="BR140" s="68">
        <f t="shared" si="20"/>
        <v>0</v>
      </c>
      <c r="BS140" s="68">
        <f t="shared" si="20"/>
        <v>0</v>
      </c>
      <c r="BT140" s="68">
        <f t="shared" si="20"/>
        <v>0</v>
      </c>
      <c r="BU140" s="68">
        <f t="shared" si="20"/>
        <v>0</v>
      </c>
      <c r="BV140" s="68">
        <f t="shared" si="20"/>
        <v>0</v>
      </c>
      <c r="BW140" s="68">
        <f t="shared" si="20"/>
        <v>0</v>
      </c>
      <c r="BX140" s="68">
        <f t="shared" si="20"/>
        <v>0</v>
      </c>
      <c r="BY140" s="68">
        <f t="shared" si="20"/>
        <v>0</v>
      </c>
      <c r="BZ140" s="68">
        <f t="shared" ref="BZ140:CY140" si="21">SUM(BZ15:BZ139)</f>
        <v>0</v>
      </c>
      <c r="CA140" s="68">
        <f t="shared" si="21"/>
        <v>0</v>
      </c>
      <c r="CB140" s="68">
        <f t="shared" si="21"/>
        <v>0</v>
      </c>
      <c r="CC140" s="68">
        <f t="shared" si="21"/>
        <v>0</v>
      </c>
      <c r="CD140" s="68">
        <f t="shared" si="21"/>
        <v>0</v>
      </c>
      <c r="CE140" s="68">
        <f t="shared" si="21"/>
        <v>0</v>
      </c>
      <c r="CF140" s="68">
        <f t="shared" si="21"/>
        <v>0</v>
      </c>
      <c r="CG140" s="68">
        <f t="shared" si="21"/>
        <v>0</v>
      </c>
      <c r="CH140" s="68">
        <f t="shared" si="21"/>
        <v>0</v>
      </c>
      <c r="CI140" s="68">
        <f t="shared" si="21"/>
        <v>0</v>
      </c>
      <c r="CJ140" s="68">
        <f t="shared" si="21"/>
        <v>0</v>
      </c>
      <c r="CK140" s="68">
        <f t="shared" si="21"/>
        <v>0</v>
      </c>
      <c r="CL140" s="68">
        <f t="shared" si="21"/>
        <v>0</v>
      </c>
      <c r="CM140" s="68">
        <f t="shared" si="21"/>
        <v>0</v>
      </c>
      <c r="CN140" s="68">
        <f t="shared" si="21"/>
        <v>0</v>
      </c>
      <c r="CO140" s="68">
        <f t="shared" si="21"/>
        <v>0</v>
      </c>
      <c r="CP140" s="68">
        <f t="shared" si="21"/>
        <v>0</v>
      </c>
      <c r="CQ140" s="68">
        <f t="shared" si="21"/>
        <v>0</v>
      </c>
      <c r="CR140" s="68">
        <f t="shared" si="21"/>
        <v>0</v>
      </c>
      <c r="CS140" s="68">
        <f t="shared" si="21"/>
        <v>0</v>
      </c>
      <c r="CT140" s="68">
        <f t="shared" si="21"/>
        <v>0</v>
      </c>
      <c r="CU140" s="68">
        <f t="shared" si="21"/>
        <v>0</v>
      </c>
      <c r="CV140" s="68">
        <f t="shared" si="21"/>
        <v>0</v>
      </c>
      <c r="CW140" s="68">
        <f t="shared" si="21"/>
        <v>0</v>
      </c>
      <c r="CX140" s="68">
        <f t="shared" si="21"/>
        <v>0</v>
      </c>
      <c r="CY140" s="69">
        <f t="shared" si="21"/>
        <v>0</v>
      </c>
    </row>
    <row r="141" spans="2:10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O23"/>
  <sheetViews>
    <sheetView topLeftCell="A4" zoomScale="85" zoomScaleNormal="85" workbookViewId="0">
      <pane xSplit="3" ySplit="9" topLeftCell="M13" activePane="bottomRight" state="frozen"/>
      <selection activeCell="A4" sqref="A4"/>
      <selection pane="topRight" activeCell="D4" sqref="D4"/>
      <selection pane="bottomLeft" activeCell="A13" sqref="A13"/>
      <selection pane="bottomRight" activeCell="AI7" sqref="AI7"/>
    </sheetView>
  </sheetViews>
  <sheetFormatPr baseColWidth="10" defaultRowHeight="15" x14ac:dyDescent="0.25"/>
  <cols>
    <col min="2" max="2" width="16.5703125" customWidth="1"/>
  </cols>
  <sheetData>
    <row r="7" spans="2:93" ht="27" x14ac:dyDescent="0.35">
      <c r="B7" s="1" t="s">
        <v>116</v>
      </c>
    </row>
    <row r="10" spans="2:93" ht="15.75" thickBot="1" x14ac:dyDescent="0.3"/>
    <row r="11" spans="2:93" ht="17.25" thickTop="1" thickBot="1" x14ac:dyDescent="0.3">
      <c r="B11" s="56" t="s">
        <v>1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</row>
    <row r="12" spans="2:93" ht="16.5" thickTop="1" thickBot="1" x14ac:dyDescent="0.3">
      <c r="D12" s="4">
        <v>42109</v>
      </c>
      <c r="E12" s="4">
        <f>+D12+15</f>
        <v>42124</v>
      </c>
      <c r="F12" s="4">
        <f t="shared" ref="F12:BQ12" si="0">+E12+15</f>
        <v>42139</v>
      </c>
      <c r="G12" s="4">
        <f t="shared" si="0"/>
        <v>42154</v>
      </c>
      <c r="H12" s="4">
        <f>+G12+15+1</f>
        <v>42170</v>
      </c>
      <c r="I12" s="4">
        <f t="shared" si="0"/>
        <v>42185</v>
      </c>
      <c r="J12" s="4">
        <f t="shared" si="0"/>
        <v>42200</v>
      </c>
      <c r="K12" s="4">
        <f t="shared" si="0"/>
        <v>42215</v>
      </c>
      <c r="L12" s="4">
        <f>+K12+15+1</f>
        <v>42231</v>
      </c>
      <c r="M12" s="4">
        <f t="shared" si="0"/>
        <v>42246</v>
      </c>
      <c r="N12" s="4">
        <f>+M12+15+1</f>
        <v>42262</v>
      </c>
      <c r="O12" s="4">
        <f t="shared" si="0"/>
        <v>42277</v>
      </c>
      <c r="P12" s="4">
        <f t="shared" si="0"/>
        <v>42292</v>
      </c>
      <c r="Q12" s="4">
        <f t="shared" si="0"/>
        <v>42307</v>
      </c>
      <c r="R12" s="4">
        <f>+Q12+15+1</f>
        <v>42323</v>
      </c>
      <c r="S12" s="4">
        <f t="shared" si="0"/>
        <v>42338</v>
      </c>
      <c r="T12" s="4">
        <f t="shared" si="0"/>
        <v>42353</v>
      </c>
      <c r="U12" s="4">
        <f t="shared" si="0"/>
        <v>42368</v>
      </c>
      <c r="V12" s="4">
        <f>+U12+15+1</f>
        <v>42384</v>
      </c>
      <c r="W12" s="4">
        <f t="shared" si="0"/>
        <v>42399</v>
      </c>
      <c r="X12" s="4">
        <f>+W12+15+1</f>
        <v>42415</v>
      </c>
      <c r="Y12" s="4">
        <f t="shared" si="0"/>
        <v>42430</v>
      </c>
      <c r="Z12" s="4">
        <f>+Y12+14</f>
        <v>42444</v>
      </c>
      <c r="AA12" s="4">
        <f t="shared" si="0"/>
        <v>42459</v>
      </c>
      <c r="AB12" s="4">
        <f>+AA12+16</f>
        <v>42475</v>
      </c>
      <c r="AC12" s="4">
        <f t="shared" si="0"/>
        <v>42490</v>
      </c>
      <c r="AD12" s="4">
        <f t="shared" si="0"/>
        <v>42505</v>
      </c>
      <c r="AE12" s="4">
        <f t="shared" si="0"/>
        <v>42520</v>
      </c>
      <c r="AF12" s="4">
        <f>+AE12+16</f>
        <v>42536</v>
      </c>
      <c r="AG12" s="4">
        <f t="shared" si="0"/>
        <v>42551</v>
      </c>
      <c r="AH12" s="4">
        <f t="shared" si="0"/>
        <v>42566</v>
      </c>
      <c r="AI12" s="4">
        <f t="shared" si="0"/>
        <v>42581</v>
      </c>
      <c r="AJ12" s="4">
        <f>+AI12+16</f>
        <v>42597</v>
      </c>
      <c r="AK12" s="4">
        <f t="shared" si="0"/>
        <v>42612</v>
      </c>
      <c r="AL12" s="4">
        <f>+AK12+16</f>
        <v>42628</v>
      </c>
      <c r="AM12" s="4">
        <f t="shared" si="0"/>
        <v>42643</v>
      </c>
      <c r="AN12" s="4">
        <f t="shared" si="0"/>
        <v>42658</v>
      </c>
      <c r="AO12" s="4">
        <f t="shared" si="0"/>
        <v>42673</v>
      </c>
      <c r="AP12" s="4">
        <f>+AO12+16</f>
        <v>42689</v>
      </c>
      <c r="AQ12" s="4">
        <f t="shared" si="0"/>
        <v>42704</v>
      </c>
      <c r="AR12" s="4">
        <f t="shared" si="0"/>
        <v>42719</v>
      </c>
      <c r="AS12" s="4">
        <f t="shared" si="0"/>
        <v>42734</v>
      </c>
      <c r="AT12" s="4">
        <f>+AS12+16</f>
        <v>42750</v>
      </c>
      <c r="AU12" s="4">
        <f t="shared" si="0"/>
        <v>42765</v>
      </c>
      <c r="AV12" s="4">
        <f>+AU12+16</f>
        <v>42781</v>
      </c>
      <c r="AW12" s="4">
        <f>+AV12+13</f>
        <v>42794</v>
      </c>
      <c r="AX12" s="4">
        <f t="shared" si="0"/>
        <v>42809</v>
      </c>
      <c r="AY12" s="4">
        <f t="shared" si="0"/>
        <v>42824</v>
      </c>
      <c r="AZ12" s="4">
        <f>+AY12+16</f>
        <v>42840</v>
      </c>
      <c r="BA12" s="4">
        <f t="shared" si="0"/>
        <v>42855</v>
      </c>
      <c r="BB12" s="4">
        <f t="shared" si="0"/>
        <v>42870</v>
      </c>
      <c r="BC12" s="4">
        <f t="shared" si="0"/>
        <v>42885</v>
      </c>
      <c r="BD12" s="4">
        <f>+BC12+16</f>
        <v>42901</v>
      </c>
      <c r="BE12" s="4">
        <f t="shared" si="0"/>
        <v>42916</v>
      </c>
      <c r="BF12" s="4">
        <f t="shared" si="0"/>
        <v>42931</v>
      </c>
      <c r="BG12" s="4">
        <f t="shared" si="0"/>
        <v>42946</v>
      </c>
      <c r="BH12" s="4">
        <f>+BG12+16</f>
        <v>42962</v>
      </c>
      <c r="BI12" s="4">
        <f t="shared" si="0"/>
        <v>42977</v>
      </c>
      <c r="BJ12" s="4">
        <f>+BI12+16</f>
        <v>42993</v>
      </c>
      <c r="BK12" s="4">
        <f t="shared" si="0"/>
        <v>43008</v>
      </c>
      <c r="BL12" s="4">
        <f t="shared" si="0"/>
        <v>43023</v>
      </c>
      <c r="BM12" s="4">
        <f t="shared" si="0"/>
        <v>43038</v>
      </c>
      <c r="BN12" s="4">
        <f>+BM12+16</f>
        <v>43054</v>
      </c>
      <c r="BO12" s="4">
        <f t="shared" si="0"/>
        <v>43069</v>
      </c>
      <c r="BP12" s="4">
        <f t="shared" si="0"/>
        <v>43084</v>
      </c>
      <c r="BQ12" s="4">
        <f t="shared" si="0"/>
        <v>43099</v>
      </c>
      <c r="BR12" s="4">
        <f>+BQ12+16</f>
        <v>43115</v>
      </c>
      <c r="BS12" s="4">
        <f t="shared" ref="BS12:CO12" si="1">+BR12+15</f>
        <v>43130</v>
      </c>
      <c r="BT12" s="4">
        <f>+BS12+16</f>
        <v>43146</v>
      </c>
      <c r="BU12" s="4">
        <f>+BT12+13</f>
        <v>43159</v>
      </c>
      <c r="BV12" s="4">
        <f t="shared" si="1"/>
        <v>43174</v>
      </c>
      <c r="BW12" s="4">
        <f t="shared" si="1"/>
        <v>43189</v>
      </c>
      <c r="BX12" s="4">
        <f>+BW12+16</f>
        <v>43205</v>
      </c>
      <c r="BY12" s="4">
        <f t="shared" si="1"/>
        <v>43220</v>
      </c>
      <c r="BZ12" s="4">
        <f t="shared" si="1"/>
        <v>43235</v>
      </c>
      <c r="CA12" s="4">
        <f t="shared" si="1"/>
        <v>43250</v>
      </c>
      <c r="CB12" s="4">
        <f>+CA12+16</f>
        <v>43266</v>
      </c>
      <c r="CC12" s="4">
        <f t="shared" si="1"/>
        <v>43281</v>
      </c>
      <c r="CD12" s="4">
        <f t="shared" si="1"/>
        <v>43296</v>
      </c>
      <c r="CE12" s="4">
        <f t="shared" si="1"/>
        <v>43311</v>
      </c>
      <c r="CF12" s="4">
        <f>+CE12+16</f>
        <v>43327</v>
      </c>
      <c r="CG12" s="4">
        <f t="shared" si="1"/>
        <v>43342</v>
      </c>
      <c r="CH12" s="4">
        <f>+CG12+16</f>
        <v>43358</v>
      </c>
      <c r="CI12" s="4">
        <f t="shared" si="1"/>
        <v>43373</v>
      </c>
      <c r="CJ12" s="4">
        <f t="shared" si="1"/>
        <v>43388</v>
      </c>
      <c r="CK12" s="4">
        <f t="shared" si="1"/>
        <v>43403</v>
      </c>
      <c r="CL12" s="4">
        <f>+CK12+16</f>
        <v>43419</v>
      </c>
      <c r="CM12" s="4">
        <f t="shared" si="1"/>
        <v>43434</v>
      </c>
      <c r="CN12" s="4">
        <f t="shared" si="1"/>
        <v>43449</v>
      </c>
      <c r="CO12" s="4">
        <f t="shared" si="1"/>
        <v>43464</v>
      </c>
    </row>
    <row r="13" spans="2:93" ht="15.75" thickTop="1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</row>
    <row r="14" spans="2:93" ht="15.75" thickBot="1" x14ac:dyDescent="0.3">
      <c r="B14" s="6"/>
    </row>
    <row r="15" spans="2:93" ht="15.75" thickTop="1" x14ac:dyDescent="0.25">
      <c r="B15" s="9" t="s">
        <v>110</v>
      </c>
      <c r="D15" s="70">
        <f>+'MZ 5 AL 10'!N180</f>
        <v>41000</v>
      </c>
      <c r="E15" s="71">
        <f>+'MZ 5 AL 10'!O180</f>
        <v>13500</v>
      </c>
      <c r="F15" s="71">
        <f>+'MZ 5 AL 10'!P180</f>
        <v>13500</v>
      </c>
      <c r="G15" s="71">
        <f>+'MZ 5 AL 10'!Q180</f>
        <v>13500</v>
      </c>
      <c r="H15" s="71">
        <f>+'MZ 5 AL 10'!R180</f>
        <v>13500</v>
      </c>
      <c r="I15" s="71">
        <f>+'MZ 5 AL 10'!S180</f>
        <v>13000</v>
      </c>
      <c r="J15" s="71">
        <f>+'MZ 5 AL 10'!T180</f>
        <v>11000</v>
      </c>
      <c r="K15" s="71">
        <f>+'MZ 5 AL 10'!U180</f>
        <v>15500</v>
      </c>
      <c r="L15" s="71">
        <f>+'MZ 5 AL 10'!V180</f>
        <v>13500</v>
      </c>
      <c r="M15" s="71">
        <f>+'MZ 5 AL 10'!W180</f>
        <v>9000</v>
      </c>
      <c r="N15" s="71">
        <f>+'MZ 5 AL 10'!X180</f>
        <v>10500</v>
      </c>
      <c r="O15" s="71">
        <f>+'MZ 5 AL 10'!Y180</f>
        <v>18000</v>
      </c>
      <c r="P15" s="71">
        <f>+'MZ 5 AL 10'!Z180</f>
        <v>14000</v>
      </c>
      <c r="Q15" s="71">
        <f>+'MZ 5 AL 10'!AA180</f>
        <v>8000</v>
      </c>
      <c r="R15" s="71">
        <f>+'MZ 5 AL 10'!AB180</f>
        <v>28500</v>
      </c>
      <c r="S15" s="71">
        <f>+'MZ 5 AL 10'!AC180</f>
        <v>21000</v>
      </c>
      <c r="T15" s="71">
        <f>+'MZ 5 AL 10'!AD180</f>
        <v>22500</v>
      </c>
      <c r="U15" s="71">
        <f>+'MZ 5 AL 10'!AE180</f>
        <v>60000</v>
      </c>
      <c r="V15" s="71">
        <f>+'MZ 5 AL 10'!AF180</f>
        <v>15500</v>
      </c>
      <c r="W15" s="71">
        <f>+'MZ 5 AL 10'!AG180</f>
        <v>18000</v>
      </c>
      <c r="X15" s="71">
        <f>+'MZ 5 AL 10'!AH180</f>
        <v>43500</v>
      </c>
      <c r="Y15" s="71">
        <f>+'MZ 5 AL 10'!AI180</f>
        <v>20000</v>
      </c>
      <c r="Z15" s="71">
        <f>+'MZ 5 AL 10'!AJ180</f>
        <v>37500</v>
      </c>
      <c r="AA15" s="71">
        <f>+'MZ 5 AL 10'!AK180</f>
        <v>26500</v>
      </c>
      <c r="AB15" s="71">
        <f>+'MZ 5 AL 10'!AL180</f>
        <v>25000</v>
      </c>
      <c r="AC15" s="71">
        <f>+'MZ 5 AL 10'!AM180</f>
        <v>10500</v>
      </c>
      <c r="AD15" s="71">
        <f>+'MZ 5 AL 10'!AN180</f>
        <v>37000</v>
      </c>
      <c r="AE15" s="71">
        <f>+'MZ 5 AL 10'!AO180</f>
        <v>6000</v>
      </c>
      <c r="AF15" s="71">
        <f>+'MZ 5 AL 10'!AP180</f>
        <v>13000</v>
      </c>
      <c r="AG15" s="71">
        <f>+'MZ 5 AL 10'!AQ180</f>
        <v>16500</v>
      </c>
      <c r="AH15" s="71">
        <f>+'MZ 5 AL 10'!AR180</f>
        <v>22000</v>
      </c>
      <c r="AI15" s="71">
        <f>+'MZ 5 AL 10'!AS180</f>
        <v>27000</v>
      </c>
      <c r="AJ15" s="71">
        <f>+'MZ 5 AL 10'!AT180</f>
        <v>26000</v>
      </c>
      <c r="AK15" s="71">
        <f>+'MZ 5 AL 10'!AU180</f>
        <v>9500</v>
      </c>
      <c r="AL15" s="71">
        <f>+'MZ 5 AL 10'!AV180</f>
        <v>13000</v>
      </c>
      <c r="AM15" s="71">
        <f>+'MZ 5 AL 10'!AW180</f>
        <v>23500</v>
      </c>
      <c r="AN15" s="71">
        <f>+'MZ 5 AL 10'!AX180</f>
        <v>17000</v>
      </c>
      <c r="AO15" s="71">
        <f>+'MZ 5 AL 10'!AY180</f>
        <v>29000</v>
      </c>
      <c r="AP15" s="71">
        <f>+'MZ 5 AL 10'!AZ180</f>
        <v>36000</v>
      </c>
      <c r="AQ15" s="71">
        <f>+'MZ 5 AL 10'!BA180</f>
        <v>0</v>
      </c>
      <c r="AR15" s="71">
        <f>+'MZ 5 AL 10'!BB180</f>
        <v>0</v>
      </c>
      <c r="AS15" s="71">
        <f>+'MZ 5 AL 10'!BC180</f>
        <v>0</v>
      </c>
      <c r="AT15" s="71">
        <f>+'MZ 5 AL 10'!BD180</f>
        <v>0</v>
      </c>
      <c r="AU15" s="71">
        <f>+'MZ 5 AL 10'!BE180</f>
        <v>0</v>
      </c>
      <c r="AV15" s="71">
        <f>+'MZ 5 AL 10'!BF180</f>
        <v>0</v>
      </c>
      <c r="AW15" s="71">
        <f>+'MZ 5 AL 10'!BG180</f>
        <v>0</v>
      </c>
      <c r="AX15" s="71">
        <f>+'MZ 5 AL 10'!BH180</f>
        <v>0</v>
      </c>
      <c r="AY15" s="71">
        <f>+'MZ 5 AL 10'!BI180</f>
        <v>0</v>
      </c>
      <c r="AZ15" s="71">
        <f>+'MZ 5 AL 10'!BJ180</f>
        <v>0</v>
      </c>
      <c r="BA15" s="71">
        <f>+'MZ 5 AL 10'!BK180</f>
        <v>0</v>
      </c>
      <c r="BB15" s="71">
        <f>+'MZ 5 AL 10'!BL180</f>
        <v>0</v>
      </c>
      <c r="BC15" s="71">
        <f>+'MZ 5 AL 10'!BM180</f>
        <v>0</v>
      </c>
      <c r="BD15" s="71">
        <f>+'MZ 5 AL 10'!BN180</f>
        <v>0</v>
      </c>
      <c r="BE15" s="71">
        <f>+'MZ 5 AL 10'!BO180</f>
        <v>0</v>
      </c>
      <c r="BF15" s="71">
        <f>+'MZ 5 AL 10'!BP180</f>
        <v>0</v>
      </c>
      <c r="BG15" s="71">
        <f>+'MZ 5 AL 10'!BQ180</f>
        <v>0</v>
      </c>
      <c r="BH15" s="71">
        <f>+'MZ 5 AL 10'!BR180</f>
        <v>0</v>
      </c>
      <c r="BI15" s="71">
        <f>+'MZ 5 AL 10'!BS180</f>
        <v>0</v>
      </c>
      <c r="BJ15" s="71">
        <f>+'MZ 5 AL 10'!BT180</f>
        <v>0</v>
      </c>
      <c r="BK15" s="71">
        <f>+'MZ 5 AL 10'!BU180</f>
        <v>0</v>
      </c>
      <c r="BL15" s="71">
        <f>+'MZ 5 AL 10'!BV180</f>
        <v>0</v>
      </c>
      <c r="BM15" s="71">
        <f>+'MZ 5 AL 10'!BW180</f>
        <v>0</v>
      </c>
      <c r="BN15" s="71">
        <f>+'MZ 5 AL 10'!BX180</f>
        <v>0</v>
      </c>
      <c r="BO15" s="71">
        <f>+'MZ 5 AL 10'!BY180</f>
        <v>0</v>
      </c>
      <c r="BP15" s="71">
        <f>+'MZ 5 AL 10'!BZ180</f>
        <v>0</v>
      </c>
      <c r="BQ15" s="71">
        <f>+'MZ 5 AL 10'!CA180</f>
        <v>0</v>
      </c>
      <c r="BR15" s="71">
        <f>+'MZ 5 AL 10'!CB180</f>
        <v>0</v>
      </c>
      <c r="BS15" s="71">
        <f>+'MZ 5 AL 10'!CC180</f>
        <v>0</v>
      </c>
      <c r="BT15" s="71">
        <f>+'MZ 5 AL 10'!CD180</f>
        <v>0</v>
      </c>
      <c r="BU15" s="71">
        <f>+'MZ 5 AL 10'!CE180</f>
        <v>0</v>
      </c>
      <c r="BV15" s="71">
        <f>+'MZ 5 AL 10'!CF180</f>
        <v>0</v>
      </c>
      <c r="BW15" s="71">
        <f>+'MZ 5 AL 10'!CG180</f>
        <v>0</v>
      </c>
      <c r="BX15" s="71">
        <f>+'MZ 5 AL 10'!CH180</f>
        <v>0</v>
      </c>
      <c r="BY15" s="71">
        <f>+'MZ 5 AL 10'!CI180</f>
        <v>0</v>
      </c>
      <c r="BZ15" s="71">
        <f>+'MZ 5 AL 10'!CJ180</f>
        <v>0</v>
      </c>
      <c r="CA15" s="71">
        <f>+'MZ 5 AL 10'!CK180</f>
        <v>0</v>
      </c>
      <c r="CB15" s="71">
        <f>+'MZ 5 AL 10'!CL180</f>
        <v>0</v>
      </c>
      <c r="CC15" s="71">
        <f>+'MZ 5 AL 10'!CM180</f>
        <v>0</v>
      </c>
      <c r="CD15" s="71">
        <f>+'MZ 5 AL 10'!CN180</f>
        <v>0</v>
      </c>
      <c r="CE15" s="71">
        <f>+'MZ 5 AL 10'!CO180</f>
        <v>0</v>
      </c>
      <c r="CF15" s="71">
        <f>+'MZ 5 AL 10'!CP180</f>
        <v>0</v>
      </c>
      <c r="CG15" s="71">
        <f>+'MZ 5 AL 10'!CQ180</f>
        <v>0</v>
      </c>
      <c r="CH15" s="71">
        <f>+'MZ 5 AL 10'!CR180</f>
        <v>0</v>
      </c>
      <c r="CI15" s="71">
        <f>+'MZ 5 AL 10'!CS180</f>
        <v>0</v>
      </c>
      <c r="CJ15" s="71">
        <f>+'MZ 5 AL 10'!CT180</f>
        <v>0</v>
      </c>
      <c r="CK15" s="71">
        <f>+'MZ 5 AL 10'!CU180</f>
        <v>0</v>
      </c>
      <c r="CL15" s="71">
        <f>+'MZ 5 AL 10'!CV180</f>
        <v>0</v>
      </c>
      <c r="CM15" s="71">
        <f>+'MZ 5 AL 10'!CW180</f>
        <v>0</v>
      </c>
      <c r="CN15" s="71">
        <f>+'MZ 5 AL 10'!CX180</f>
        <v>0</v>
      </c>
      <c r="CO15" s="72">
        <f>+'MZ 5 AL 10'!CY180</f>
        <v>0</v>
      </c>
    </row>
    <row r="16" spans="2:93" x14ac:dyDescent="0.25">
      <c r="B16" s="15" t="s">
        <v>111</v>
      </c>
      <c r="D16" s="73">
        <f>+'MZ 11 AL 15'!N135</f>
        <v>0</v>
      </c>
      <c r="E16" s="74">
        <f>+'MZ 11 AL 15'!O135</f>
        <v>0</v>
      </c>
      <c r="F16" s="74">
        <f>+'MZ 11 AL 15'!P135</f>
        <v>1500</v>
      </c>
      <c r="G16" s="74">
        <f>+'MZ 11 AL 15'!Q135</f>
        <v>1500</v>
      </c>
      <c r="H16" s="74">
        <f>+'MZ 11 AL 15'!R135</f>
        <v>1500</v>
      </c>
      <c r="I16" s="74">
        <f>+'MZ 11 AL 15'!S135</f>
        <v>1500</v>
      </c>
      <c r="J16" s="74">
        <f>+'MZ 11 AL 15'!T135</f>
        <v>1500</v>
      </c>
      <c r="K16" s="74">
        <f>+'MZ 11 AL 15'!U135</f>
        <v>1500</v>
      </c>
      <c r="L16" s="74">
        <f>+'MZ 11 AL 15'!V135</f>
        <v>3500</v>
      </c>
      <c r="M16" s="74">
        <f>+'MZ 11 AL 15'!W135</f>
        <v>4500</v>
      </c>
      <c r="N16" s="74">
        <f>+'MZ 11 AL 15'!X135</f>
        <v>15000</v>
      </c>
      <c r="O16" s="74">
        <f>+'MZ 11 AL 15'!Y135</f>
        <v>16000</v>
      </c>
      <c r="P16" s="74">
        <f>+'MZ 11 AL 15'!Z135</f>
        <v>24000</v>
      </c>
      <c r="Q16" s="74">
        <f>+'MZ 11 AL 15'!AA135</f>
        <v>24000</v>
      </c>
      <c r="R16" s="74">
        <f>+'MZ 11 AL 15'!AB135</f>
        <v>25500</v>
      </c>
      <c r="S16" s="74">
        <f>+'MZ 11 AL 15'!AC135</f>
        <v>19000</v>
      </c>
      <c r="T16" s="74">
        <f>+'MZ 11 AL 15'!AD135</f>
        <v>26850</v>
      </c>
      <c r="U16" s="74">
        <f>+'MZ 11 AL 15'!AE135</f>
        <v>17500</v>
      </c>
      <c r="V16" s="74">
        <f>+'MZ 11 AL 15'!AF135</f>
        <v>19000</v>
      </c>
      <c r="W16" s="74">
        <f>+'MZ 11 AL 15'!AG135</f>
        <v>14350</v>
      </c>
      <c r="X16" s="74">
        <f>+'MZ 11 AL 15'!AH135</f>
        <v>17000</v>
      </c>
      <c r="Y16" s="74">
        <f>+'MZ 11 AL 15'!AI135</f>
        <v>22500</v>
      </c>
      <c r="Z16" s="74">
        <f>+'MZ 11 AL 15'!AJ135</f>
        <v>13500</v>
      </c>
      <c r="AA16" s="74">
        <f>+'MZ 11 AL 15'!AK135</f>
        <v>17000</v>
      </c>
      <c r="AB16" s="74">
        <f>+'MZ 11 AL 15'!AL135</f>
        <v>10750</v>
      </c>
      <c r="AC16" s="74">
        <f>+'MZ 11 AL 15'!AM135</f>
        <v>18100</v>
      </c>
      <c r="AD16" s="74">
        <f>+'MZ 11 AL 15'!AN135</f>
        <v>20850</v>
      </c>
      <c r="AE16" s="74">
        <f>+'MZ 11 AL 15'!AO135</f>
        <v>21250</v>
      </c>
      <c r="AF16" s="74">
        <f>+'MZ 11 AL 15'!AP135</f>
        <v>31750</v>
      </c>
      <c r="AG16" s="74">
        <f>+'MZ 11 AL 15'!AQ135</f>
        <v>22250</v>
      </c>
      <c r="AH16" s="74">
        <f>+'MZ 11 AL 15'!AR135</f>
        <v>46100</v>
      </c>
      <c r="AI16" s="74">
        <f>+'MZ 11 AL 15'!AS135</f>
        <v>32275</v>
      </c>
      <c r="AJ16" s="74">
        <f>+'MZ 11 AL 15'!AT135</f>
        <v>38775</v>
      </c>
      <c r="AK16" s="74">
        <f>+'MZ 11 AL 15'!AU135</f>
        <v>36275</v>
      </c>
      <c r="AL16" s="74">
        <f>+'MZ 11 AL 15'!AV135</f>
        <v>11275</v>
      </c>
      <c r="AM16" s="74">
        <f>+'MZ 11 AL 15'!AW135</f>
        <v>21775</v>
      </c>
      <c r="AN16" s="74">
        <f>+'MZ 11 AL 15'!AX135</f>
        <v>16525</v>
      </c>
      <c r="AO16" s="74">
        <f>+'MZ 11 AL 15'!AY135</f>
        <v>10275</v>
      </c>
      <c r="AP16" s="74">
        <f>+'MZ 11 AL 15'!AZ135</f>
        <v>6525</v>
      </c>
      <c r="AQ16" s="74">
        <f>+'MZ 11 AL 15'!BA135</f>
        <v>0</v>
      </c>
      <c r="AR16" s="74">
        <f>+'MZ 11 AL 15'!BB135</f>
        <v>0</v>
      </c>
      <c r="AS16" s="74">
        <f>+'MZ 11 AL 15'!BC135</f>
        <v>0</v>
      </c>
      <c r="AT16" s="74">
        <f>+'MZ 11 AL 15'!BD135</f>
        <v>0</v>
      </c>
      <c r="AU16" s="74">
        <f>+'MZ 11 AL 15'!BE135</f>
        <v>0</v>
      </c>
      <c r="AV16" s="74">
        <f>+'MZ 11 AL 15'!BF135</f>
        <v>0</v>
      </c>
      <c r="AW16" s="74">
        <f>+'MZ 11 AL 15'!BG135</f>
        <v>0</v>
      </c>
      <c r="AX16" s="74">
        <f>+'MZ 11 AL 15'!BH135</f>
        <v>0</v>
      </c>
      <c r="AY16" s="74">
        <f>+'MZ 11 AL 15'!BI135</f>
        <v>0</v>
      </c>
      <c r="AZ16" s="74">
        <f>+'MZ 11 AL 15'!BJ135</f>
        <v>0</v>
      </c>
      <c r="BA16" s="74">
        <f>+'MZ 11 AL 15'!BK135</f>
        <v>0</v>
      </c>
      <c r="BB16" s="74">
        <f>+'MZ 11 AL 15'!BL135</f>
        <v>0</v>
      </c>
      <c r="BC16" s="74">
        <f>+'MZ 11 AL 15'!BM135</f>
        <v>0</v>
      </c>
      <c r="BD16" s="74">
        <f>+'MZ 11 AL 15'!BN135</f>
        <v>0</v>
      </c>
      <c r="BE16" s="74">
        <f>+'MZ 11 AL 15'!BO135</f>
        <v>0</v>
      </c>
      <c r="BF16" s="74">
        <f>+'MZ 11 AL 15'!BP135</f>
        <v>0</v>
      </c>
      <c r="BG16" s="74">
        <f>+'MZ 11 AL 15'!BQ135</f>
        <v>0</v>
      </c>
      <c r="BH16" s="74">
        <f>+'MZ 11 AL 15'!BR135</f>
        <v>0</v>
      </c>
      <c r="BI16" s="74">
        <f>+'MZ 11 AL 15'!BS135</f>
        <v>0</v>
      </c>
      <c r="BJ16" s="74">
        <f>+'MZ 11 AL 15'!BT135</f>
        <v>0</v>
      </c>
      <c r="BK16" s="74">
        <f>+'MZ 11 AL 15'!BU135</f>
        <v>0</v>
      </c>
      <c r="BL16" s="74">
        <f>+'MZ 11 AL 15'!BV135</f>
        <v>0</v>
      </c>
      <c r="BM16" s="74">
        <f>+'MZ 11 AL 15'!BW135</f>
        <v>0</v>
      </c>
      <c r="BN16" s="74">
        <f>+'MZ 11 AL 15'!BX135</f>
        <v>0</v>
      </c>
      <c r="BO16" s="74">
        <f>+'MZ 11 AL 15'!BY135</f>
        <v>0</v>
      </c>
      <c r="BP16" s="74">
        <f>+'MZ 11 AL 15'!BZ135</f>
        <v>0</v>
      </c>
      <c r="BQ16" s="74">
        <f>+'MZ 11 AL 15'!CA135</f>
        <v>0</v>
      </c>
      <c r="BR16" s="74">
        <f>+'MZ 11 AL 15'!CB135</f>
        <v>0</v>
      </c>
      <c r="BS16" s="74">
        <f>+'MZ 11 AL 15'!CC135</f>
        <v>0</v>
      </c>
      <c r="BT16" s="74">
        <f>+'MZ 11 AL 15'!CD135</f>
        <v>0</v>
      </c>
      <c r="BU16" s="74">
        <f>+'MZ 11 AL 15'!CE135</f>
        <v>0</v>
      </c>
      <c r="BV16" s="74">
        <f>+'MZ 11 AL 15'!CF135</f>
        <v>0</v>
      </c>
      <c r="BW16" s="74">
        <f>+'MZ 11 AL 15'!CG135</f>
        <v>0</v>
      </c>
      <c r="BX16" s="74">
        <f>+'MZ 11 AL 15'!CH135</f>
        <v>0</v>
      </c>
      <c r="BY16" s="74">
        <f>+'MZ 11 AL 15'!CI135</f>
        <v>0</v>
      </c>
      <c r="BZ16" s="74">
        <f>+'MZ 11 AL 15'!CJ135</f>
        <v>0</v>
      </c>
      <c r="CA16" s="74">
        <f>+'MZ 11 AL 15'!CK135</f>
        <v>0</v>
      </c>
      <c r="CB16" s="74">
        <f>+'MZ 11 AL 15'!CL135</f>
        <v>0</v>
      </c>
      <c r="CC16" s="74">
        <f>+'MZ 11 AL 15'!CM135</f>
        <v>0</v>
      </c>
      <c r="CD16" s="74">
        <f>+'MZ 11 AL 15'!CN135</f>
        <v>0</v>
      </c>
      <c r="CE16" s="74">
        <f>+'MZ 11 AL 15'!CO135</f>
        <v>0</v>
      </c>
      <c r="CF16" s="74">
        <f>+'MZ 11 AL 15'!CP135</f>
        <v>0</v>
      </c>
      <c r="CG16" s="74">
        <f>+'MZ 11 AL 15'!CQ135</f>
        <v>0</v>
      </c>
      <c r="CH16" s="74">
        <f>+'MZ 11 AL 15'!CR135</f>
        <v>0</v>
      </c>
      <c r="CI16" s="74">
        <f>+'MZ 11 AL 15'!CS135</f>
        <v>0</v>
      </c>
      <c r="CJ16" s="74">
        <f>+'MZ 11 AL 15'!CT135</f>
        <v>0</v>
      </c>
      <c r="CK16" s="74">
        <f>+'MZ 11 AL 15'!CU135</f>
        <v>0</v>
      </c>
      <c r="CL16" s="74">
        <f>+'MZ 11 AL 15'!CV135</f>
        <v>0</v>
      </c>
      <c r="CM16" s="74">
        <f>+'MZ 11 AL 15'!CW135</f>
        <v>0</v>
      </c>
      <c r="CN16" s="74">
        <f>+'MZ 11 AL 15'!CX135</f>
        <v>0</v>
      </c>
      <c r="CO16" s="75">
        <f>+'MZ 11 AL 15'!CY135</f>
        <v>0</v>
      </c>
    </row>
    <row r="17" spans="2:93" x14ac:dyDescent="0.25">
      <c r="B17" s="15" t="s">
        <v>112</v>
      </c>
      <c r="D17" s="73">
        <f>+'MZ 16 AL 20'!N131</f>
        <v>0</v>
      </c>
      <c r="E17" s="74">
        <f>+'MZ 16 AL 20'!O131</f>
        <v>0</v>
      </c>
      <c r="F17" s="74">
        <f>+'MZ 16 AL 20'!P131</f>
        <v>0</v>
      </c>
      <c r="G17" s="74">
        <f>+'MZ 16 AL 20'!Q131</f>
        <v>0</v>
      </c>
      <c r="H17" s="74">
        <f>+'MZ 16 AL 20'!R131</f>
        <v>0</v>
      </c>
      <c r="I17" s="74">
        <f>+'MZ 16 AL 20'!S131</f>
        <v>0</v>
      </c>
      <c r="J17" s="74">
        <f>+'MZ 16 AL 20'!T131</f>
        <v>0</v>
      </c>
      <c r="K17" s="74">
        <f>+'MZ 16 AL 20'!U131</f>
        <v>0</v>
      </c>
      <c r="L17" s="74">
        <f>+'MZ 16 AL 20'!V131</f>
        <v>7500</v>
      </c>
      <c r="M17" s="74">
        <f>+'MZ 16 AL 20'!W131</f>
        <v>8000</v>
      </c>
      <c r="N17" s="74">
        <f>+'MZ 16 AL 20'!X131</f>
        <v>18000</v>
      </c>
      <c r="O17" s="74">
        <f>+'MZ 16 AL 20'!Y131</f>
        <v>26000</v>
      </c>
      <c r="P17" s="74">
        <f>+'MZ 16 AL 20'!Z131</f>
        <v>23000</v>
      </c>
      <c r="Q17" s="74">
        <f>+'MZ 16 AL 20'!AA131</f>
        <v>22500</v>
      </c>
      <c r="R17" s="74">
        <f>+'MZ 16 AL 20'!AB131</f>
        <v>20000</v>
      </c>
      <c r="S17" s="74">
        <f>+'MZ 16 AL 20'!AC131</f>
        <v>23000</v>
      </c>
      <c r="T17" s="74">
        <f>+'MZ 16 AL 20'!AD131</f>
        <v>21000</v>
      </c>
      <c r="U17" s="74">
        <f>+'MZ 16 AL 20'!AE131</f>
        <v>16500</v>
      </c>
      <c r="V17" s="74">
        <f>+'MZ 16 AL 20'!AF131</f>
        <v>26500</v>
      </c>
      <c r="W17" s="74">
        <f>+'MZ 16 AL 20'!AG131</f>
        <v>19000</v>
      </c>
      <c r="X17" s="74">
        <f>+'MZ 16 AL 20'!AH131</f>
        <v>14000</v>
      </c>
      <c r="Y17" s="74">
        <f>+'MZ 16 AL 20'!AI131</f>
        <v>25500</v>
      </c>
      <c r="Z17" s="74">
        <f>+'MZ 16 AL 20'!AJ131</f>
        <v>32500</v>
      </c>
      <c r="AA17" s="74">
        <f>+'MZ 16 AL 20'!AK131</f>
        <v>13000</v>
      </c>
      <c r="AB17" s="74">
        <f>+'MZ 16 AL 20'!AL131</f>
        <v>10000</v>
      </c>
      <c r="AC17" s="74">
        <f>+'MZ 16 AL 20'!AM131</f>
        <v>14000</v>
      </c>
      <c r="AD17" s="74">
        <f>+'MZ 16 AL 20'!AN131</f>
        <v>11500</v>
      </c>
      <c r="AE17" s="74">
        <f>+'MZ 16 AL 20'!AO131</f>
        <v>7500</v>
      </c>
      <c r="AF17" s="74">
        <f>+'MZ 16 AL 20'!AP131</f>
        <v>8500</v>
      </c>
      <c r="AG17" s="74">
        <f>+'MZ 16 AL 20'!AQ131</f>
        <v>12000</v>
      </c>
      <c r="AH17" s="74">
        <f>+'MZ 16 AL 20'!AR131</f>
        <v>6000</v>
      </c>
      <c r="AI17" s="74">
        <f>+'MZ 16 AL 20'!AS131</f>
        <v>13500</v>
      </c>
      <c r="AJ17" s="74">
        <f>+'MZ 16 AL 20'!AT131</f>
        <v>12500</v>
      </c>
      <c r="AK17" s="74">
        <f>+'MZ 16 AL 20'!AU131</f>
        <v>9500</v>
      </c>
      <c r="AL17" s="74">
        <f>+'MZ 16 AL 20'!AV131</f>
        <v>6000</v>
      </c>
      <c r="AM17" s="74">
        <f>+'MZ 16 AL 20'!AW131</f>
        <v>9000</v>
      </c>
      <c r="AN17" s="74">
        <f>+'MZ 16 AL 20'!AX131</f>
        <v>7500</v>
      </c>
      <c r="AO17" s="74">
        <f>+'MZ 16 AL 20'!AY131</f>
        <v>3000</v>
      </c>
      <c r="AP17" s="74">
        <f>+'MZ 16 AL 20'!AZ131</f>
        <v>4000</v>
      </c>
      <c r="AQ17" s="74">
        <f>+'MZ 16 AL 20'!BA131</f>
        <v>0</v>
      </c>
      <c r="AR17" s="74">
        <f>+'MZ 16 AL 20'!BB131</f>
        <v>0</v>
      </c>
      <c r="AS17" s="74">
        <f>+'MZ 16 AL 20'!BC131</f>
        <v>0</v>
      </c>
      <c r="AT17" s="74">
        <f>+'MZ 16 AL 20'!BD131</f>
        <v>0</v>
      </c>
      <c r="AU17" s="74">
        <f>+'MZ 16 AL 20'!BE131</f>
        <v>0</v>
      </c>
      <c r="AV17" s="74">
        <f>+'MZ 16 AL 20'!BF131</f>
        <v>0</v>
      </c>
      <c r="AW17" s="74">
        <f>+'MZ 16 AL 20'!BG131</f>
        <v>0</v>
      </c>
      <c r="AX17" s="74">
        <f>+'MZ 16 AL 20'!BH131</f>
        <v>0</v>
      </c>
      <c r="AY17" s="74">
        <f>+'MZ 16 AL 20'!BI131</f>
        <v>0</v>
      </c>
      <c r="AZ17" s="74">
        <f>+'MZ 16 AL 20'!BJ131</f>
        <v>0</v>
      </c>
      <c r="BA17" s="74">
        <f>+'MZ 16 AL 20'!BK131</f>
        <v>0</v>
      </c>
      <c r="BB17" s="74">
        <f>+'MZ 16 AL 20'!BL131</f>
        <v>0</v>
      </c>
      <c r="BC17" s="74">
        <f>+'MZ 16 AL 20'!BM131</f>
        <v>0</v>
      </c>
      <c r="BD17" s="74">
        <f>+'MZ 16 AL 20'!BN131</f>
        <v>0</v>
      </c>
      <c r="BE17" s="74">
        <f>+'MZ 16 AL 20'!BO131</f>
        <v>0</v>
      </c>
      <c r="BF17" s="74">
        <f>+'MZ 16 AL 20'!BP131</f>
        <v>0</v>
      </c>
      <c r="BG17" s="74">
        <f>+'MZ 16 AL 20'!BQ131</f>
        <v>0</v>
      </c>
      <c r="BH17" s="74">
        <f>+'MZ 16 AL 20'!BR131</f>
        <v>0</v>
      </c>
      <c r="BI17" s="74">
        <f>+'MZ 16 AL 20'!BS131</f>
        <v>0</v>
      </c>
      <c r="BJ17" s="74">
        <f>+'MZ 16 AL 20'!BT131</f>
        <v>0</v>
      </c>
      <c r="BK17" s="74">
        <f>+'MZ 16 AL 20'!BU131</f>
        <v>0</v>
      </c>
      <c r="BL17" s="74">
        <f>+'MZ 16 AL 20'!BV131</f>
        <v>0</v>
      </c>
      <c r="BM17" s="74">
        <f>+'MZ 16 AL 20'!BW131</f>
        <v>0</v>
      </c>
      <c r="BN17" s="74">
        <f>+'MZ 16 AL 20'!BX131</f>
        <v>0</v>
      </c>
      <c r="BO17" s="74">
        <f>+'MZ 16 AL 20'!BY131</f>
        <v>0</v>
      </c>
      <c r="BP17" s="74">
        <f>+'MZ 16 AL 20'!BZ131</f>
        <v>0</v>
      </c>
      <c r="BQ17" s="74">
        <f>+'MZ 16 AL 20'!CA131</f>
        <v>0</v>
      </c>
      <c r="BR17" s="74">
        <f>+'MZ 16 AL 20'!CB131</f>
        <v>0</v>
      </c>
      <c r="BS17" s="74">
        <f>+'MZ 16 AL 20'!CC131</f>
        <v>0</v>
      </c>
      <c r="BT17" s="74">
        <f>+'MZ 16 AL 20'!CD131</f>
        <v>0</v>
      </c>
      <c r="BU17" s="74">
        <f>+'MZ 16 AL 20'!CE131</f>
        <v>0</v>
      </c>
      <c r="BV17" s="74">
        <f>+'MZ 16 AL 20'!CF131</f>
        <v>0</v>
      </c>
      <c r="BW17" s="74">
        <f>+'MZ 16 AL 20'!CG131</f>
        <v>0</v>
      </c>
      <c r="BX17" s="74">
        <f>+'MZ 16 AL 20'!CH131</f>
        <v>0</v>
      </c>
      <c r="BY17" s="74">
        <f>+'MZ 16 AL 20'!CI131</f>
        <v>0</v>
      </c>
      <c r="BZ17" s="74">
        <f>+'MZ 16 AL 20'!CJ131</f>
        <v>0</v>
      </c>
      <c r="CA17" s="74">
        <f>+'MZ 16 AL 20'!CK131</f>
        <v>0</v>
      </c>
      <c r="CB17" s="74">
        <f>+'MZ 16 AL 20'!CL131</f>
        <v>0</v>
      </c>
      <c r="CC17" s="74">
        <f>+'MZ 16 AL 20'!CM131</f>
        <v>0</v>
      </c>
      <c r="CD17" s="74">
        <f>+'MZ 16 AL 20'!CN131</f>
        <v>0</v>
      </c>
      <c r="CE17" s="74">
        <f>+'MZ 16 AL 20'!CO131</f>
        <v>0</v>
      </c>
      <c r="CF17" s="74">
        <f>+'MZ 16 AL 20'!CP131</f>
        <v>0</v>
      </c>
      <c r="CG17" s="74">
        <f>+'MZ 16 AL 20'!CQ131</f>
        <v>0</v>
      </c>
      <c r="CH17" s="74">
        <f>+'MZ 16 AL 20'!CR131</f>
        <v>0</v>
      </c>
      <c r="CI17" s="74">
        <f>+'MZ 16 AL 20'!CS131</f>
        <v>0</v>
      </c>
      <c r="CJ17" s="74">
        <f>+'MZ 16 AL 20'!CT131</f>
        <v>0</v>
      </c>
      <c r="CK17" s="74">
        <f>+'MZ 16 AL 20'!CU131</f>
        <v>0</v>
      </c>
      <c r="CL17" s="74">
        <f>+'MZ 16 AL 20'!CV131</f>
        <v>0</v>
      </c>
      <c r="CM17" s="74">
        <f>+'MZ 16 AL 20'!CW131</f>
        <v>0</v>
      </c>
      <c r="CN17" s="74">
        <f>+'MZ 16 AL 20'!CX131</f>
        <v>0</v>
      </c>
      <c r="CO17" s="75">
        <f>+'MZ 16 AL 20'!CY131</f>
        <v>0</v>
      </c>
    </row>
    <row r="18" spans="2:93" x14ac:dyDescent="0.25">
      <c r="B18" s="15" t="s">
        <v>113</v>
      </c>
      <c r="D18" s="73">
        <f>+'MZ 21 AL 25'!N139</f>
        <v>0</v>
      </c>
      <c r="E18" s="74">
        <f>+'MZ 21 AL 25'!O139</f>
        <v>0</v>
      </c>
      <c r="F18" s="74">
        <f>+'MZ 21 AL 25'!P139</f>
        <v>0</v>
      </c>
      <c r="G18" s="74">
        <f>+'MZ 21 AL 25'!Q139</f>
        <v>0</v>
      </c>
      <c r="H18" s="74">
        <f>+'MZ 21 AL 25'!R139</f>
        <v>0</v>
      </c>
      <c r="I18" s="74">
        <f>+'MZ 21 AL 25'!S139</f>
        <v>0</v>
      </c>
      <c r="J18" s="74">
        <f>+'MZ 21 AL 25'!T139</f>
        <v>0</v>
      </c>
      <c r="K18" s="74">
        <f>+'MZ 21 AL 25'!U139</f>
        <v>0</v>
      </c>
      <c r="L18" s="74">
        <f>+'MZ 21 AL 25'!V139</f>
        <v>0</v>
      </c>
      <c r="M18" s="74">
        <f>+'MZ 21 AL 25'!W139</f>
        <v>0</v>
      </c>
      <c r="N18" s="74">
        <f>+'MZ 21 AL 25'!X139</f>
        <v>0</v>
      </c>
      <c r="O18" s="74">
        <f>+'MZ 21 AL 25'!Y139</f>
        <v>0</v>
      </c>
      <c r="P18" s="74">
        <f>+'MZ 21 AL 25'!Z139</f>
        <v>0</v>
      </c>
      <c r="Q18" s="74">
        <f>+'MZ 21 AL 25'!AA139</f>
        <v>0</v>
      </c>
      <c r="R18" s="74">
        <f>+'MZ 21 AL 25'!AB139</f>
        <v>0</v>
      </c>
      <c r="S18" s="74">
        <f>+'MZ 21 AL 25'!AC139</f>
        <v>0</v>
      </c>
      <c r="T18" s="74">
        <f>+'MZ 21 AL 25'!AD139</f>
        <v>11500</v>
      </c>
      <c r="U18" s="74">
        <f>+'MZ 21 AL 25'!AE139</f>
        <v>9500</v>
      </c>
      <c r="V18" s="74">
        <f>+'MZ 21 AL 25'!AF139</f>
        <v>11500</v>
      </c>
      <c r="W18" s="74">
        <f>+'MZ 21 AL 25'!AG139</f>
        <v>10500</v>
      </c>
      <c r="X18" s="74">
        <f>+'MZ 21 AL 25'!AH139</f>
        <v>12500</v>
      </c>
      <c r="Y18" s="74">
        <f>+'MZ 21 AL 25'!AI139</f>
        <v>15750</v>
      </c>
      <c r="Z18" s="74">
        <f>+'MZ 21 AL 25'!AJ139</f>
        <v>10250</v>
      </c>
      <c r="AA18" s="74">
        <f>+'MZ 21 AL 25'!AK139</f>
        <v>8750</v>
      </c>
      <c r="AB18" s="74">
        <f>+'MZ 21 AL 25'!AL139</f>
        <v>7750</v>
      </c>
      <c r="AC18" s="74">
        <f>+'MZ 21 AL 25'!AM139</f>
        <v>5500</v>
      </c>
      <c r="AD18" s="74">
        <f>+'MZ 21 AL 25'!AN139</f>
        <v>4500</v>
      </c>
      <c r="AE18" s="74">
        <f>+'MZ 21 AL 25'!AO139</f>
        <v>1500</v>
      </c>
      <c r="AF18" s="74">
        <f>+'MZ 21 AL 25'!AP139</f>
        <v>19000</v>
      </c>
      <c r="AG18" s="74">
        <f>+'MZ 21 AL 25'!AQ139</f>
        <v>8750</v>
      </c>
      <c r="AH18" s="74">
        <f>+'MZ 21 AL 25'!AR139</f>
        <v>23500</v>
      </c>
      <c r="AI18" s="74">
        <f>+'MZ 21 AL 25'!AS139</f>
        <v>10000</v>
      </c>
      <c r="AJ18" s="74">
        <f>+'MZ 21 AL 25'!AT139</f>
        <v>6000</v>
      </c>
      <c r="AK18" s="74">
        <f>+'MZ 21 AL 25'!AU139</f>
        <v>500</v>
      </c>
      <c r="AL18" s="74">
        <f>+'MZ 21 AL 25'!AV139</f>
        <v>9000</v>
      </c>
      <c r="AM18" s="74">
        <f>+'MZ 21 AL 25'!AW139</f>
        <v>4500</v>
      </c>
      <c r="AN18" s="74">
        <f>+'MZ 21 AL 25'!AX139</f>
        <v>0</v>
      </c>
      <c r="AO18" s="74">
        <f>+'MZ 21 AL 25'!AY139</f>
        <v>0</v>
      </c>
      <c r="AP18" s="74">
        <f>+'MZ 21 AL 25'!AZ139</f>
        <v>0</v>
      </c>
      <c r="AQ18" s="74">
        <f>+'MZ 21 AL 25'!BA139</f>
        <v>0</v>
      </c>
      <c r="AR18" s="74">
        <f>+'MZ 21 AL 25'!BB139</f>
        <v>0</v>
      </c>
      <c r="AS18" s="74">
        <f>+'MZ 21 AL 25'!BC139</f>
        <v>0</v>
      </c>
      <c r="AT18" s="74">
        <f>+'MZ 21 AL 25'!BD139</f>
        <v>0</v>
      </c>
      <c r="AU18" s="74">
        <f>+'MZ 21 AL 25'!BE139</f>
        <v>0</v>
      </c>
      <c r="AV18" s="74">
        <f>+'MZ 21 AL 25'!BF139</f>
        <v>0</v>
      </c>
      <c r="AW18" s="74">
        <f>+'MZ 21 AL 25'!BG139</f>
        <v>0</v>
      </c>
      <c r="AX18" s="74">
        <f>+'MZ 21 AL 25'!BH139</f>
        <v>0</v>
      </c>
      <c r="AY18" s="74">
        <f>+'MZ 21 AL 25'!BI139</f>
        <v>0</v>
      </c>
      <c r="AZ18" s="74">
        <f>+'MZ 21 AL 25'!BJ139</f>
        <v>0</v>
      </c>
      <c r="BA18" s="74">
        <f>+'MZ 21 AL 25'!BK139</f>
        <v>0</v>
      </c>
      <c r="BB18" s="74">
        <f>+'MZ 21 AL 25'!BL139</f>
        <v>0</v>
      </c>
      <c r="BC18" s="74">
        <f>+'MZ 21 AL 25'!BM139</f>
        <v>0</v>
      </c>
      <c r="BD18" s="74">
        <f>+'MZ 21 AL 25'!BN139</f>
        <v>0</v>
      </c>
      <c r="BE18" s="74">
        <f>+'MZ 21 AL 25'!BO139</f>
        <v>0</v>
      </c>
      <c r="BF18" s="74">
        <f>+'MZ 21 AL 25'!BP139</f>
        <v>0</v>
      </c>
      <c r="BG18" s="74">
        <f>+'MZ 21 AL 25'!BQ139</f>
        <v>0</v>
      </c>
      <c r="BH18" s="74">
        <f>+'MZ 21 AL 25'!BR139</f>
        <v>0</v>
      </c>
      <c r="BI18" s="74">
        <f>+'MZ 21 AL 25'!BS139</f>
        <v>0</v>
      </c>
      <c r="BJ18" s="74">
        <f>+'MZ 21 AL 25'!BT139</f>
        <v>0</v>
      </c>
      <c r="BK18" s="74">
        <f>+'MZ 21 AL 25'!BU139</f>
        <v>0</v>
      </c>
      <c r="BL18" s="74">
        <f>+'MZ 21 AL 25'!BV139</f>
        <v>0</v>
      </c>
      <c r="BM18" s="74">
        <f>+'MZ 21 AL 25'!BW139</f>
        <v>0</v>
      </c>
      <c r="BN18" s="74">
        <f>+'MZ 21 AL 25'!BX139</f>
        <v>0</v>
      </c>
      <c r="BO18" s="74">
        <f>+'MZ 21 AL 25'!BY139</f>
        <v>0</v>
      </c>
      <c r="BP18" s="74">
        <f>+'MZ 21 AL 25'!BZ139</f>
        <v>0</v>
      </c>
      <c r="BQ18" s="74">
        <f>+'MZ 21 AL 25'!CA139</f>
        <v>0</v>
      </c>
      <c r="BR18" s="74">
        <f>+'MZ 21 AL 25'!CB139</f>
        <v>0</v>
      </c>
      <c r="BS18" s="74">
        <f>+'MZ 21 AL 25'!CC139</f>
        <v>0</v>
      </c>
      <c r="BT18" s="74">
        <f>+'MZ 21 AL 25'!CD139</f>
        <v>0</v>
      </c>
      <c r="BU18" s="74">
        <f>+'MZ 21 AL 25'!CE139</f>
        <v>0</v>
      </c>
      <c r="BV18" s="74">
        <f>+'MZ 21 AL 25'!CF139</f>
        <v>0</v>
      </c>
      <c r="BW18" s="74">
        <f>+'MZ 21 AL 25'!CG139</f>
        <v>0</v>
      </c>
      <c r="BX18" s="74">
        <f>+'MZ 21 AL 25'!CH139</f>
        <v>0</v>
      </c>
      <c r="BY18" s="74">
        <f>+'MZ 21 AL 25'!CI139</f>
        <v>0</v>
      </c>
      <c r="BZ18" s="74">
        <f>+'MZ 21 AL 25'!CJ139</f>
        <v>0</v>
      </c>
      <c r="CA18" s="74">
        <f>+'MZ 21 AL 25'!CK139</f>
        <v>0</v>
      </c>
      <c r="CB18" s="74">
        <f>+'MZ 21 AL 25'!CL139</f>
        <v>0</v>
      </c>
      <c r="CC18" s="74">
        <f>+'MZ 21 AL 25'!CM139</f>
        <v>0</v>
      </c>
      <c r="CD18" s="74">
        <f>+'MZ 21 AL 25'!CN139</f>
        <v>0</v>
      </c>
      <c r="CE18" s="74">
        <f>+'MZ 21 AL 25'!CO139</f>
        <v>0</v>
      </c>
      <c r="CF18" s="74">
        <f>+'MZ 21 AL 25'!CP139</f>
        <v>0</v>
      </c>
      <c r="CG18" s="74">
        <f>+'MZ 21 AL 25'!CQ139</f>
        <v>0</v>
      </c>
      <c r="CH18" s="74">
        <f>+'MZ 21 AL 25'!CR139</f>
        <v>0</v>
      </c>
      <c r="CI18" s="74">
        <f>+'MZ 21 AL 25'!CS139</f>
        <v>0</v>
      </c>
      <c r="CJ18" s="74">
        <f>+'MZ 21 AL 25'!CT139</f>
        <v>0</v>
      </c>
      <c r="CK18" s="74">
        <f>+'MZ 21 AL 25'!CU139</f>
        <v>0</v>
      </c>
      <c r="CL18" s="74">
        <f>+'MZ 21 AL 25'!CV139</f>
        <v>0</v>
      </c>
      <c r="CM18" s="74">
        <f>+'MZ 21 AL 25'!CW139</f>
        <v>0</v>
      </c>
      <c r="CN18" s="74">
        <f>+'MZ 21 AL 25'!CX139</f>
        <v>0</v>
      </c>
      <c r="CO18" s="75">
        <f>+'MZ 21 AL 25'!CY139</f>
        <v>0</v>
      </c>
    </row>
    <row r="19" spans="2:93" x14ac:dyDescent="0.25">
      <c r="B19" s="15" t="s">
        <v>114</v>
      </c>
      <c r="D19" s="73">
        <f>+'MZ 26 AL 30'!N130</f>
        <v>0</v>
      </c>
      <c r="E19" s="74">
        <f>+'MZ 26 AL 30'!O130</f>
        <v>0</v>
      </c>
      <c r="F19" s="74">
        <f>+'MZ 26 AL 30'!P130</f>
        <v>0</v>
      </c>
      <c r="G19" s="74">
        <f>+'MZ 26 AL 30'!Q130</f>
        <v>0</v>
      </c>
      <c r="H19" s="74">
        <f>+'MZ 26 AL 30'!R130</f>
        <v>0</v>
      </c>
      <c r="I19" s="74">
        <f>+'MZ 26 AL 30'!S130</f>
        <v>0</v>
      </c>
      <c r="J19" s="74">
        <f>+'MZ 26 AL 30'!T130</f>
        <v>0</v>
      </c>
      <c r="K19" s="74">
        <f>+'MZ 26 AL 30'!U130</f>
        <v>0</v>
      </c>
      <c r="L19" s="74">
        <f>+'MZ 26 AL 30'!V130</f>
        <v>0</v>
      </c>
      <c r="M19" s="74">
        <f>+'MZ 26 AL 30'!W130</f>
        <v>0</v>
      </c>
      <c r="N19" s="74">
        <f>+'MZ 26 AL 30'!X130</f>
        <v>0</v>
      </c>
      <c r="O19" s="74">
        <f>+'MZ 26 AL 30'!Y130</f>
        <v>0</v>
      </c>
      <c r="P19" s="74">
        <f>+'MZ 26 AL 30'!Z130</f>
        <v>1500</v>
      </c>
      <c r="Q19" s="74">
        <f>+'MZ 26 AL 30'!AA130</f>
        <v>3000</v>
      </c>
      <c r="R19" s="74">
        <f>+'MZ 26 AL 30'!AB130</f>
        <v>3000</v>
      </c>
      <c r="S19" s="74">
        <f>+'MZ 26 AL 30'!AC130</f>
        <v>4500</v>
      </c>
      <c r="T19" s="74">
        <f>+'MZ 26 AL 30'!AD130</f>
        <v>9500</v>
      </c>
      <c r="U19" s="74">
        <f>+'MZ 26 AL 30'!AE130</f>
        <v>22500</v>
      </c>
      <c r="V19" s="74">
        <f>+'MZ 26 AL 30'!AF130</f>
        <v>10500</v>
      </c>
      <c r="W19" s="74">
        <f>+'MZ 26 AL 30'!AG130</f>
        <v>8500</v>
      </c>
      <c r="X19" s="74">
        <f>+'MZ 26 AL 30'!AH130</f>
        <v>10500</v>
      </c>
      <c r="Y19" s="74">
        <f>+'MZ 26 AL 30'!AI130</f>
        <v>4000</v>
      </c>
      <c r="Z19" s="74">
        <f>+'MZ 26 AL 30'!AJ130</f>
        <v>8000</v>
      </c>
      <c r="AA19" s="74">
        <f>+'MZ 26 AL 30'!AK130</f>
        <v>16500</v>
      </c>
      <c r="AB19" s="74">
        <f>+'MZ 26 AL 30'!AL130</f>
        <v>3000</v>
      </c>
      <c r="AC19" s="74">
        <f>+'MZ 26 AL 30'!AM130</f>
        <v>13250</v>
      </c>
      <c r="AD19" s="74">
        <f>+'MZ 26 AL 30'!AN130</f>
        <v>9500</v>
      </c>
      <c r="AE19" s="74">
        <f>+'MZ 26 AL 30'!AO130</f>
        <v>500</v>
      </c>
      <c r="AF19" s="74">
        <f>+'MZ 26 AL 30'!AP130</f>
        <v>4000</v>
      </c>
      <c r="AG19" s="74">
        <f>+'MZ 26 AL 30'!AQ130</f>
        <v>12000</v>
      </c>
      <c r="AH19" s="74">
        <f>+'MZ 26 AL 30'!AR130</f>
        <v>3500</v>
      </c>
      <c r="AI19" s="74">
        <f>+'MZ 26 AL 30'!AS130</f>
        <v>4000</v>
      </c>
      <c r="AJ19" s="74">
        <f>+'MZ 26 AL 30'!AT130</f>
        <v>4500</v>
      </c>
      <c r="AK19" s="74">
        <f>+'MZ 26 AL 30'!AU130</f>
        <v>5000</v>
      </c>
      <c r="AL19" s="74">
        <f>+'MZ 26 AL 30'!AV130</f>
        <v>1000</v>
      </c>
      <c r="AM19" s="74">
        <f>+'MZ 26 AL 30'!AW130</f>
        <v>7500</v>
      </c>
      <c r="AN19" s="74">
        <f>+'MZ 26 AL 30'!AX130</f>
        <v>0</v>
      </c>
      <c r="AO19" s="74">
        <f>+'MZ 26 AL 30'!AY130</f>
        <v>7500</v>
      </c>
      <c r="AP19" s="74">
        <f>+'MZ 26 AL 30'!AZ130</f>
        <v>0</v>
      </c>
      <c r="AQ19" s="74">
        <f>+'MZ 26 AL 30'!BA130</f>
        <v>0</v>
      </c>
      <c r="AR19" s="74">
        <f>+'MZ 26 AL 30'!BB130</f>
        <v>0</v>
      </c>
      <c r="AS19" s="74">
        <f>+'MZ 26 AL 30'!BC130</f>
        <v>0</v>
      </c>
      <c r="AT19" s="74">
        <f>+'MZ 26 AL 30'!BD130</f>
        <v>0</v>
      </c>
      <c r="AU19" s="74">
        <f>+'MZ 26 AL 30'!BE130</f>
        <v>0</v>
      </c>
      <c r="AV19" s="74">
        <f>+'MZ 26 AL 30'!BF130</f>
        <v>0</v>
      </c>
      <c r="AW19" s="74">
        <f>+'MZ 26 AL 30'!BG130</f>
        <v>0</v>
      </c>
      <c r="AX19" s="74">
        <f>+'MZ 26 AL 30'!BH130</f>
        <v>0</v>
      </c>
      <c r="AY19" s="74">
        <f>+'MZ 26 AL 30'!BI130</f>
        <v>0</v>
      </c>
      <c r="AZ19" s="74">
        <f>+'MZ 26 AL 30'!BJ130</f>
        <v>0</v>
      </c>
      <c r="BA19" s="74">
        <f>+'MZ 26 AL 30'!BK130</f>
        <v>0</v>
      </c>
      <c r="BB19" s="74">
        <f>+'MZ 26 AL 30'!BL130</f>
        <v>0</v>
      </c>
      <c r="BC19" s="74">
        <f>+'MZ 26 AL 30'!BM130</f>
        <v>0</v>
      </c>
      <c r="BD19" s="74">
        <f>+'MZ 26 AL 30'!BN130</f>
        <v>0</v>
      </c>
      <c r="BE19" s="74">
        <f>+'MZ 26 AL 30'!BO130</f>
        <v>0</v>
      </c>
      <c r="BF19" s="74">
        <f>+'MZ 26 AL 30'!BP130</f>
        <v>0</v>
      </c>
      <c r="BG19" s="74">
        <f>+'MZ 26 AL 30'!BQ130</f>
        <v>0</v>
      </c>
      <c r="BH19" s="74">
        <f>+'MZ 26 AL 30'!BR130</f>
        <v>0</v>
      </c>
      <c r="BI19" s="74">
        <f>+'MZ 26 AL 30'!BS130</f>
        <v>0</v>
      </c>
      <c r="BJ19" s="74">
        <f>+'MZ 26 AL 30'!BT130</f>
        <v>0</v>
      </c>
      <c r="BK19" s="74">
        <f>+'MZ 26 AL 30'!BU130</f>
        <v>0</v>
      </c>
      <c r="BL19" s="74">
        <f>+'MZ 26 AL 30'!BV130</f>
        <v>0</v>
      </c>
      <c r="BM19" s="74">
        <f>+'MZ 26 AL 30'!BW130</f>
        <v>0</v>
      </c>
      <c r="BN19" s="74">
        <f>+'MZ 26 AL 30'!BX130</f>
        <v>0</v>
      </c>
      <c r="BO19" s="74">
        <f>+'MZ 26 AL 30'!BY130</f>
        <v>0</v>
      </c>
      <c r="BP19" s="74">
        <f>+'MZ 26 AL 30'!BZ130</f>
        <v>0</v>
      </c>
      <c r="BQ19" s="74">
        <f>+'MZ 26 AL 30'!CA130</f>
        <v>0</v>
      </c>
      <c r="BR19" s="74">
        <f>+'MZ 26 AL 30'!CB130</f>
        <v>0</v>
      </c>
      <c r="BS19" s="74">
        <f>+'MZ 26 AL 30'!CC130</f>
        <v>0</v>
      </c>
      <c r="BT19" s="74">
        <f>+'MZ 26 AL 30'!CD130</f>
        <v>0</v>
      </c>
      <c r="BU19" s="74">
        <f>+'MZ 26 AL 30'!CE130</f>
        <v>0</v>
      </c>
      <c r="BV19" s="74">
        <f>+'MZ 26 AL 30'!CF130</f>
        <v>0</v>
      </c>
      <c r="BW19" s="74">
        <f>+'MZ 26 AL 30'!CG130</f>
        <v>0</v>
      </c>
      <c r="BX19" s="74">
        <f>+'MZ 26 AL 30'!CH130</f>
        <v>0</v>
      </c>
      <c r="BY19" s="74">
        <f>+'MZ 26 AL 30'!CI130</f>
        <v>0</v>
      </c>
      <c r="BZ19" s="74">
        <f>+'MZ 26 AL 30'!CJ130</f>
        <v>0</v>
      </c>
      <c r="CA19" s="74">
        <f>+'MZ 26 AL 30'!CK130</f>
        <v>0</v>
      </c>
      <c r="CB19" s="74">
        <f>+'MZ 26 AL 30'!CL130</f>
        <v>0</v>
      </c>
      <c r="CC19" s="74">
        <f>+'MZ 26 AL 30'!CM130</f>
        <v>0</v>
      </c>
      <c r="CD19" s="74">
        <f>+'MZ 26 AL 30'!CN130</f>
        <v>0</v>
      </c>
      <c r="CE19" s="74">
        <f>+'MZ 26 AL 30'!CO130</f>
        <v>0</v>
      </c>
      <c r="CF19" s="74">
        <f>+'MZ 26 AL 30'!CP130</f>
        <v>0</v>
      </c>
      <c r="CG19" s="74">
        <f>+'MZ 26 AL 30'!CQ130</f>
        <v>0</v>
      </c>
      <c r="CH19" s="74">
        <f>+'MZ 26 AL 30'!CR130</f>
        <v>0</v>
      </c>
      <c r="CI19" s="74">
        <f>+'MZ 26 AL 30'!CS130</f>
        <v>0</v>
      </c>
      <c r="CJ19" s="74">
        <f>+'MZ 26 AL 30'!CT130</f>
        <v>0</v>
      </c>
      <c r="CK19" s="74">
        <f>+'MZ 26 AL 30'!CU130</f>
        <v>0</v>
      </c>
      <c r="CL19" s="74">
        <f>+'MZ 26 AL 30'!CV130</f>
        <v>0</v>
      </c>
      <c r="CM19" s="74">
        <f>+'MZ 26 AL 30'!CW130</f>
        <v>0</v>
      </c>
      <c r="CN19" s="74">
        <f>+'MZ 26 AL 30'!CX130</f>
        <v>0</v>
      </c>
      <c r="CO19" s="75">
        <f>+'MZ 26 AL 30'!CY130</f>
        <v>0</v>
      </c>
    </row>
    <row r="20" spans="2:93" x14ac:dyDescent="0.25">
      <c r="B20" s="15" t="s">
        <v>115</v>
      </c>
      <c r="D20" s="73">
        <f>+'MZ 31 AL 33'!N140</f>
        <v>0</v>
      </c>
      <c r="E20" s="74">
        <f>+'MZ 31 AL 33'!O140</f>
        <v>0</v>
      </c>
      <c r="F20" s="74">
        <f>+'MZ 31 AL 33'!P140</f>
        <v>0</v>
      </c>
      <c r="G20" s="74">
        <f>+'MZ 31 AL 33'!Q140</f>
        <v>0</v>
      </c>
      <c r="H20" s="74">
        <f>+'MZ 31 AL 33'!R140</f>
        <v>0</v>
      </c>
      <c r="I20" s="74">
        <f>+'MZ 31 AL 33'!S140</f>
        <v>0</v>
      </c>
      <c r="J20" s="74">
        <f>+'MZ 31 AL 33'!T140</f>
        <v>0</v>
      </c>
      <c r="K20" s="74">
        <f>+'MZ 31 AL 33'!U140</f>
        <v>0</v>
      </c>
      <c r="L20" s="74">
        <f>+'MZ 31 AL 33'!V140</f>
        <v>0</v>
      </c>
      <c r="M20" s="74">
        <f>+'MZ 31 AL 33'!W140</f>
        <v>0</v>
      </c>
      <c r="N20" s="74">
        <f>+'MZ 31 AL 33'!X140</f>
        <v>0</v>
      </c>
      <c r="O20" s="74">
        <f>+'MZ 31 AL 33'!Y140</f>
        <v>0</v>
      </c>
      <c r="P20" s="74">
        <f>+'MZ 31 AL 33'!Z140</f>
        <v>4000</v>
      </c>
      <c r="Q20" s="74">
        <f>+'MZ 31 AL 33'!AA140</f>
        <v>5500</v>
      </c>
      <c r="R20" s="74">
        <f>+'MZ 31 AL 33'!AB140</f>
        <v>4500</v>
      </c>
      <c r="S20" s="74">
        <f>+'MZ 31 AL 33'!AC140</f>
        <v>3500</v>
      </c>
      <c r="T20" s="74">
        <f>+'MZ 31 AL 33'!AD140</f>
        <v>6000</v>
      </c>
      <c r="U20" s="74">
        <f>+'MZ 31 AL 33'!AE140</f>
        <v>2000</v>
      </c>
      <c r="V20" s="74">
        <f>+'MZ 31 AL 33'!AF140</f>
        <v>5500</v>
      </c>
      <c r="W20" s="74">
        <f>+'MZ 31 AL 33'!AG140</f>
        <v>2000</v>
      </c>
      <c r="X20" s="74">
        <f>+'MZ 31 AL 33'!AH140</f>
        <v>3500</v>
      </c>
      <c r="Y20" s="74">
        <f>+'MZ 31 AL 33'!AI140</f>
        <v>3500</v>
      </c>
      <c r="Z20" s="74">
        <f>+'MZ 31 AL 33'!AJ140</f>
        <v>3500</v>
      </c>
      <c r="AA20" s="74">
        <f>+'MZ 31 AL 33'!AK140</f>
        <v>3500</v>
      </c>
      <c r="AB20" s="74">
        <f>+'MZ 31 AL 33'!AL140</f>
        <v>8500</v>
      </c>
      <c r="AC20" s="74">
        <f>+'MZ 31 AL 33'!AM140</f>
        <v>3500</v>
      </c>
      <c r="AD20" s="74">
        <f>+'MZ 31 AL 33'!AN140</f>
        <v>2500</v>
      </c>
      <c r="AE20" s="74">
        <f>+'MZ 31 AL 33'!AO140</f>
        <v>2000</v>
      </c>
      <c r="AF20" s="74">
        <f>+'MZ 31 AL 33'!AP140</f>
        <v>2000</v>
      </c>
      <c r="AG20" s="74">
        <f>+'MZ 31 AL 33'!AQ140</f>
        <v>1000</v>
      </c>
      <c r="AH20" s="74">
        <f>+'MZ 31 AL 33'!AR140</f>
        <v>4000</v>
      </c>
      <c r="AI20" s="74">
        <f>+'MZ 31 AL 33'!AS140</f>
        <v>2000</v>
      </c>
      <c r="AJ20" s="74">
        <f>+'MZ 31 AL 33'!AT140</f>
        <v>1000</v>
      </c>
      <c r="AK20" s="74">
        <f>+'MZ 31 AL 33'!AU140</f>
        <v>1000</v>
      </c>
      <c r="AL20" s="74">
        <f>+'MZ 31 AL 33'!AV140</f>
        <v>1000</v>
      </c>
      <c r="AM20" s="74">
        <f>+'MZ 31 AL 33'!AW140</f>
        <v>1000</v>
      </c>
      <c r="AN20" s="74">
        <f>+'MZ 31 AL 33'!AX140</f>
        <v>1000</v>
      </c>
      <c r="AO20" s="74">
        <f>+'MZ 31 AL 33'!AY140</f>
        <v>1000</v>
      </c>
      <c r="AP20" s="74">
        <f>+'MZ 31 AL 33'!AZ140</f>
        <v>7000</v>
      </c>
      <c r="AQ20" s="74">
        <f>+'MZ 31 AL 33'!BA140</f>
        <v>0</v>
      </c>
      <c r="AR20" s="74">
        <f>+'MZ 31 AL 33'!BB140</f>
        <v>0</v>
      </c>
      <c r="AS20" s="74">
        <f>+'MZ 31 AL 33'!BC140</f>
        <v>0</v>
      </c>
      <c r="AT20" s="74">
        <f>+'MZ 31 AL 33'!BD140</f>
        <v>0</v>
      </c>
      <c r="AU20" s="74">
        <f>+'MZ 31 AL 33'!BE140</f>
        <v>0</v>
      </c>
      <c r="AV20" s="74">
        <f>+'MZ 31 AL 33'!BF140</f>
        <v>0</v>
      </c>
      <c r="AW20" s="74">
        <f>+'MZ 31 AL 33'!BG140</f>
        <v>0</v>
      </c>
      <c r="AX20" s="74">
        <f>+'MZ 31 AL 33'!BH140</f>
        <v>0</v>
      </c>
      <c r="AY20" s="74">
        <f>+'MZ 31 AL 33'!BI140</f>
        <v>0</v>
      </c>
      <c r="AZ20" s="74">
        <f>+'MZ 31 AL 33'!BJ140</f>
        <v>0</v>
      </c>
      <c r="BA20" s="74">
        <f>+'MZ 31 AL 33'!BK140</f>
        <v>0</v>
      </c>
      <c r="BB20" s="74">
        <f>+'MZ 31 AL 33'!BL140</f>
        <v>0</v>
      </c>
      <c r="BC20" s="74">
        <f>+'MZ 31 AL 33'!BM140</f>
        <v>0</v>
      </c>
      <c r="BD20" s="74">
        <f>+'MZ 31 AL 33'!BN140</f>
        <v>0</v>
      </c>
      <c r="BE20" s="74">
        <f>+'MZ 31 AL 33'!BO140</f>
        <v>0</v>
      </c>
      <c r="BF20" s="74">
        <f>+'MZ 31 AL 33'!BP140</f>
        <v>0</v>
      </c>
      <c r="BG20" s="74">
        <f>+'MZ 31 AL 33'!BQ140</f>
        <v>0</v>
      </c>
      <c r="BH20" s="74">
        <f>+'MZ 31 AL 33'!BR140</f>
        <v>0</v>
      </c>
      <c r="BI20" s="74">
        <f>+'MZ 31 AL 33'!BS140</f>
        <v>0</v>
      </c>
      <c r="BJ20" s="74">
        <f>+'MZ 31 AL 33'!BT140</f>
        <v>0</v>
      </c>
      <c r="BK20" s="74">
        <f>+'MZ 31 AL 33'!BU140</f>
        <v>0</v>
      </c>
      <c r="BL20" s="74">
        <f>+'MZ 31 AL 33'!BV140</f>
        <v>0</v>
      </c>
      <c r="BM20" s="74">
        <f>+'MZ 31 AL 33'!BW140</f>
        <v>0</v>
      </c>
      <c r="BN20" s="74">
        <f>+'MZ 31 AL 33'!BX140</f>
        <v>0</v>
      </c>
      <c r="BO20" s="74">
        <f>+'MZ 31 AL 33'!BY140</f>
        <v>0</v>
      </c>
      <c r="BP20" s="74">
        <f>+'MZ 31 AL 33'!BZ140</f>
        <v>0</v>
      </c>
      <c r="BQ20" s="74">
        <f>+'MZ 31 AL 33'!CA140</f>
        <v>0</v>
      </c>
      <c r="BR20" s="74">
        <f>+'MZ 31 AL 33'!CB140</f>
        <v>0</v>
      </c>
      <c r="BS20" s="74">
        <f>+'MZ 31 AL 33'!CC140</f>
        <v>0</v>
      </c>
      <c r="BT20" s="74">
        <f>+'MZ 31 AL 33'!CD140</f>
        <v>0</v>
      </c>
      <c r="BU20" s="74">
        <f>+'MZ 31 AL 33'!CE140</f>
        <v>0</v>
      </c>
      <c r="BV20" s="74">
        <f>+'MZ 31 AL 33'!CF140</f>
        <v>0</v>
      </c>
      <c r="BW20" s="74">
        <f>+'MZ 31 AL 33'!CG140</f>
        <v>0</v>
      </c>
      <c r="BX20" s="74">
        <f>+'MZ 31 AL 33'!CH140</f>
        <v>0</v>
      </c>
      <c r="BY20" s="74">
        <f>+'MZ 31 AL 33'!CI140</f>
        <v>0</v>
      </c>
      <c r="BZ20" s="74">
        <f>+'MZ 31 AL 33'!CJ140</f>
        <v>0</v>
      </c>
      <c r="CA20" s="74">
        <f>+'MZ 31 AL 33'!CK140</f>
        <v>0</v>
      </c>
      <c r="CB20" s="74">
        <f>+'MZ 31 AL 33'!CL140</f>
        <v>0</v>
      </c>
      <c r="CC20" s="74">
        <f>+'MZ 31 AL 33'!CM140</f>
        <v>0</v>
      </c>
      <c r="CD20" s="74">
        <f>+'MZ 31 AL 33'!CN140</f>
        <v>0</v>
      </c>
      <c r="CE20" s="74">
        <f>+'MZ 31 AL 33'!CO140</f>
        <v>0</v>
      </c>
      <c r="CF20" s="74">
        <f>+'MZ 31 AL 33'!CP140</f>
        <v>0</v>
      </c>
      <c r="CG20" s="74">
        <f>+'MZ 31 AL 33'!CQ140</f>
        <v>0</v>
      </c>
      <c r="CH20" s="74">
        <f>+'MZ 31 AL 33'!CR140</f>
        <v>0</v>
      </c>
      <c r="CI20" s="74">
        <f>+'MZ 31 AL 33'!CS140</f>
        <v>0</v>
      </c>
      <c r="CJ20" s="74">
        <f>+'MZ 31 AL 33'!CT140</f>
        <v>0</v>
      </c>
      <c r="CK20" s="74">
        <f>+'MZ 31 AL 33'!CU140</f>
        <v>0</v>
      </c>
      <c r="CL20" s="74">
        <f>+'MZ 31 AL 33'!CV140</f>
        <v>0</v>
      </c>
      <c r="CM20" s="74">
        <f>+'MZ 31 AL 33'!CW140</f>
        <v>0</v>
      </c>
      <c r="CN20" s="74">
        <f>+'MZ 31 AL 33'!CX140</f>
        <v>0</v>
      </c>
      <c r="CO20" s="75">
        <f>+'MZ 31 AL 33'!CY140</f>
        <v>0</v>
      </c>
    </row>
    <row r="21" spans="2:93" ht="15.75" thickBot="1" x14ac:dyDescent="0.3">
      <c r="B21" s="22"/>
      <c r="D21" s="7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5"/>
    </row>
    <row r="22" spans="2:93" ht="15.75" thickBot="1" x14ac:dyDescent="0.3">
      <c r="B22" s="6"/>
      <c r="D22" s="76">
        <f>SUM(D15:D21)</f>
        <v>41000</v>
      </c>
      <c r="E22" s="77">
        <f t="shared" ref="E22:BP22" si="2">SUM(E15:E21)</f>
        <v>13500</v>
      </c>
      <c r="F22" s="77">
        <f t="shared" si="2"/>
        <v>15000</v>
      </c>
      <c r="G22" s="77">
        <f t="shared" si="2"/>
        <v>15000</v>
      </c>
      <c r="H22" s="77">
        <f t="shared" si="2"/>
        <v>15000</v>
      </c>
      <c r="I22" s="77">
        <f t="shared" si="2"/>
        <v>14500</v>
      </c>
      <c r="J22" s="77">
        <f t="shared" si="2"/>
        <v>12500</v>
      </c>
      <c r="K22" s="77">
        <f t="shared" si="2"/>
        <v>17000</v>
      </c>
      <c r="L22" s="77">
        <f t="shared" si="2"/>
        <v>24500</v>
      </c>
      <c r="M22" s="77">
        <f t="shared" si="2"/>
        <v>21500</v>
      </c>
      <c r="N22" s="77">
        <f t="shared" si="2"/>
        <v>43500</v>
      </c>
      <c r="O22" s="77">
        <f t="shared" si="2"/>
        <v>60000</v>
      </c>
      <c r="P22" s="77">
        <f t="shared" si="2"/>
        <v>66500</v>
      </c>
      <c r="Q22" s="77">
        <f t="shared" si="2"/>
        <v>63000</v>
      </c>
      <c r="R22" s="77">
        <f t="shared" si="2"/>
        <v>81500</v>
      </c>
      <c r="S22" s="77">
        <f t="shared" si="2"/>
        <v>71000</v>
      </c>
      <c r="T22" s="77">
        <f t="shared" si="2"/>
        <v>97350</v>
      </c>
      <c r="U22" s="77">
        <f t="shared" si="2"/>
        <v>128000</v>
      </c>
      <c r="V22" s="77">
        <f t="shared" si="2"/>
        <v>88500</v>
      </c>
      <c r="W22" s="77">
        <f t="shared" si="2"/>
        <v>72350</v>
      </c>
      <c r="X22" s="77">
        <f t="shared" si="2"/>
        <v>101000</v>
      </c>
      <c r="Y22" s="77">
        <f t="shared" si="2"/>
        <v>91250</v>
      </c>
      <c r="Z22" s="77">
        <f t="shared" si="2"/>
        <v>105250</v>
      </c>
      <c r="AA22" s="77">
        <f t="shared" si="2"/>
        <v>85250</v>
      </c>
      <c r="AB22" s="77">
        <f t="shared" si="2"/>
        <v>65000</v>
      </c>
      <c r="AC22" s="77">
        <f t="shared" si="2"/>
        <v>64850</v>
      </c>
      <c r="AD22" s="77">
        <f t="shared" si="2"/>
        <v>85850</v>
      </c>
      <c r="AE22" s="77">
        <f t="shared" si="2"/>
        <v>38750</v>
      </c>
      <c r="AF22" s="77">
        <f t="shared" si="2"/>
        <v>78250</v>
      </c>
      <c r="AG22" s="77">
        <f t="shared" si="2"/>
        <v>72500</v>
      </c>
      <c r="AH22" s="77">
        <f t="shared" si="2"/>
        <v>105100</v>
      </c>
      <c r="AI22" s="77">
        <f t="shared" si="2"/>
        <v>88775</v>
      </c>
      <c r="AJ22" s="77">
        <f t="shared" si="2"/>
        <v>88775</v>
      </c>
      <c r="AK22" s="77">
        <f t="shared" si="2"/>
        <v>61775</v>
      </c>
      <c r="AL22" s="77">
        <f t="shared" si="2"/>
        <v>41275</v>
      </c>
      <c r="AM22" s="77">
        <f t="shared" si="2"/>
        <v>67275</v>
      </c>
      <c r="AN22" s="77">
        <f t="shared" si="2"/>
        <v>42025</v>
      </c>
      <c r="AO22" s="77">
        <f t="shared" si="2"/>
        <v>50775</v>
      </c>
      <c r="AP22" s="77">
        <f t="shared" si="2"/>
        <v>53525</v>
      </c>
      <c r="AQ22" s="77">
        <f t="shared" si="2"/>
        <v>0</v>
      </c>
      <c r="AR22" s="77">
        <f t="shared" si="2"/>
        <v>0</v>
      </c>
      <c r="AS22" s="77">
        <f t="shared" si="2"/>
        <v>0</v>
      </c>
      <c r="AT22" s="77">
        <f t="shared" si="2"/>
        <v>0</v>
      </c>
      <c r="AU22" s="77">
        <f t="shared" si="2"/>
        <v>0</v>
      </c>
      <c r="AV22" s="77">
        <f t="shared" si="2"/>
        <v>0</v>
      </c>
      <c r="AW22" s="77">
        <f t="shared" si="2"/>
        <v>0</v>
      </c>
      <c r="AX22" s="77">
        <f t="shared" si="2"/>
        <v>0</v>
      </c>
      <c r="AY22" s="77">
        <f t="shared" si="2"/>
        <v>0</v>
      </c>
      <c r="AZ22" s="77">
        <f t="shared" si="2"/>
        <v>0</v>
      </c>
      <c r="BA22" s="77">
        <f t="shared" si="2"/>
        <v>0</v>
      </c>
      <c r="BB22" s="77">
        <f t="shared" si="2"/>
        <v>0</v>
      </c>
      <c r="BC22" s="77">
        <f t="shared" si="2"/>
        <v>0</v>
      </c>
      <c r="BD22" s="77">
        <f t="shared" si="2"/>
        <v>0</v>
      </c>
      <c r="BE22" s="77">
        <f t="shared" si="2"/>
        <v>0</v>
      </c>
      <c r="BF22" s="77">
        <f t="shared" si="2"/>
        <v>0</v>
      </c>
      <c r="BG22" s="77">
        <f t="shared" si="2"/>
        <v>0</v>
      </c>
      <c r="BH22" s="77">
        <f t="shared" si="2"/>
        <v>0</v>
      </c>
      <c r="BI22" s="77">
        <f t="shared" si="2"/>
        <v>0</v>
      </c>
      <c r="BJ22" s="77">
        <f t="shared" si="2"/>
        <v>0</v>
      </c>
      <c r="BK22" s="77">
        <f t="shared" si="2"/>
        <v>0</v>
      </c>
      <c r="BL22" s="77">
        <f t="shared" si="2"/>
        <v>0</v>
      </c>
      <c r="BM22" s="77">
        <f t="shared" si="2"/>
        <v>0</v>
      </c>
      <c r="BN22" s="77">
        <f t="shared" si="2"/>
        <v>0</v>
      </c>
      <c r="BO22" s="77">
        <f t="shared" si="2"/>
        <v>0</v>
      </c>
      <c r="BP22" s="77">
        <f t="shared" si="2"/>
        <v>0</v>
      </c>
      <c r="BQ22" s="77">
        <f t="shared" ref="BQ22:CO22" si="3">SUM(BQ15:BQ21)</f>
        <v>0</v>
      </c>
      <c r="BR22" s="77">
        <f t="shared" si="3"/>
        <v>0</v>
      </c>
      <c r="BS22" s="77">
        <f t="shared" si="3"/>
        <v>0</v>
      </c>
      <c r="BT22" s="77">
        <f t="shared" si="3"/>
        <v>0</v>
      </c>
      <c r="BU22" s="77">
        <f t="shared" si="3"/>
        <v>0</v>
      </c>
      <c r="BV22" s="77">
        <f t="shared" si="3"/>
        <v>0</v>
      </c>
      <c r="BW22" s="77">
        <f t="shared" si="3"/>
        <v>0</v>
      </c>
      <c r="BX22" s="77">
        <f t="shared" si="3"/>
        <v>0</v>
      </c>
      <c r="BY22" s="77">
        <f t="shared" si="3"/>
        <v>0</v>
      </c>
      <c r="BZ22" s="77">
        <f t="shared" si="3"/>
        <v>0</v>
      </c>
      <c r="CA22" s="77">
        <f t="shared" si="3"/>
        <v>0</v>
      </c>
      <c r="CB22" s="77">
        <f t="shared" si="3"/>
        <v>0</v>
      </c>
      <c r="CC22" s="77">
        <f t="shared" si="3"/>
        <v>0</v>
      </c>
      <c r="CD22" s="77">
        <f t="shared" si="3"/>
        <v>0</v>
      </c>
      <c r="CE22" s="77">
        <f t="shared" si="3"/>
        <v>0</v>
      </c>
      <c r="CF22" s="77">
        <f t="shared" si="3"/>
        <v>0</v>
      </c>
      <c r="CG22" s="77">
        <f t="shared" si="3"/>
        <v>0</v>
      </c>
      <c r="CH22" s="77">
        <f t="shared" si="3"/>
        <v>0</v>
      </c>
      <c r="CI22" s="77">
        <f t="shared" si="3"/>
        <v>0</v>
      </c>
      <c r="CJ22" s="77">
        <f t="shared" si="3"/>
        <v>0</v>
      </c>
      <c r="CK22" s="77">
        <f t="shared" si="3"/>
        <v>0</v>
      </c>
      <c r="CL22" s="77">
        <f t="shared" si="3"/>
        <v>0</v>
      </c>
      <c r="CM22" s="77">
        <f t="shared" si="3"/>
        <v>0</v>
      </c>
      <c r="CN22" s="77">
        <f t="shared" si="3"/>
        <v>0</v>
      </c>
      <c r="CO22" s="78">
        <f t="shared" si="3"/>
        <v>0</v>
      </c>
    </row>
    <row r="23" spans="2:93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X24"/>
  <sheetViews>
    <sheetView topLeftCell="C1" workbookViewId="0">
      <pane xSplit="2" ySplit="12" topLeftCell="E13" activePane="bottomRight" state="frozen"/>
      <selection activeCell="C1" sqref="C1"/>
      <selection pane="topRight" activeCell="E1" sqref="E1"/>
      <selection pane="bottomLeft" activeCell="C13" sqref="C13"/>
      <selection pane="bottomRight" activeCell="K23" sqref="K23"/>
    </sheetView>
  </sheetViews>
  <sheetFormatPr baseColWidth="10" defaultRowHeight="15" x14ac:dyDescent="0.25"/>
  <cols>
    <col min="3" max="3" width="15.28515625" customWidth="1"/>
  </cols>
  <sheetData>
    <row r="8" spans="3:102" ht="27" x14ac:dyDescent="0.35">
      <c r="C8" s="1" t="s">
        <v>210</v>
      </c>
    </row>
    <row r="10" spans="3:102" ht="15.75" thickBot="1" x14ac:dyDescent="0.3"/>
    <row r="11" spans="3:102" ht="17.25" thickTop="1" thickBot="1" x14ac:dyDescent="0.3">
      <c r="C11" s="56" t="s">
        <v>1</v>
      </c>
      <c r="E11" s="79" t="s">
        <v>117</v>
      </c>
      <c r="F11" s="79" t="s">
        <v>118</v>
      </c>
      <c r="G11" s="79" t="s">
        <v>119</v>
      </c>
      <c r="H11" s="79" t="s">
        <v>120</v>
      </c>
      <c r="I11" s="79" t="s">
        <v>121</v>
      </c>
      <c r="J11" s="79" t="s">
        <v>117</v>
      </c>
      <c r="K11" s="79" t="s">
        <v>118</v>
      </c>
      <c r="L11" s="79" t="s">
        <v>119</v>
      </c>
      <c r="M11" s="79" t="s">
        <v>120</v>
      </c>
      <c r="N11" s="79" t="s">
        <v>121</v>
      </c>
      <c r="O11" s="79" t="s">
        <v>122</v>
      </c>
      <c r="P11" s="79" t="s">
        <v>123</v>
      </c>
      <c r="Q11" s="79" t="s">
        <v>124</v>
      </c>
      <c r="R11" s="79" t="s">
        <v>125</v>
      </c>
      <c r="S11" s="79" t="s">
        <v>126</v>
      </c>
      <c r="T11" s="79" t="s">
        <v>127</v>
      </c>
      <c r="U11" s="79" t="s">
        <v>128</v>
      </c>
      <c r="V11" s="79" t="s">
        <v>129</v>
      </c>
      <c r="W11" s="79" t="s">
        <v>130</v>
      </c>
      <c r="X11" s="79" t="s">
        <v>131</v>
      </c>
      <c r="Y11" s="79" t="s">
        <v>132</v>
      </c>
      <c r="Z11" s="79" t="s">
        <v>133</v>
      </c>
      <c r="AA11" s="79" t="s">
        <v>134</v>
      </c>
      <c r="AB11" s="79" t="s">
        <v>135</v>
      </c>
      <c r="AC11" s="79" t="s">
        <v>136</v>
      </c>
      <c r="AD11" s="79" t="s">
        <v>137</v>
      </c>
      <c r="AE11" s="79" t="s">
        <v>138</v>
      </c>
      <c r="AF11" s="79" t="s">
        <v>139</v>
      </c>
      <c r="AG11" s="79" t="s">
        <v>140</v>
      </c>
      <c r="AH11" s="79" t="s">
        <v>141</v>
      </c>
      <c r="AI11" s="79" t="s">
        <v>142</v>
      </c>
      <c r="AJ11" s="79" t="s">
        <v>143</v>
      </c>
      <c r="AK11" s="79" t="s">
        <v>144</v>
      </c>
      <c r="AL11" s="79" t="s">
        <v>145</v>
      </c>
      <c r="AM11" s="79" t="s">
        <v>146</v>
      </c>
      <c r="AN11" s="79" t="s">
        <v>147</v>
      </c>
      <c r="AO11" s="79" t="s">
        <v>148</v>
      </c>
      <c r="AP11" s="79" t="s">
        <v>149</v>
      </c>
      <c r="AQ11" s="79" t="s">
        <v>150</v>
      </c>
      <c r="AR11" s="79" t="s">
        <v>151</v>
      </c>
      <c r="AS11" s="79" t="s">
        <v>152</v>
      </c>
      <c r="AT11" s="79" t="s">
        <v>153</v>
      </c>
      <c r="AU11" s="79" t="s">
        <v>154</v>
      </c>
      <c r="AV11" s="79" t="s">
        <v>155</v>
      </c>
      <c r="AW11" s="79" t="s">
        <v>156</v>
      </c>
      <c r="AX11" s="79" t="s">
        <v>157</v>
      </c>
      <c r="AY11" s="79" t="s">
        <v>158</v>
      </c>
      <c r="AZ11" s="79" t="s">
        <v>159</v>
      </c>
      <c r="BA11" s="79" t="s">
        <v>160</v>
      </c>
      <c r="BB11" s="79" t="s">
        <v>161</v>
      </c>
      <c r="BC11" s="79" t="s">
        <v>162</v>
      </c>
      <c r="BD11" s="79" t="s">
        <v>163</v>
      </c>
      <c r="BE11" s="79" t="s">
        <v>164</v>
      </c>
      <c r="BF11" s="79" t="s">
        <v>165</v>
      </c>
      <c r="BG11" s="79" t="s">
        <v>166</v>
      </c>
      <c r="BH11" s="79" t="s">
        <v>167</v>
      </c>
      <c r="BI11" s="79" t="s">
        <v>168</v>
      </c>
      <c r="BJ11" s="79" t="s">
        <v>169</v>
      </c>
      <c r="BK11" s="79" t="s">
        <v>170</v>
      </c>
      <c r="BL11" s="79" t="s">
        <v>171</v>
      </c>
      <c r="BM11" s="79" t="s">
        <v>172</v>
      </c>
      <c r="BN11" s="79" t="s">
        <v>173</v>
      </c>
      <c r="BO11" s="79" t="s">
        <v>174</v>
      </c>
      <c r="BP11" s="79" t="s">
        <v>175</v>
      </c>
      <c r="BQ11" s="79" t="s">
        <v>176</v>
      </c>
      <c r="BR11" s="79" t="s">
        <v>177</v>
      </c>
      <c r="BS11" s="79" t="s">
        <v>178</v>
      </c>
      <c r="BT11" s="79" t="s">
        <v>179</v>
      </c>
      <c r="BU11" s="79" t="s">
        <v>180</v>
      </c>
      <c r="BV11" s="79" t="s">
        <v>181</v>
      </c>
      <c r="BW11" s="79" t="s">
        <v>182</v>
      </c>
      <c r="BX11" s="79" t="s">
        <v>183</v>
      </c>
      <c r="BY11" s="79" t="s">
        <v>184</v>
      </c>
      <c r="BZ11" s="79" t="s">
        <v>185</v>
      </c>
      <c r="CA11" s="79" t="s">
        <v>186</v>
      </c>
      <c r="CB11" s="79" t="s">
        <v>187</v>
      </c>
      <c r="CC11" s="79" t="s">
        <v>188</v>
      </c>
      <c r="CD11" s="79" t="s">
        <v>189</v>
      </c>
      <c r="CE11" s="79" t="s">
        <v>190</v>
      </c>
      <c r="CF11" s="79" t="s">
        <v>191</v>
      </c>
      <c r="CG11" s="79" t="s">
        <v>192</v>
      </c>
      <c r="CH11" s="79" t="s">
        <v>193</v>
      </c>
      <c r="CI11" s="79" t="s">
        <v>194</v>
      </c>
      <c r="CJ11" s="79" t="s">
        <v>195</v>
      </c>
      <c r="CK11" s="79" t="s">
        <v>196</v>
      </c>
      <c r="CL11" s="79" t="s">
        <v>197</v>
      </c>
      <c r="CM11" s="79" t="s">
        <v>198</v>
      </c>
      <c r="CN11" s="79" t="s">
        <v>199</v>
      </c>
      <c r="CO11" s="79" t="s">
        <v>200</v>
      </c>
      <c r="CP11" s="79" t="s">
        <v>201</v>
      </c>
      <c r="CQ11" s="79" t="s">
        <v>202</v>
      </c>
      <c r="CR11" s="79" t="s">
        <v>203</v>
      </c>
      <c r="CS11" s="79" t="s">
        <v>204</v>
      </c>
      <c r="CT11" s="79" t="s">
        <v>205</v>
      </c>
      <c r="CU11" s="79" t="s">
        <v>206</v>
      </c>
      <c r="CV11" s="79" t="s">
        <v>207</v>
      </c>
      <c r="CW11" s="79" t="s">
        <v>208</v>
      </c>
      <c r="CX11" s="79" t="s">
        <v>209</v>
      </c>
    </row>
    <row r="12" spans="3:102" ht="16.5" thickTop="1" thickBot="1" x14ac:dyDescent="0.3">
      <c r="E12" s="80">
        <v>42095</v>
      </c>
      <c r="F12" s="80">
        <f t="shared" ref="F12:BQ12" si="0">+E12+31-(DAY(E12+31)-1)</f>
        <v>42125</v>
      </c>
      <c r="G12" s="80">
        <f t="shared" si="0"/>
        <v>42156</v>
      </c>
      <c r="H12" s="80">
        <f t="shared" si="0"/>
        <v>42186</v>
      </c>
      <c r="I12" s="80">
        <f t="shared" si="0"/>
        <v>42217</v>
      </c>
      <c r="J12" s="80">
        <f t="shared" si="0"/>
        <v>42248</v>
      </c>
      <c r="K12" s="80">
        <f t="shared" si="0"/>
        <v>42278</v>
      </c>
      <c r="L12" s="80">
        <f t="shared" si="0"/>
        <v>42309</v>
      </c>
      <c r="M12" s="80">
        <f t="shared" si="0"/>
        <v>42339</v>
      </c>
      <c r="N12" s="80">
        <f t="shared" si="0"/>
        <v>42370</v>
      </c>
      <c r="O12" s="80">
        <f t="shared" si="0"/>
        <v>42401</v>
      </c>
      <c r="P12" s="80">
        <f t="shared" si="0"/>
        <v>42430</v>
      </c>
      <c r="Q12" s="80">
        <f t="shared" si="0"/>
        <v>42461</v>
      </c>
      <c r="R12" s="80">
        <f t="shared" si="0"/>
        <v>42491</v>
      </c>
      <c r="S12" s="80">
        <f t="shared" si="0"/>
        <v>42522</v>
      </c>
      <c r="T12" s="80">
        <f t="shared" si="0"/>
        <v>42552</v>
      </c>
      <c r="U12" s="80">
        <f t="shared" si="0"/>
        <v>42583</v>
      </c>
      <c r="V12" s="80">
        <f t="shared" si="0"/>
        <v>42614</v>
      </c>
      <c r="W12" s="80">
        <f t="shared" si="0"/>
        <v>42644</v>
      </c>
      <c r="X12" s="80">
        <f t="shared" si="0"/>
        <v>42675</v>
      </c>
      <c r="Y12" s="80">
        <f t="shared" si="0"/>
        <v>42705</v>
      </c>
      <c r="Z12" s="80">
        <f t="shared" si="0"/>
        <v>42736</v>
      </c>
      <c r="AA12" s="80">
        <f t="shared" si="0"/>
        <v>42767</v>
      </c>
      <c r="AB12" s="80">
        <f t="shared" si="0"/>
        <v>42795</v>
      </c>
      <c r="AC12" s="80">
        <f t="shared" si="0"/>
        <v>42826</v>
      </c>
      <c r="AD12" s="80">
        <f t="shared" si="0"/>
        <v>42856</v>
      </c>
      <c r="AE12" s="80">
        <f t="shared" si="0"/>
        <v>42887</v>
      </c>
      <c r="AF12" s="80">
        <f t="shared" si="0"/>
        <v>42917</v>
      </c>
      <c r="AG12" s="80">
        <f t="shared" si="0"/>
        <v>42948</v>
      </c>
      <c r="AH12" s="80">
        <f t="shared" si="0"/>
        <v>42979</v>
      </c>
      <c r="AI12" s="80">
        <f t="shared" si="0"/>
        <v>43009</v>
      </c>
      <c r="AJ12" s="80">
        <f t="shared" si="0"/>
        <v>43040</v>
      </c>
      <c r="AK12" s="80">
        <f t="shared" si="0"/>
        <v>43070</v>
      </c>
      <c r="AL12" s="80">
        <f t="shared" si="0"/>
        <v>43101</v>
      </c>
      <c r="AM12" s="80">
        <f t="shared" si="0"/>
        <v>43132</v>
      </c>
      <c r="AN12" s="80">
        <f t="shared" si="0"/>
        <v>43160</v>
      </c>
      <c r="AO12" s="80">
        <f t="shared" si="0"/>
        <v>43191</v>
      </c>
      <c r="AP12" s="80">
        <f t="shared" si="0"/>
        <v>43221</v>
      </c>
      <c r="AQ12" s="80">
        <f t="shared" si="0"/>
        <v>43252</v>
      </c>
      <c r="AR12" s="80">
        <f t="shared" si="0"/>
        <v>43282</v>
      </c>
      <c r="AS12" s="80">
        <f t="shared" si="0"/>
        <v>43313</v>
      </c>
      <c r="AT12" s="80">
        <f t="shared" si="0"/>
        <v>43344</v>
      </c>
      <c r="AU12" s="80">
        <f t="shared" si="0"/>
        <v>43374</v>
      </c>
      <c r="AV12" s="80">
        <f t="shared" si="0"/>
        <v>43405</v>
      </c>
      <c r="AW12" s="80">
        <f t="shared" si="0"/>
        <v>43435</v>
      </c>
      <c r="AX12" s="80">
        <f t="shared" si="0"/>
        <v>43466</v>
      </c>
      <c r="AY12" s="80">
        <f t="shared" si="0"/>
        <v>43497</v>
      </c>
      <c r="AZ12" s="80">
        <f t="shared" si="0"/>
        <v>43525</v>
      </c>
      <c r="BA12" s="80">
        <f t="shared" si="0"/>
        <v>43556</v>
      </c>
      <c r="BB12" s="80">
        <f t="shared" si="0"/>
        <v>43586</v>
      </c>
      <c r="BC12" s="80">
        <f t="shared" si="0"/>
        <v>43617</v>
      </c>
      <c r="BD12" s="80">
        <f t="shared" si="0"/>
        <v>43647</v>
      </c>
      <c r="BE12" s="80">
        <f t="shared" si="0"/>
        <v>43678</v>
      </c>
      <c r="BF12" s="80">
        <f t="shared" si="0"/>
        <v>43709</v>
      </c>
      <c r="BG12" s="80">
        <f t="shared" si="0"/>
        <v>43739</v>
      </c>
      <c r="BH12" s="80">
        <f t="shared" si="0"/>
        <v>43770</v>
      </c>
      <c r="BI12" s="80">
        <f t="shared" si="0"/>
        <v>43800</v>
      </c>
      <c r="BJ12" s="80">
        <f t="shared" si="0"/>
        <v>43831</v>
      </c>
      <c r="BK12" s="80">
        <f t="shared" si="0"/>
        <v>43862</v>
      </c>
      <c r="BL12" s="80">
        <f t="shared" si="0"/>
        <v>43891</v>
      </c>
      <c r="BM12" s="80">
        <f t="shared" si="0"/>
        <v>43922</v>
      </c>
      <c r="BN12" s="80">
        <f t="shared" si="0"/>
        <v>43952</v>
      </c>
      <c r="BO12" s="80">
        <f t="shared" si="0"/>
        <v>43983</v>
      </c>
      <c r="BP12" s="80">
        <f t="shared" si="0"/>
        <v>44013</v>
      </c>
      <c r="BQ12" s="80">
        <f t="shared" si="0"/>
        <v>44044</v>
      </c>
      <c r="BR12" s="80">
        <f t="shared" ref="BR12:CX12" si="1">+BQ12+31-(DAY(BQ12+31)-1)</f>
        <v>44075</v>
      </c>
      <c r="BS12" s="80">
        <f t="shared" si="1"/>
        <v>44105</v>
      </c>
      <c r="BT12" s="80">
        <f t="shared" si="1"/>
        <v>44136</v>
      </c>
      <c r="BU12" s="80">
        <f t="shared" si="1"/>
        <v>44166</v>
      </c>
      <c r="BV12" s="80">
        <f t="shared" si="1"/>
        <v>44197</v>
      </c>
      <c r="BW12" s="80">
        <f t="shared" si="1"/>
        <v>44228</v>
      </c>
      <c r="BX12" s="80">
        <f t="shared" si="1"/>
        <v>44256</v>
      </c>
      <c r="BY12" s="80">
        <f t="shared" si="1"/>
        <v>44287</v>
      </c>
      <c r="BZ12" s="80">
        <f t="shared" si="1"/>
        <v>44317</v>
      </c>
      <c r="CA12" s="80">
        <f t="shared" si="1"/>
        <v>44348</v>
      </c>
      <c r="CB12" s="80">
        <f t="shared" si="1"/>
        <v>44378</v>
      </c>
      <c r="CC12" s="80">
        <f t="shared" si="1"/>
        <v>44409</v>
      </c>
      <c r="CD12" s="80">
        <f t="shared" si="1"/>
        <v>44440</v>
      </c>
      <c r="CE12" s="80">
        <f t="shared" si="1"/>
        <v>44470</v>
      </c>
      <c r="CF12" s="80">
        <f t="shared" si="1"/>
        <v>44501</v>
      </c>
      <c r="CG12" s="80">
        <f t="shared" si="1"/>
        <v>44531</v>
      </c>
      <c r="CH12" s="80">
        <f t="shared" si="1"/>
        <v>44562</v>
      </c>
      <c r="CI12" s="80">
        <f t="shared" si="1"/>
        <v>44593</v>
      </c>
      <c r="CJ12" s="80">
        <f t="shared" si="1"/>
        <v>44621</v>
      </c>
      <c r="CK12" s="80">
        <f t="shared" si="1"/>
        <v>44652</v>
      </c>
      <c r="CL12" s="80">
        <f t="shared" si="1"/>
        <v>44682</v>
      </c>
      <c r="CM12" s="80">
        <f t="shared" si="1"/>
        <v>44713</v>
      </c>
      <c r="CN12" s="80">
        <f t="shared" si="1"/>
        <v>44743</v>
      </c>
      <c r="CO12" s="80">
        <f t="shared" si="1"/>
        <v>44774</v>
      </c>
      <c r="CP12" s="80">
        <f t="shared" si="1"/>
        <v>44805</v>
      </c>
      <c r="CQ12" s="80">
        <f t="shared" si="1"/>
        <v>44835</v>
      </c>
      <c r="CR12" s="80">
        <f t="shared" si="1"/>
        <v>44866</v>
      </c>
      <c r="CS12" s="80">
        <f t="shared" si="1"/>
        <v>44896</v>
      </c>
      <c r="CT12" s="80">
        <f t="shared" si="1"/>
        <v>44927</v>
      </c>
      <c r="CU12" s="80">
        <f t="shared" si="1"/>
        <v>44958</v>
      </c>
      <c r="CV12" s="80">
        <f t="shared" si="1"/>
        <v>44986</v>
      </c>
      <c r="CW12" s="80">
        <f t="shared" si="1"/>
        <v>45017</v>
      </c>
      <c r="CX12" s="80">
        <f t="shared" si="1"/>
        <v>45047</v>
      </c>
    </row>
    <row r="13" spans="3:102" ht="15.75" thickTop="1" x14ac:dyDescent="0.25"/>
    <row r="14" spans="3:102" ht="15.75" thickBot="1" x14ac:dyDescent="0.3">
      <c r="C14" s="6"/>
    </row>
    <row r="15" spans="3:102" ht="15.75" thickTop="1" x14ac:dyDescent="0.25">
      <c r="C15" s="9" t="s">
        <v>110</v>
      </c>
      <c r="E15" s="70">
        <f>+'INGRESOS QUINCENAL'!D15+'INGRESOS QUINCENAL'!E15</f>
        <v>54500</v>
      </c>
      <c r="F15" s="71">
        <f>+'INGRESOS QUINCENAL'!F15+'INGRESOS QUINCENAL'!G15</f>
        <v>27000</v>
      </c>
      <c r="G15" s="71">
        <f>+'INGRESOS QUINCENAL'!H15+'INGRESOS QUINCENAL'!I15</f>
        <v>26500</v>
      </c>
      <c r="H15" s="71">
        <f>+'INGRESOS QUINCENAL'!J15+'INGRESOS QUINCENAL'!K15</f>
        <v>26500</v>
      </c>
      <c r="I15" s="71">
        <f>+'INGRESOS QUINCENAL'!L15+'INGRESOS QUINCENAL'!M15</f>
        <v>22500</v>
      </c>
      <c r="J15" s="71">
        <f>+'INGRESOS QUINCENAL'!N15+'INGRESOS QUINCENAL'!O15</f>
        <v>28500</v>
      </c>
      <c r="K15" s="71">
        <f>+'INGRESOS QUINCENAL'!P15+'INGRESOS QUINCENAL'!Q15</f>
        <v>22000</v>
      </c>
      <c r="L15" s="71">
        <f>+'INGRESOS QUINCENAL'!R15+'INGRESOS QUINCENAL'!S15</f>
        <v>49500</v>
      </c>
      <c r="M15" s="71">
        <f>+'INGRESOS QUINCENAL'!T15+'INGRESOS QUINCENAL'!U15</f>
        <v>82500</v>
      </c>
      <c r="N15" s="71">
        <f>+'INGRESOS QUINCENAL'!V15+'INGRESOS QUINCENAL'!W15</f>
        <v>33500</v>
      </c>
      <c r="O15" s="71">
        <f>+'INGRESOS QUINCENAL'!X15+'INGRESOS QUINCENAL'!Y15</f>
        <v>63500</v>
      </c>
      <c r="P15" s="71">
        <f>+'INGRESOS QUINCENAL'!Z15+'INGRESOS QUINCENAL'!AA15</f>
        <v>64000</v>
      </c>
      <c r="Q15" s="71">
        <f>+'INGRESOS QUINCENAL'!AB15+'INGRESOS QUINCENAL'!AC15</f>
        <v>35500</v>
      </c>
      <c r="R15" s="71">
        <f>+'INGRESOS QUINCENAL'!AD15+'INGRESOS QUINCENAL'!AE15</f>
        <v>43000</v>
      </c>
      <c r="S15" s="71">
        <f>+'INGRESOS QUINCENAL'!AF15+'INGRESOS QUINCENAL'!AG15</f>
        <v>29500</v>
      </c>
      <c r="T15" s="71">
        <f>+'INGRESOS QUINCENAL'!AH15+'INGRESOS QUINCENAL'!AI15</f>
        <v>49000</v>
      </c>
      <c r="U15" s="71">
        <f>+'INGRESOS QUINCENAL'!AJ15+'INGRESOS QUINCENAL'!AK15</f>
        <v>35500</v>
      </c>
      <c r="V15" s="71">
        <f>+'INGRESOS QUINCENAL'!AL15+'INGRESOS QUINCENAL'!AM15</f>
        <v>36500</v>
      </c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2"/>
    </row>
    <row r="16" spans="3:102" x14ac:dyDescent="0.25">
      <c r="C16" s="15" t="s">
        <v>111</v>
      </c>
      <c r="E16" s="73">
        <f>+'INGRESOS QUINCENAL'!D16+'INGRESOS QUINCENAL'!E16</f>
        <v>0</v>
      </c>
      <c r="F16" s="74">
        <f>+'INGRESOS QUINCENAL'!F16+'INGRESOS QUINCENAL'!G16</f>
        <v>3000</v>
      </c>
      <c r="G16" s="74">
        <f>+'INGRESOS QUINCENAL'!H16+'INGRESOS QUINCENAL'!I16</f>
        <v>3000</v>
      </c>
      <c r="H16" s="74">
        <f>+'INGRESOS QUINCENAL'!J16+'INGRESOS QUINCENAL'!K16</f>
        <v>3000</v>
      </c>
      <c r="I16" s="74">
        <f>+'INGRESOS QUINCENAL'!L16+'INGRESOS QUINCENAL'!M16</f>
        <v>8000</v>
      </c>
      <c r="J16" s="74">
        <f>+'INGRESOS QUINCENAL'!N16+'INGRESOS QUINCENAL'!O16</f>
        <v>31000</v>
      </c>
      <c r="K16" s="74">
        <f>+'INGRESOS QUINCENAL'!P16+'INGRESOS QUINCENAL'!Q16</f>
        <v>48000</v>
      </c>
      <c r="L16" s="74">
        <f>+'INGRESOS QUINCENAL'!R16+'INGRESOS QUINCENAL'!S16</f>
        <v>44500</v>
      </c>
      <c r="M16" s="74">
        <f>+'INGRESOS QUINCENAL'!T16+'INGRESOS QUINCENAL'!U16</f>
        <v>44350</v>
      </c>
      <c r="N16" s="74">
        <f>+'INGRESOS QUINCENAL'!V16+'INGRESOS QUINCENAL'!W16</f>
        <v>33350</v>
      </c>
      <c r="O16" s="74">
        <f>+'INGRESOS QUINCENAL'!X16+'INGRESOS QUINCENAL'!Y16</f>
        <v>39500</v>
      </c>
      <c r="P16" s="74">
        <f>+'INGRESOS QUINCENAL'!Z16+'INGRESOS QUINCENAL'!AA16</f>
        <v>30500</v>
      </c>
      <c r="Q16" s="74">
        <f>+'INGRESOS QUINCENAL'!AB16+'INGRESOS QUINCENAL'!AC16</f>
        <v>28850</v>
      </c>
      <c r="R16" s="74">
        <f>+'INGRESOS QUINCENAL'!AD16+'INGRESOS QUINCENAL'!AE16</f>
        <v>42100</v>
      </c>
      <c r="S16" s="74">
        <f>+'INGRESOS QUINCENAL'!AF16+'INGRESOS QUINCENAL'!AG16</f>
        <v>54000</v>
      </c>
      <c r="T16" s="74">
        <f>+'INGRESOS QUINCENAL'!AH16+'INGRESOS QUINCENAL'!AI16</f>
        <v>78375</v>
      </c>
      <c r="U16" s="74">
        <f>+'INGRESOS QUINCENAL'!AJ16+'INGRESOS QUINCENAL'!AK16</f>
        <v>75050</v>
      </c>
      <c r="V16" s="74">
        <f>+'INGRESOS QUINCENAL'!AL16+'INGRESOS QUINCENAL'!AM16</f>
        <v>33050</v>
      </c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5"/>
    </row>
    <row r="17" spans="3:102" x14ac:dyDescent="0.25">
      <c r="C17" s="15" t="s">
        <v>112</v>
      </c>
      <c r="E17" s="73">
        <f>+'INGRESOS QUINCENAL'!D17+'INGRESOS QUINCENAL'!E17</f>
        <v>0</v>
      </c>
      <c r="F17" s="74">
        <f>+'INGRESOS QUINCENAL'!F17+'INGRESOS QUINCENAL'!G17</f>
        <v>0</v>
      </c>
      <c r="G17" s="74">
        <f>+'INGRESOS QUINCENAL'!H17+'INGRESOS QUINCENAL'!I17</f>
        <v>0</v>
      </c>
      <c r="H17" s="74">
        <f>+'INGRESOS QUINCENAL'!J17+'INGRESOS QUINCENAL'!K17</f>
        <v>0</v>
      </c>
      <c r="I17" s="74">
        <f>+'INGRESOS QUINCENAL'!L17+'INGRESOS QUINCENAL'!M17</f>
        <v>15500</v>
      </c>
      <c r="J17" s="74">
        <f>+'INGRESOS QUINCENAL'!N17+'INGRESOS QUINCENAL'!O17</f>
        <v>44000</v>
      </c>
      <c r="K17" s="74">
        <f>+'INGRESOS QUINCENAL'!P17+'INGRESOS QUINCENAL'!Q17</f>
        <v>45500</v>
      </c>
      <c r="L17" s="74">
        <f>+'INGRESOS QUINCENAL'!R17+'INGRESOS QUINCENAL'!S17</f>
        <v>43000</v>
      </c>
      <c r="M17" s="74">
        <f>+'INGRESOS QUINCENAL'!T17+'INGRESOS QUINCENAL'!U17</f>
        <v>37500</v>
      </c>
      <c r="N17" s="74">
        <f>+'INGRESOS QUINCENAL'!V17+'INGRESOS QUINCENAL'!W17</f>
        <v>45500</v>
      </c>
      <c r="O17" s="74">
        <f>+'INGRESOS QUINCENAL'!X17+'INGRESOS QUINCENAL'!Y17</f>
        <v>39500</v>
      </c>
      <c r="P17" s="74">
        <f>+'INGRESOS QUINCENAL'!Z17+'INGRESOS QUINCENAL'!AA17</f>
        <v>45500</v>
      </c>
      <c r="Q17" s="74">
        <f>+'INGRESOS QUINCENAL'!AB17+'INGRESOS QUINCENAL'!AC17</f>
        <v>24000</v>
      </c>
      <c r="R17" s="74">
        <f>+'INGRESOS QUINCENAL'!AD17+'INGRESOS QUINCENAL'!AE17</f>
        <v>19000</v>
      </c>
      <c r="S17" s="74">
        <f>+'INGRESOS QUINCENAL'!AF17+'INGRESOS QUINCENAL'!AG17</f>
        <v>20500</v>
      </c>
      <c r="T17" s="74">
        <f>+'INGRESOS QUINCENAL'!AH17+'INGRESOS QUINCENAL'!AI17</f>
        <v>19500</v>
      </c>
      <c r="U17" s="74">
        <f>+'INGRESOS QUINCENAL'!AJ17+'INGRESOS QUINCENAL'!AK17</f>
        <v>22000</v>
      </c>
      <c r="V17" s="74">
        <f>+'INGRESOS QUINCENAL'!AL17+'INGRESOS QUINCENAL'!AM17</f>
        <v>15000</v>
      </c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5"/>
    </row>
    <row r="18" spans="3:102" x14ac:dyDescent="0.25">
      <c r="C18" s="15" t="s">
        <v>113</v>
      </c>
      <c r="E18" s="73">
        <f>+'INGRESOS QUINCENAL'!D18+'INGRESOS QUINCENAL'!E18</f>
        <v>0</v>
      </c>
      <c r="F18" s="74">
        <f>+'INGRESOS QUINCENAL'!F18+'INGRESOS QUINCENAL'!G18</f>
        <v>0</v>
      </c>
      <c r="G18" s="74">
        <f>+'INGRESOS QUINCENAL'!H18+'INGRESOS QUINCENAL'!I18</f>
        <v>0</v>
      </c>
      <c r="H18" s="74">
        <f>+'INGRESOS QUINCENAL'!J18+'INGRESOS QUINCENAL'!K18</f>
        <v>0</v>
      </c>
      <c r="I18" s="74">
        <f>+'INGRESOS QUINCENAL'!L18+'INGRESOS QUINCENAL'!M18</f>
        <v>0</v>
      </c>
      <c r="J18" s="74">
        <f>+'INGRESOS QUINCENAL'!N18+'INGRESOS QUINCENAL'!O18</f>
        <v>0</v>
      </c>
      <c r="K18" s="74">
        <f>+'INGRESOS QUINCENAL'!P18+'INGRESOS QUINCENAL'!Q18</f>
        <v>0</v>
      </c>
      <c r="L18" s="74">
        <f>+'INGRESOS QUINCENAL'!R18+'INGRESOS QUINCENAL'!S18</f>
        <v>0</v>
      </c>
      <c r="M18" s="74">
        <f>+'INGRESOS QUINCENAL'!T18+'INGRESOS QUINCENAL'!U18</f>
        <v>21000</v>
      </c>
      <c r="N18" s="74">
        <f>+'INGRESOS QUINCENAL'!V18+'INGRESOS QUINCENAL'!W18</f>
        <v>22000</v>
      </c>
      <c r="O18" s="74">
        <f>+'INGRESOS QUINCENAL'!X18+'INGRESOS QUINCENAL'!Y18</f>
        <v>28250</v>
      </c>
      <c r="P18" s="74">
        <f>+'INGRESOS QUINCENAL'!Z18+'INGRESOS QUINCENAL'!AA18</f>
        <v>19000</v>
      </c>
      <c r="Q18" s="74">
        <f>+'INGRESOS QUINCENAL'!AB18+'INGRESOS QUINCENAL'!AC18</f>
        <v>13250</v>
      </c>
      <c r="R18" s="74">
        <f>+'INGRESOS QUINCENAL'!AD18+'INGRESOS QUINCENAL'!AE18</f>
        <v>6000</v>
      </c>
      <c r="S18" s="74">
        <f>+'INGRESOS QUINCENAL'!AF18+'INGRESOS QUINCENAL'!AG18</f>
        <v>27750</v>
      </c>
      <c r="T18" s="74">
        <f>+'INGRESOS QUINCENAL'!AH18+'INGRESOS QUINCENAL'!AI18</f>
        <v>33500</v>
      </c>
      <c r="U18" s="74">
        <f>+'INGRESOS QUINCENAL'!AJ18+'INGRESOS QUINCENAL'!AK18</f>
        <v>6500</v>
      </c>
      <c r="V18" s="74">
        <f>+'INGRESOS QUINCENAL'!AL18+'INGRESOS QUINCENAL'!AM18</f>
        <v>13500</v>
      </c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5"/>
    </row>
    <row r="19" spans="3:102" x14ac:dyDescent="0.25">
      <c r="C19" s="15" t="s">
        <v>114</v>
      </c>
      <c r="E19" s="73">
        <f>+'INGRESOS QUINCENAL'!D19+'INGRESOS QUINCENAL'!E19</f>
        <v>0</v>
      </c>
      <c r="F19" s="74">
        <f>+'INGRESOS QUINCENAL'!F19+'INGRESOS QUINCENAL'!G19</f>
        <v>0</v>
      </c>
      <c r="G19" s="74">
        <f>+'INGRESOS QUINCENAL'!H19+'INGRESOS QUINCENAL'!I19</f>
        <v>0</v>
      </c>
      <c r="H19" s="74">
        <f>+'INGRESOS QUINCENAL'!J19+'INGRESOS QUINCENAL'!K19</f>
        <v>0</v>
      </c>
      <c r="I19" s="74">
        <f>+'INGRESOS QUINCENAL'!L19+'INGRESOS QUINCENAL'!M19</f>
        <v>0</v>
      </c>
      <c r="J19" s="74">
        <f>+'INGRESOS QUINCENAL'!N19+'INGRESOS QUINCENAL'!O19</f>
        <v>0</v>
      </c>
      <c r="K19" s="74">
        <f>+'INGRESOS QUINCENAL'!P19+'INGRESOS QUINCENAL'!Q19</f>
        <v>4500</v>
      </c>
      <c r="L19" s="74">
        <f>+'INGRESOS QUINCENAL'!R19+'INGRESOS QUINCENAL'!S19</f>
        <v>7500</v>
      </c>
      <c r="M19" s="74">
        <f>+'INGRESOS QUINCENAL'!T19+'INGRESOS QUINCENAL'!U19</f>
        <v>32000</v>
      </c>
      <c r="N19" s="74">
        <f>+'INGRESOS QUINCENAL'!V19+'INGRESOS QUINCENAL'!W19</f>
        <v>19000</v>
      </c>
      <c r="O19" s="74">
        <f>+'INGRESOS QUINCENAL'!X19+'INGRESOS QUINCENAL'!Y19</f>
        <v>14500</v>
      </c>
      <c r="P19" s="74">
        <f>+'INGRESOS QUINCENAL'!Z19+'INGRESOS QUINCENAL'!AA19</f>
        <v>24500</v>
      </c>
      <c r="Q19" s="74">
        <f>+'INGRESOS QUINCENAL'!AB19+'INGRESOS QUINCENAL'!AC19</f>
        <v>16250</v>
      </c>
      <c r="R19" s="74">
        <f>+'INGRESOS QUINCENAL'!AD19+'INGRESOS QUINCENAL'!AE19</f>
        <v>10000</v>
      </c>
      <c r="S19" s="74">
        <f>+'INGRESOS QUINCENAL'!AF19+'INGRESOS QUINCENAL'!AG19</f>
        <v>16000</v>
      </c>
      <c r="T19" s="74">
        <f>+'INGRESOS QUINCENAL'!AH19+'INGRESOS QUINCENAL'!AI19</f>
        <v>7500</v>
      </c>
      <c r="U19" s="74">
        <f>+'INGRESOS QUINCENAL'!AJ19+'INGRESOS QUINCENAL'!AK19</f>
        <v>9500</v>
      </c>
      <c r="V19" s="74">
        <f>+'INGRESOS QUINCENAL'!AL19+'INGRESOS QUINCENAL'!AM19</f>
        <v>8500</v>
      </c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5"/>
    </row>
    <row r="20" spans="3:102" x14ac:dyDescent="0.25">
      <c r="C20" s="15" t="s">
        <v>115</v>
      </c>
      <c r="E20" s="73">
        <f>+'INGRESOS QUINCENAL'!D20+'INGRESOS QUINCENAL'!E20</f>
        <v>0</v>
      </c>
      <c r="F20" s="74">
        <f>+'INGRESOS QUINCENAL'!F20+'INGRESOS QUINCENAL'!G20</f>
        <v>0</v>
      </c>
      <c r="G20" s="74">
        <f>+'INGRESOS QUINCENAL'!H20+'INGRESOS QUINCENAL'!I20</f>
        <v>0</v>
      </c>
      <c r="H20" s="74">
        <f>+'INGRESOS QUINCENAL'!J20+'INGRESOS QUINCENAL'!K20</f>
        <v>0</v>
      </c>
      <c r="I20" s="74">
        <f>+'INGRESOS QUINCENAL'!L20+'INGRESOS QUINCENAL'!M20</f>
        <v>0</v>
      </c>
      <c r="J20" s="74">
        <f>+'INGRESOS QUINCENAL'!N20+'INGRESOS QUINCENAL'!O20</f>
        <v>0</v>
      </c>
      <c r="K20" s="74">
        <f>+'INGRESOS QUINCENAL'!P20+'INGRESOS QUINCENAL'!Q20</f>
        <v>9500</v>
      </c>
      <c r="L20" s="74">
        <f>+'INGRESOS QUINCENAL'!R20+'INGRESOS QUINCENAL'!S20</f>
        <v>8000</v>
      </c>
      <c r="M20" s="74">
        <f>+'INGRESOS QUINCENAL'!T20+'INGRESOS QUINCENAL'!U20</f>
        <v>8000</v>
      </c>
      <c r="N20" s="74">
        <f>+'INGRESOS QUINCENAL'!V20+'INGRESOS QUINCENAL'!W20</f>
        <v>7500</v>
      </c>
      <c r="O20" s="74">
        <f>+'INGRESOS QUINCENAL'!X20+'INGRESOS QUINCENAL'!Y20</f>
        <v>7000</v>
      </c>
      <c r="P20" s="74">
        <f>+'INGRESOS QUINCENAL'!Z20+'INGRESOS QUINCENAL'!AA20</f>
        <v>7000</v>
      </c>
      <c r="Q20" s="74">
        <f>+'INGRESOS QUINCENAL'!AB20+'INGRESOS QUINCENAL'!AC20</f>
        <v>12000</v>
      </c>
      <c r="R20" s="74">
        <f>+'INGRESOS QUINCENAL'!AD20+'INGRESOS QUINCENAL'!AE20</f>
        <v>4500</v>
      </c>
      <c r="S20" s="74">
        <f>+'INGRESOS QUINCENAL'!AF20+'INGRESOS QUINCENAL'!AG20</f>
        <v>3000</v>
      </c>
      <c r="T20" s="74">
        <f>+'INGRESOS QUINCENAL'!AH20+'INGRESOS QUINCENAL'!AI20</f>
        <v>6000</v>
      </c>
      <c r="U20" s="74">
        <f>+'INGRESOS QUINCENAL'!AJ20+'INGRESOS QUINCENAL'!AK20</f>
        <v>2000</v>
      </c>
      <c r="V20" s="74">
        <f>+'INGRESOS QUINCENAL'!AL20+'INGRESOS QUINCENAL'!AM20</f>
        <v>2000</v>
      </c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5"/>
    </row>
    <row r="21" spans="3:102" ht="15.75" thickBot="1" x14ac:dyDescent="0.3">
      <c r="C21" s="22"/>
      <c r="E21" s="73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5"/>
    </row>
    <row r="22" spans="3:102" x14ac:dyDescent="0.25">
      <c r="E22" s="73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5"/>
    </row>
    <row r="23" spans="3:102" ht="15.75" thickBot="1" x14ac:dyDescent="0.3">
      <c r="E23" s="81">
        <f>SUM(E15:E22)</f>
        <v>54500</v>
      </c>
      <c r="F23" s="82">
        <f t="shared" ref="F23:BQ23" si="2">SUM(F15:F22)</f>
        <v>30000</v>
      </c>
      <c r="G23" s="82">
        <f t="shared" si="2"/>
        <v>29500</v>
      </c>
      <c r="H23" s="82">
        <f t="shared" si="2"/>
        <v>29500</v>
      </c>
      <c r="I23" s="82">
        <f t="shared" si="2"/>
        <v>46000</v>
      </c>
      <c r="J23" s="82">
        <f t="shared" si="2"/>
        <v>103500</v>
      </c>
      <c r="K23" s="82">
        <f t="shared" si="2"/>
        <v>129500</v>
      </c>
      <c r="L23" s="82">
        <f t="shared" si="2"/>
        <v>152500</v>
      </c>
      <c r="M23" s="82">
        <f t="shared" si="2"/>
        <v>225350</v>
      </c>
      <c r="N23" s="82">
        <f t="shared" si="2"/>
        <v>160850</v>
      </c>
      <c r="O23" s="82">
        <f t="shared" si="2"/>
        <v>192250</v>
      </c>
      <c r="P23" s="82">
        <f t="shared" si="2"/>
        <v>190500</v>
      </c>
      <c r="Q23" s="82">
        <f t="shared" si="2"/>
        <v>129850</v>
      </c>
      <c r="R23" s="82">
        <f t="shared" si="2"/>
        <v>124600</v>
      </c>
      <c r="S23" s="82">
        <f t="shared" si="2"/>
        <v>150750</v>
      </c>
      <c r="T23" s="82">
        <f t="shared" si="2"/>
        <v>193875</v>
      </c>
      <c r="U23" s="82">
        <f t="shared" si="2"/>
        <v>150550</v>
      </c>
      <c r="V23" s="82">
        <f t="shared" si="2"/>
        <v>108550</v>
      </c>
      <c r="W23" s="82">
        <f t="shared" si="2"/>
        <v>0</v>
      </c>
      <c r="X23" s="82">
        <f t="shared" si="2"/>
        <v>0</v>
      </c>
      <c r="Y23" s="82">
        <f t="shared" si="2"/>
        <v>0</v>
      </c>
      <c r="Z23" s="82">
        <f t="shared" si="2"/>
        <v>0</v>
      </c>
      <c r="AA23" s="82">
        <f t="shared" si="2"/>
        <v>0</v>
      </c>
      <c r="AB23" s="82">
        <f t="shared" si="2"/>
        <v>0</v>
      </c>
      <c r="AC23" s="82">
        <f t="shared" si="2"/>
        <v>0</v>
      </c>
      <c r="AD23" s="82">
        <f t="shared" si="2"/>
        <v>0</v>
      </c>
      <c r="AE23" s="82">
        <f t="shared" si="2"/>
        <v>0</v>
      </c>
      <c r="AF23" s="82">
        <f t="shared" si="2"/>
        <v>0</v>
      </c>
      <c r="AG23" s="82">
        <f t="shared" si="2"/>
        <v>0</v>
      </c>
      <c r="AH23" s="82">
        <f t="shared" si="2"/>
        <v>0</v>
      </c>
      <c r="AI23" s="82">
        <f t="shared" si="2"/>
        <v>0</v>
      </c>
      <c r="AJ23" s="82">
        <f t="shared" si="2"/>
        <v>0</v>
      </c>
      <c r="AK23" s="82">
        <f t="shared" si="2"/>
        <v>0</v>
      </c>
      <c r="AL23" s="82">
        <f t="shared" si="2"/>
        <v>0</v>
      </c>
      <c r="AM23" s="82">
        <f t="shared" si="2"/>
        <v>0</v>
      </c>
      <c r="AN23" s="82">
        <f t="shared" si="2"/>
        <v>0</v>
      </c>
      <c r="AO23" s="82">
        <f t="shared" si="2"/>
        <v>0</v>
      </c>
      <c r="AP23" s="82">
        <f t="shared" si="2"/>
        <v>0</v>
      </c>
      <c r="AQ23" s="82">
        <f t="shared" si="2"/>
        <v>0</v>
      </c>
      <c r="AR23" s="82">
        <f t="shared" si="2"/>
        <v>0</v>
      </c>
      <c r="AS23" s="82">
        <f t="shared" si="2"/>
        <v>0</v>
      </c>
      <c r="AT23" s="82">
        <f t="shared" si="2"/>
        <v>0</v>
      </c>
      <c r="AU23" s="82">
        <f t="shared" si="2"/>
        <v>0</v>
      </c>
      <c r="AV23" s="82">
        <f t="shared" si="2"/>
        <v>0</v>
      </c>
      <c r="AW23" s="82">
        <f t="shared" si="2"/>
        <v>0</v>
      </c>
      <c r="AX23" s="82">
        <f t="shared" si="2"/>
        <v>0</v>
      </c>
      <c r="AY23" s="82">
        <f t="shared" si="2"/>
        <v>0</v>
      </c>
      <c r="AZ23" s="82">
        <f t="shared" si="2"/>
        <v>0</v>
      </c>
      <c r="BA23" s="82">
        <f t="shared" si="2"/>
        <v>0</v>
      </c>
      <c r="BB23" s="82">
        <f t="shared" si="2"/>
        <v>0</v>
      </c>
      <c r="BC23" s="82">
        <f t="shared" si="2"/>
        <v>0</v>
      </c>
      <c r="BD23" s="82">
        <f t="shared" si="2"/>
        <v>0</v>
      </c>
      <c r="BE23" s="82">
        <f t="shared" si="2"/>
        <v>0</v>
      </c>
      <c r="BF23" s="82">
        <f t="shared" si="2"/>
        <v>0</v>
      </c>
      <c r="BG23" s="82">
        <f t="shared" si="2"/>
        <v>0</v>
      </c>
      <c r="BH23" s="82">
        <f t="shared" si="2"/>
        <v>0</v>
      </c>
      <c r="BI23" s="82">
        <f t="shared" si="2"/>
        <v>0</v>
      </c>
      <c r="BJ23" s="82">
        <f t="shared" si="2"/>
        <v>0</v>
      </c>
      <c r="BK23" s="82">
        <f t="shared" si="2"/>
        <v>0</v>
      </c>
      <c r="BL23" s="82">
        <f t="shared" si="2"/>
        <v>0</v>
      </c>
      <c r="BM23" s="82">
        <f t="shared" si="2"/>
        <v>0</v>
      </c>
      <c r="BN23" s="82">
        <f t="shared" si="2"/>
        <v>0</v>
      </c>
      <c r="BO23" s="82">
        <f t="shared" si="2"/>
        <v>0</v>
      </c>
      <c r="BP23" s="82">
        <f t="shared" si="2"/>
        <v>0</v>
      </c>
      <c r="BQ23" s="82">
        <f t="shared" si="2"/>
        <v>0</v>
      </c>
      <c r="BR23" s="82">
        <f t="shared" ref="BR23:CX23" si="3">SUM(BR15:BR22)</f>
        <v>0</v>
      </c>
      <c r="BS23" s="82">
        <f t="shared" si="3"/>
        <v>0</v>
      </c>
      <c r="BT23" s="82">
        <f t="shared" si="3"/>
        <v>0</v>
      </c>
      <c r="BU23" s="82">
        <f t="shared" si="3"/>
        <v>0</v>
      </c>
      <c r="BV23" s="82">
        <f t="shared" si="3"/>
        <v>0</v>
      </c>
      <c r="BW23" s="82">
        <f t="shared" si="3"/>
        <v>0</v>
      </c>
      <c r="BX23" s="82">
        <f t="shared" si="3"/>
        <v>0</v>
      </c>
      <c r="BY23" s="82">
        <f t="shared" si="3"/>
        <v>0</v>
      </c>
      <c r="BZ23" s="82">
        <f t="shared" si="3"/>
        <v>0</v>
      </c>
      <c r="CA23" s="82">
        <f t="shared" si="3"/>
        <v>0</v>
      </c>
      <c r="CB23" s="82">
        <f t="shared" si="3"/>
        <v>0</v>
      </c>
      <c r="CC23" s="82">
        <f t="shared" si="3"/>
        <v>0</v>
      </c>
      <c r="CD23" s="82">
        <f t="shared" si="3"/>
        <v>0</v>
      </c>
      <c r="CE23" s="82">
        <f t="shared" si="3"/>
        <v>0</v>
      </c>
      <c r="CF23" s="82">
        <f t="shared" si="3"/>
        <v>0</v>
      </c>
      <c r="CG23" s="82">
        <f t="shared" si="3"/>
        <v>0</v>
      </c>
      <c r="CH23" s="82">
        <f t="shared" si="3"/>
        <v>0</v>
      </c>
      <c r="CI23" s="82">
        <f t="shared" si="3"/>
        <v>0</v>
      </c>
      <c r="CJ23" s="82">
        <f t="shared" si="3"/>
        <v>0</v>
      </c>
      <c r="CK23" s="82">
        <f t="shared" si="3"/>
        <v>0</v>
      </c>
      <c r="CL23" s="82">
        <f t="shared" si="3"/>
        <v>0</v>
      </c>
      <c r="CM23" s="82">
        <f t="shared" si="3"/>
        <v>0</v>
      </c>
      <c r="CN23" s="82">
        <f t="shared" si="3"/>
        <v>0</v>
      </c>
      <c r="CO23" s="82">
        <f t="shared" si="3"/>
        <v>0</v>
      </c>
      <c r="CP23" s="82">
        <f t="shared" si="3"/>
        <v>0</v>
      </c>
      <c r="CQ23" s="82">
        <f t="shared" si="3"/>
        <v>0</v>
      </c>
      <c r="CR23" s="82">
        <f t="shared" si="3"/>
        <v>0</v>
      </c>
      <c r="CS23" s="82">
        <f t="shared" si="3"/>
        <v>0</v>
      </c>
      <c r="CT23" s="82">
        <f t="shared" si="3"/>
        <v>0</v>
      </c>
      <c r="CU23" s="82">
        <f t="shared" si="3"/>
        <v>0</v>
      </c>
      <c r="CV23" s="82">
        <f t="shared" si="3"/>
        <v>0</v>
      </c>
      <c r="CW23" s="82">
        <f t="shared" si="3"/>
        <v>0</v>
      </c>
      <c r="CX23" s="83">
        <f t="shared" si="3"/>
        <v>0</v>
      </c>
    </row>
    <row r="24" spans="3:10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MZ 5 AL 10</vt:lpstr>
      <vt:lpstr>MZ 11 AL 15</vt:lpstr>
      <vt:lpstr>MZ 16 AL 20</vt:lpstr>
      <vt:lpstr>MZ 21 AL 25</vt:lpstr>
      <vt:lpstr>MZ 26 AL 30</vt:lpstr>
      <vt:lpstr>MZ 31 AL 33</vt:lpstr>
      <vt:lpstr>INGRESOS QUINCENAL</vt:lpstr>
      <vt:lpstr>INGRESO MENSUAL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Usuario</cp:lastModifiedBy>
  <cp:lastPrinted>2016-09-06T18:26:41Z</cp:lastPrinted>
  <dcterms:created xsi:type="dcterms:W3CDTF">2016-06-22T04:27:44Z</dcterms:created>
  <dcterms:modified xsi:type="dcterms:W3CDTF">2016-11-27T00:31:41Z</dcterms:modified>
</cp:coreProperties>
</file>