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ns/Desktop/Solo Project Sorted Data/"/>
    </mc:Choice>
  </mc:AlternateContent>
  <xr:revisionPtr revIDLastSave="0" documentId="13_ncr:1_{0EE5C519-906C-6A4D-81A5-69615DD133C5}" xr6:coauthVersionLast="45" xr6:coauthVersionMax="45" xr10:uidLastSave="{00000000-0000-0000-0000-000000000000}"/>
  <bookViews>
    <workbookView xWindow="24840" yWindow="460" windowWidth="25600" windowHeight="28340" xr2:uid="{B6EE7198-9D3F-8D4C-980D-D06C63A57C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7" i="1" l="1"/>
  <c r="E57" i="1" l="1"/>
  <c r="F57" i="1"/>
  <c r="G57" i="1"/>
  <c r="H57" i="1"/>
  <c r="I57" i="1"/>
  <c r="J57" i="1"/>
  <c r="K57" i="1"/>
  <c r="K60" i="1" s="1"/>
  <c r="L57" i="1"/>
  <c r="L60" i="1" s="1"/>
  <c r="D57" i="1"/>
  <c r="M55" i="1"/>
  <c r="M54" i="1"/>
  <c r="M53" i="1"/>
  <c r="M47" i="1"/>
  <c r="M52" i="1"/>
  <c r="M44" i="1"/>
  <c r="M45" i="1"/>
  <c r="M42" i="1"/>
  <c r="M40" i="1"/>
  <c r="M36" i="1"/>
  <c r="M38" i="1"/>
  <c r="M37" i="1"/>
  <c r="M39" i="1"/>
  <c r="M33" i="1"/>
  <c r="M34" i="1"/>
  <c r="M29" i="1"/>
  <c r="M28" i="1"/>
  <c r="M24" i="1"/>
  <c r="M23" i="1"/>
  <c r="M21" i="1"/>
  <c r="M20" i="1"/>
  <c r="M17" i="1"/>
  <c r="M16" i="1"/>
  <c r="M13" i="1"/>
  <c r="M12" i="1"/>
  <c r="M10" i="1"/>
  <c r="M8" i="1"/>
  <c r="M7" i="1"/>
  <c r="M11" i="1"/>
  <c r="M9" i="1"/>
  <c r="M4" i="1"/>
  <c r="M56" i="1"/>
  <c r="M51" i="1"/>
  <c r="M48" i="1"/>
  <c r="M49" i="1"/>
  <c r="M50" i="1"/>
  <c r="M46" i="1"/>
  <c r="M43" i="1"/>
  <c r="M41" i="1"/>
  <c r="M35" i="1"/>
  <c r="M32" i="1"/>
  <c r="M31" i="1"/>
  <c r="M30" i="1"/>
  <c r="M27" i="1"/>
  <c r="M26" i="1"/>
  <c r="M25" i="1"/>
  <c r="M22" i="1"/>
  <c r="M19" i="1"/>
  <c r="M18" i="1"/>
  <c r="M14" i="1"/>
  <c r="M15" i="1"/>
  <c r="M6" i="1"/>
  <c r="M5" i="1"/>
  <c r="M3" i="1"/>
  <c r="N13" i="1" l="1"/>
  <c r="O13" i="1" s="1"/>
  <c r="N29" i="1"/>
  <c r="O29" i="1" s="1"/>
  <c r="N45" i="1"/>
  <c r="O45" i="1" s="1"/>
  <c r="N31" i="1"/>
  <c r="O31" i="1" s="1"/>
  <c r="N51" i="1"/>
  <c r="O51" i="1" s="1"/>
  <c r="N7" i="1"/>
  <c r="O7" i="1" s="1"/>
  <c r="N24" i="1"/>
  <c r="O24" i="1" s="1"/>
  <c r="N57" i="1"/>
  <c r="N14" i="1"/>
  <c r="O14" i="1" s="1"/>
  <c r="N30" i="1"/>
  <c r="O30" i="1" s="1"/>
  <c r="N46" i="1"/>
  <c r="O46" i="1" s="1"/>
  <c r="N15" i="1"/>
  <c r="O15" i="1" s="1"/>
  <c r="N47" i="1"/>
  <c r="O47" i="1" s="1"/>
  <c r="N17" i="1"/>
  <c r="O17" i="1" s="1"/>
  <c r="N49" i="1"/>
  <c r="O49" i="1" s="1"/>
  <c r="N35" i="1"/>
  <c r="O35" i="1" s="1"/>
  <c r="N22" i="1"/>
  <c r="O22" i="1" s="1"/>
  <c r="N23" i="1"/>
  <c r="O23" i="1" s="1"/>
  <c r="N8" i="1"/>
  <c r="O8" i="1" s="1"/>
  <c r="N41" i="1"/>
  <c r="O41" i="1" s="1"/>
  <c r="N10" i="1"/>
  <c r="O10" i="1" s="1"/>
  <c r="N11" i="1"/>
  <c r="O11" i="1" s="1"/>
  <c r="N12" i="1"/>
  <c r="O12" i="1" s="1"/>
  <c r="N56" i="1"/>
  <c r="O56" i="1" s="1"/>
  <c r="N42" i="1"/>
  <c r="O42" i="1" s="1"/>
  <c r="N16" i="1"/>
  <c r="O16" i="1" s="1"/>
  <c r="N32" i="1"/>
  <c r="O32" i="1" s="1"/>
  <c r="N48" i="1"/>
  <c r="O48" i="1" s="1"/>
  <c r="N33" i="1"/>
  <c r="O33" i="1" s="1"/>
  <c r="N34" i="1"/>
  <c r="O34" i="1" s="1"/>
  <c r="N21" i="1"/>
  <c r="O21" i="1" s="1"/>
  <c r="N38" i="1"/>
  <c r="O38" i="1" s="1"/>
  <c r="N55" i="1"/>
  <c r="O55" i="1" s="1"/>
  <c r="N25" i="1"/>
  <c r="O25" i="1" s="1"/>
  <c r="N26" i="1"/>
  <c r="O26" i="1" s="1"/>
  <c r="N27" i="1"/>
  <c r="O27" i="1" s="1"/>
  <c r="N28" i="1"/>
  <c r="O28" i="1" s="1"/>
  <c r="N3" i="1"/>
  <c r="O3" i="1" s="1"/>
  <c r="N43" i="1"/>
  <c r="O43" i="1" s="1"/>
  <c r="N18" i="1"/>
  <c r="O18" i="1" s="1"/>
  <c r="N50" i="1"/>
  <c r="O50" i="1" s="1"/>
  <c r="N19" i="1"/>
  <c r="O19" i="1" s="1"/>
  <c r="N37" i="1"/>
  <c r="O37" i="1" s="1"/>
  <c r="N6" i="1"/>
  <c r="O6" i="1" s="1"/>
  <c r="N5" i="1"/>
  <c r="O5" i="1" s="1"/>
  <c r="N54" i="1"/>
  <c r="O54" i="1" s="1"/>
  <c r="N40" i="1"/>
  <c r="O40" i="1" s="1"/>
  <c r="N44" i="1"/>
  <c r="O44" i="1" s="1"/>
  <c r="N4" i="1"/>
  <c r="O4" i="1" s="1"/>
  <c r="N20" i="1"/>
  <c r="O20" i="1" s="1"/>
  <c r="N36" i="1"/>
  <c r="O36" i="1" s="1"/>
  <c r="N52" i="1"/>
  <c r="O52" i="1" s="1"/>
  <c r="N53" i="1"/>
  <c r="O53" i="1" s="1"/>
  <c r="N39" i="1"/>
  <c r="O39" i="1" s="1"/>
  <c r="N9" i="1"/>
  <c r="O9" i="1" s="1"/>
  <c r="M57" i="1"/>
  <c r="P57" i="1" s="1"/>
  <c r="P11" i="1" l="1"/>
  <c r="Q11" i="1" s="1"/>
  <c r="O57" i="1"/>
  <c r="P42" i="1"/>
  <c r="Q42" i="1" s="1"/>
  <c r="P19" i="1"/>
  <c r="Q19" i="1" s="1"/>
  <c r="P13" i="1"/>
  <c r="Q13" i="1" s="1"/>
  <c r="P35" i="1"/>
  <c r="Q35" i="1" s="1"/>
  <c r="P45" i="1"/>
  <c r="Q45" i="1" s="1"/>
  <c r="P38" i="1"/>
  <c r="Q38" i="1" s="1"/>
  <c r="P30" i="1"/>
  <c r="Q30" i="1" s="1"/>
  <c r="P54" i="1"/>
  <c r="Q54" i="1" s="1"/>
  <c r="P32" i="1"/>
  <c r="Q32" i="1" s="1"/>
  <c r="P26" i="1"/>
  <c r="Q26" i="1" s="1"/>
  <c r="P8" i="1"/>
  <c r="Q8" i="1" s="1"/>
  <c r="P9" i="1"/>
  <c r="Q9" i="1" s="1"/>
  <c r="P21" i="1"/>
  <c r="Q21" i="1" s="1"/>
  <c r="P55" i="1"/>
  <c r="Q55" i="1" s="1"/>
  <c r="P10" i="1"/>
  <c r="Q10" i="1" s="1"/>
  <c r="P27" i="1"/>
  <c r="Q27" i="1" s="1"/>
  <c r="P5" i="1"/>
  <c r="Q5" i="1" s="1"/>
  <c r="P46" i="1"/>
  <c r="Q46" i="1" s="1"/>
  <c r="P20" i="1"/>
  <c r="Q20" i="1" s="1"/>
  <c r="P40" i="1"/>
  <c r="Q40" i="1" s="1"/>
  <c r="P33" i="1"/>
  <c r="Q33" i="1" s="1"/>
  <c r="P22" i="1"/>
  <c r="Q22" i="1" s="1"/>
  <c r="P12" i="1"/>
  <c r="Q12" i="1" s="1"/>
  <c r="P18" i="1"/>
  <c r="Q18" i="1" s="1"/>
  <c r="P14" i="1"/>
  <c r="Q14" i="1" s="1"/>
  <c r="P53" i="1"/>
  <c r="Q53" i="1" s="1"/>
  <c r="P15" i="1"/>
  <c r="Q15" i="1" s="1"/>
  <c r="P48" i="1"/>
  <c r="Q48" i="1" s="1"/>
  <c r="P50" i="1"/>
  <c r="Q50" i="1" s="1"/>
  <c r="P43" i="1"/>
  <c r="Q43" i="1" s="1"/>
  <c r="P23" i="1"/>
  <c r="Q23" i="1" s="1"/>
  <c r="P51" i="1"/>
  <c r="Q51" i="1" s="1"/>
  <c r="P37" i="1"/>
  <c r="Q37" i="1" s="1"/>
  <c r="P52" i="1"/>
  <c r="Q52" i="1" s="1"/>
  <c r="P17" i="1"/>
  <c r="Q17" i="1" s="1"/>
  <c r="P49" i="1"/>
  <c r="Q49" i="1" s="1"/>
  <c r="P47" i="1"/>
  <c r="Q47" i="1" s="1"/>
  <c r="P16" i="1"/>
  <c r="Q16" i="1" s="1"/>
  <c r="P31" i="1"/>
  <c r="Q31" i="1" s="1"/>
  <c r="P25" i="1"/>
  <c r="Q25" i="1" s="1"/>
  <c r="P34" i="1"/>
  <c r="Q34" i="1" s="1"/>
  <c r="P56" i="1"/>
  <c r="Q56" i="1" s="1"/>
  <c r="P28" i="1"/>
  <c r="Q28" i="1" s="1"/>
  <c r="P4" i="1"/>
  <c r="Q4" i="1" s="1"/>
  <c r="P29" i="1"/>
  <c r="Q29" i="1" s="1"/>
  <c r="P24" i="1"/>
  <c r="Q24" i="1" s="1"/>
  <c r="P7" i="1"/>
  <c r="Q7" i="1" s="1"/>
  <c r="P44" i="1"/>
  <c r="Q44" i="1" s="1"/>
  <c r="P41" i="1"/>
  <c r="Q41" i="1" s="1"/>
  <c r="P6" i="1"/>
  <c r="Q6" i="1" s="1"/>
  <c r="P36" i="1"/>
  <c r="Q36" i="1" s="1"/>
  <c r="P39" i="1"/>
  <c r="Q39" i="1" s="1"/>
  <c r="P3" i="1"/>
  <c r="Q3" i="1" s="1"/>
  <c r="Q57" i="1" l="1"/>
</calcChain>
</file>

<file path=xl/sharedStrings.xml><?xml version="1.0" encoding="utf-8"?>
<sst xmlns="http://schemas.openxmlformats.org/spreadsheetml/2006/main" count="245" uniqueCount="115">
  <si>
    <t>U.S. PEV Sales by Model (In Order of Market Introduction)</t>
  </si>
  <si>
    <t>Make</t>
  </si>
  <si>
    <t>Model</t>
  </si>
  <si>
    <t>Type</t>
  </si>
  <si>
    <t>Total</t>
  </si>
  <si>
    <t>Audi</t>
  </si>
  <si>
    <t>e-tron</t>
  </si>
  <si>
    <t>EV</t>
  </si>
  <si>
    <t>BMW</t>
  </si>
  <si>
    <t>Active E</t>
  </si>
  <si>
    <t>i3</t>
  </si>
  <si>
    <t>Chevy</t>
  </si>
  <si>
    <t>Bolt</t>
  </si>
  <si>
    <t>Spark</t>
  </si>
  <si>
    <t>Fiat</t>
  </si>
  <si>
    <t>500E</t>
  </si>
  <si>
    <t>Ford</t>
  </si>
  <si>
    <t>Focus EV</t>
  </si>
  <si>
    <t>Honda</t>
  </si>
  <si>
    <t>Clarity BEV</t>
  </si>
  <si>
    <t>Hyundai</t>
  </si>
  <si>
    <t>Fit EV</t>
  </si>
  <si>
    <t>Ioniq EV</t>
  </si>
  <si>
    <t>Kona Electric</t>
  </si>
  <si>
    <t>Jaguar</t>
  </si>
  <si>
    <t>I-Pace</t>
  </si>
  <si>
    <t>Kia</t>
  </si>
  <si>
    <t>Niro EV</t>
  </si>
  <si>
    <t>Soul EV</t>
  </si>
  <si>
    <t>Mercedes</t>
  </si>
  <si>
    <t>B250e</t>
  </si>
  <si>
    <t>Mitsubishi</t>
  </si>
  <si>
    <t>I EV</t>
  </si>
  <si>
    <t>Nissan</t>
  </si>
  <si>
    <t>Leaf</t>
  </si>
  <si>
    <t>Smart</t>
  </si>
  <si>
    <t>ED</t>
  </si>
  <si>
    <t>Tesla</t>
  </si>
  <si>
    <t>Model 3</t>
  </si>
  <si>
    <t>Model S</t>
  </si>
  <si>
    <t>Model X</t>
  </si>
  <si>
    <t>Toyota</t>
  </si>
  <si>
    <t>RAV4 EV</t>
  </si>
  <si>
    <t>VW</t>
  </si>
  <si>
    <t>e-Golf</t>
  </si>
  <si>
    <t>PHEV</t>
  </si>
  <si>
    <t>3-series Plug-in</t>
  </si>
  <si>
    <t>5-series Plug-in</t>
  </si>
  <si>
    <t>7-series Plug-in</t>
  </si>
  <si>
    <t>i8</t>
  </si>
  <si>
    <t>X5</t>
  </si>
  <si>
    <t>Cadillac</t>
  </si>
  <si>
    <t>ELR</t>
  </si>
  <si>
    <t>Volt</t>
  </si>
  <si>
    <t>Chrysler</t>
  </si>
  <si>
    <t>Pacifica Plug-in Hybrid</t>
  </si>
  <si>
    <t>C-Max Energi</t>
  </si>
  <si>
    <t>Fusion Energi</t>
  </si>
  <si>
    <t>Accord</t>
  </si>
  <si>
    <t>Clarity Plug-in</t>
  </si>
  <si>
    <t>Ioniq Plug-in</t>
  </si>
  <si>
    <t>Sonata Plug-in</t>
  </si>
  <si>
    <t>Niro Plug-in</t>
  </si>
  <si>
    <t>Optima Plug-in</t>
  </si>
  <si>
    <t>GLC 350e Hybrid</t>
  </si>
  <si>
    <t>GLE 550e</t>
  </si>
  <si>
    <t>S550 Plug</t>
  </si>
  <si>
    <t>MINI</t>
  </si>
  <si>
    <t>Countryman S E</t>
  </si>
  <si>
    <t>Outlander Plug-in</t>
  </si>
  <si>
    <t>Porsche</t>
  </si>
  <si>
    <t>Prius PHEV</t>
  </si>
  <si>
    <t>Subaru</t>
  </si>
  <si>
    <t>Crosstrek Hybrid</t>
  </si>
  <si>
    <t>Volvo</t>
  </si>
  <si>
    <t>S90 Plug-in</t>
  </si>
  <si>
    <t>XC60 Plug-in</t>
  </si>
  <si>
    <t>XC90 Plug-in</t>
  </si>
  <si>
    <t>starting price</t>
  </si>
  <si>
    <t>CT6 PHEV</t>
  </si>
  <si>
    <t xml:space="preserve">(was pilot program for Electric Vehicle) succeed by i3 </t>
  </si>
  <si>
    <t>Price unavailable (only lease program)</t>
  </si>
  <si>
    <t>A3 Sportback e-tron</t>
  </si>
  <si>
    <t>Cayenne E-Hybrid</t>
  </si>
  <si>
    <t>Panamera E-Hybrid</t>
  </si>
  <si>
    <t>s550e to s560e</t>
  </si>
  <si>
    <t>in 2020, Porsche's First All electrice Vehicle Taycan sold the most among all Porsche sports car models.</t>
  </si>
  <si>
    <t>https://robbreport.com/motors/cars/porsche-taycan-outsells-911-us-1234572703/</t>
  </si>
  <si>
    <t xml:space="preserve">12-13 MY </t>
  </si>
  <si>
    <t>2017 Prius Prime starts at US$27,100 for the base</t>
  </si>
  <si>
    <t>14MY 2000 price cut</t>
  </si>
  <si>
    <t>only offered in CA</t>
  </si>
  <si>
    <t>Disc in 2020</t>
  </si>
  <si>
    <t>Model Changed Planned, End of Life</t>
  </si>
  <si>
    <t>Hydrogen Fuel Cell Car, Lease Only</t>
  </si>
  <si>
    <t>C350e</t>
  </si>
  <si>
    <t>discountinued after 2019</t>
  </si>
  <si>
    <t>Note</t>
  </si>
  <si>
    <t>discountinued after 2017</t>
  </si>
  <si>
    <t>discountinued after 2018</t>
  </si>
  <si>
    <t>Lastest Price Available</t>
  </si>
  <si>
    <t>Bases model price (USD)</t>
  </si>
  <si>
    <t>Price Index</t>
  </si>
  <si>
    <t>MY2021</t>
  </si>
  <si>
    <t>MY2017</t>
  </si>
  <si>
    <t>MY2016</t>
  </si>
  <si>
    <t>MY2020</t>
  </si>
  <si>
    <t>MY2019</t>
  </si>
  <si>
    <t>MY2018</t>
  </si>
  <si>
    <t>MY2014</t>
  </si>
  <si>
    <t>MY2013</t>
  </si>
  <si>
    <t>Market Share Total</t>
  </si>
  <si>
    <t>Market Share of 2019</t>
  </si>
  <si>
    <t>Weighted Average Price 2019</t>
  </si>
  <si>
    <t>Weighted Average Price 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</si>
</sst>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76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8" xfId="1" applyNumberFormat="1" applyFont="1" applyBorder="1"/>
    <xf numFmtId="0" fontId="4" fillId="0" borderId="0" xfId="0" applyFont="1" applyBorder="1" applyAlignment="1">
      <alignment horizontal="left" wrapText="1"/>
    </xf>
    <xf numFmtId="0" fontId="0" fillId="0" borderId="0" xfId="0" applyFont="1"/>
    <xf numFmtId="6" fontId="0" fillId="0" borderId="0" xfId="0" applyNumberFormat="1" applyFont="1"/>
    <xf numFmtId="164" fontId="0" fillId="0" borderId="0" xfId="1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6" fontId="0" fillId="0" borderId="0" xfId="1" applyNumberFormat="1" applyFont="1" applyFill="1" applyBorder="1"/>
    <xf numFmtId="0" fontId="0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164" fontId="0" fillId="0" borderId="0" xfId="1" applyNumberFormat="1" applyFont="1" applyBorder="1"/>
    <xf numFmtId="0" fontId="2" fillId="0" borderId="0" xfId="0" applyFont="1" applyBorder="1"/>
    <xf numFmtId="0" fontId="4" fillId="0" borderId="0" xfId="0" applyFont="1" applyBorder="1" applyAlignment="1">
      <alignment horizontal="center" wrapText="1"/>
    </xf>
    <xf numFmtId="0" fontId="0" fillId="0" borderId="8" xfId="0" applyFont="1" applyBorder="1"/>
    <xf numFmtId="0" fontId="0" fillId="0" borderId="9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6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4" xfId="0" applyFont="1" applyBorder="1"/>
    <xf numFmtId="0" fontId="0" fillId="0" borderId="9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5" fillId="0" borderId="0" xfId="0" applyFont="1" applyBorder="1" applyAlignment="1">
      <alignment horizontal="left" wrapText="1"/>
    </xf>
    <xf numFmtId="0" fontId="0" fillId="0" borderId="17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0" xfId="2" applyNumberFormat="1" applyFont="1" applyBorder="1"/>
    <xf numFmtId="176" fontId="0" fillId="0" borderId="0" xfId="1" applyNumberFormat="1" applyFont="1" applyBorder="1"/>
    <xf numFmtId="176" fontId="0" fillId="0" borderId="0" xfId="2" applyNumberFormat="1" applyFont="1" applyBorder="1"/>
    <xf numFmtId="164" fontId="0" fillId="0" borderId="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6F7-E08F-EE47-AC38-CA0CC5F2C3FB}">
  <dimension ref="A1:W64"/>
  <sheetViews>
    <sheetView tabSelected="1" topLeftCell="I1" workbookViewId="0">
      <selection activeCell="Q2" sqref="Q2"/>
    </sheetView>
  </sheetViews>
  <sheetFormatPr baseColWidth="10" defaultRowHeight="16" x14ac:dyDescent="0.2"/>
  <cols>
    <col min="2" max="2" width="19.5" bestFit="1" customWidth="1"/>
    <col min="14" max="14" width="19.1640625" bestFit="1" customWidth="1"/>
    <col min="15" max="15" width="25.83203125" bestFit="1" customWidth="1"/>
    <col min="16" max="16" width="17.1640625" bestFit="1" customWidth="1"/>
    <col min="17" max="17" width="17.83203125" customWidth="1"/>
    <col min="18" max="18" width="16.33203125" bestFit="1" customWidth="1"/>
    <col min="19" max="19" width="33.1640625" bestFit="1" customWidth="1"/>
  </cols>
  <sheetData>
    <row r="1" spans="1:23" ht="17" thickBo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 s="37"/>
      <c r="O1" s="37"/>
      <c r="P1" s="37"/>
      <c r="Q1" s="37"/>
      <c r="R1" s="9" t="s">
        <v>101</v>
      </c>
      <c r="S1" s="9" t="s">
        <v>100</v>
      </c>
      <c r="T1" s="9"/>
      <c r="U1" s="9"/>
      <c r="V1" s="9"/>
      <c r="W1" s="9"/>
    </row>
    <row r="2" spans="1:23" x14ac:dyDescent="0.2">
      <c r="A2" s="29" t="s">
        <v>1</v>
      </c>
      <c r="B2" s="26" t="s">
        <v>2</v>
      </c>
      <c r="C2" s="26" t="s">
        <v>3</v>
      </c>
      <c r="D2" s="26">
        <v>2011</v>
      </c>
      <c r="E2" s="26">
        <v>2012</v>
      </c>
      <c r="F2" s="26">
        <v>2013</v>
      </c>
      <c r="G2" s="26">
        <v>2014</v>
      </c>
      <c r="H2" s="26">
        <v>2015</v>
      </c>
      <c r="I2" s="26">
        <v>2016</v>
      </c>
      <c r="J2" s="26">
        <v>2017</v>
      </c>
      <c r="K2" s="26">
        <v>2018</v>
      </c>
      <c r="L2" s="27">
        <v>2019</v>
      </c>
      <c r="M2" s="28" t="s">
        <v>4</v>
      </c>
      <c r="N2" s="37" t="s">
        <v>112</v>
      </c>
      <c r="O2" s="37" t="s">
        <v>113</v>
      </c>
      <c r="P2" s="37" t="s">
        <v>111</v>
      </c>
      <c r="Q2" s="37" t="s">
        <v>114</v>
      </c>
      <c r="R2" s="14" t="s">
        <v>78</v>
      </c>
      <c r="S2" s="9" t="s">
        <v>102</v>
      </c>
      <c r="T2" s="9" t="s">
        <v>97</v>
      </c>
      <c r="U2" s="9"/>
      <c r="V2" s="9"/>
      <c r="W2" s="9"/>
    </row>
    <row r="3" spans="1:23" ht="17" x14ac:dyDescent="0.2">
      <c r="A3" s="21" t="s">
        <v>5</v>
      </c>
      <c r="B3" s="22" t="s">
        <v>6</v>
      </c>
      <c r="C3" s="30" t="s">
        <v>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5369</v>
      </c>
      <c r="M3" s="3">
        <f t="shared" ref="M3:M34" si="0">SUM(D3:L3)</f>
        <v>5369</v>
      </c>
      <c r="N3" s="38">
        <f>L3/$L$57</f>
        <v>1.6436854802169946E-2</v>
      </c>
      <c r="O3" s="40">
        <f>N3*R3</f>
        <v>1083.1887314629994</v>
      </c>
      <c r="P3" s="38">
        <f>M3/$M$57</f>
        <v>3.7178942965742606E-3</v>
      </c>
      <c r="Q3" s="39">
        <f>P3*R3</f>
        <v>245.00923414424378</v>
      </c>
      <c r="R3" s="10">
        <v>65900</v>
      </c>
      <c r="S3" s="12" t="s">
        <v>103</v>
      </c>
      <c r="T3" s="9"/>
      <c r="U3" s="9"/>
      <c r="V3" s="9"/>
      <c r="W3" s="9"/>
    </row>
    <row r="4" spans="1:23" ht="17" x14ac:dyDescent="0.2">
      <c r="A4" s="21" t="s">
        <v>5</v>
      </c>
      <c r="B4" s="22" t="s">
        <v>82</v>
      </c>
      <c r="C4" s="30" t="s">
        <v>45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4280</v>
      </c>
      <c r="J4" s="1">
        <v>2877</v>
      </c>
      <c r="K4" s="1">
        <v>2597</v>
      </c>
      <c r="L4" s="2">
        <v>437</v>
      </c>
      <c r="M4" s="3">
        <f t="shared" si="0"/>
        <v>10191</v>
      </c>
      <c r="N4" s="38">
        <f t="shared" ref="N4:N57" si="1">L4/$L$57</f>
        <v>1.337847932305507E-3</v>
      </c>
      <c r="O4" s="40">
        <f>N4*R4</f>
        <v>54.383518448218858</v>
      </c>
      <c r="P4" s="38">
        <f t="shared" ref="P4:P57" si="2">M4/$M$57</f>
        <v>7.0570051734751889E-3</v>
      </c>
      <c r="Q4" s="39">
        <f>P4*R4</f>
        <v>286.86726030176641</v>
      </c>
      <c r="R4" s="10">
        <v>40650</v>
      </c>
      <c r="S4" s="12" t="s">
        <v>108</v>
      </c>
      <c r="T4" s="9"/>
      <c r="U4" s="9"/>
      <c r="V4" s="9"/>
      <c r="W4" s="9"/>
    </row>
    <row r="5" spans="1:23" ht="17" x14ac:dyDescent="0.2">
      <c r="A5" s="21" t="s">
        <v>8</v>
      </c>
      <c r="B5" s="22" t="s">
        <v>9</v>
      </c>
      <c r="C5" s="30" t="s">
        <v>7</v>
      </c>
      <c r="D5" s="1">
        <v>0</v>
      </c>
      <c r="E5" s="1">
        <v>673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2">
        <v>0</v>
      </c>
      <c r="M5" s="3">
        <f t="shared" si="0"/>
        <v>673</v>
      </c>
      <c r="N5" s="38">
        <f t="shared" si="1"/>
        <v>0</v>
      </c>
      <c r="O5" s="40">
        <f>N5*R5</f>
        <v>0</v>
      </c>
      <c r="P5" s="38">
        <f t="shared" si="2"/>
        <v>4.6603517630740873E-4</v>
      </c>
      <c r="Q5" s="39">
        <f>P5*R5</f>
        <v>0</v>
      </c>
      <c r="R5" s="9"/>
      <c r="S5" s="12" t="s">
        <v>81</v>
      </c>
      <c r="T5" s="9" t="s">
        <v>80</v>
      </c>
      <c r="U5" s="9"/>
      <c r="V5" s="9"/>
      <c r="W5" s="9"/>
    </row>
    <row r="6" spans="1:23" ht="17" x14ac:dyDescent="0.2">
      <c r="A6" s="21" t="s">
        <v>8</v>
      </c>
      <c r="B6" s="22" t="s">
        <v>10</v>
      </c>
      <c r="C6" s="30" t="s">
        <v>7</v>
      </c>
      <c r="D6" s="1">
        <v>0</v>
      </c>
      <c r="E6" s="1">
        <v>0</v>
      </c>
      <c r="F6" s="1">
        <v>0</v>
      </c>
      <c r="G6" s="1">
        <v>6092</v>
      </c>
      <c r="H6" s="1">
        <v>11024</v>
      </c>
      <c r="I6" s="1">
        <v>7625</v>
      </c>
      <c r="J6" s="1">
        <v>6276</v>
      </c>
      <c r="K6" s="1">
        <v>6117</v>
      </c>
      <c r="L6" s="2">
        <v>4854</v>
      </c>
      <c r="M6" s="3">
        <f t="shared" si="0"/>
        <v>41988</v>
      </c>
      <c r="N6" s="38">
        <f t="shared" si="1"/>
        <v>1.4860214790414029E-2</v>
      </c>
      <c r="O6" s="40">
        <f>N6*R6</f>
        <v>660.53654743390359</v>
      </c>
      <c r="P6" s="38">
        <f t="shared" si="2"/>
        <v>2.9075609186917498E-2</v>
      </c>
      <c r="Q6" s="39">
        <f>P6*R6</f>
        <v>1292.4108283584828</v>
      </c>
      <c r="R6" s="10">
        <v>44450</v>
      </c>
      <c r="S6" s="11" t="s">
        <v>103</v>
      </c>
      <c r="T6" s="9"/>
      <c r="U6" s="9"/>
      <c r="V6" s="9"/>
      <c r="W6" s="9"/>
    </row>
    <row r="7" spans="1:23" ht="17" x14ac:dyDescent="0.2">
      <c r="A7" s="21" t="s">
        <v>8</v>
      </c>
      <c r="B7" s="22" t="s">
        <v>48</v>
      </c>
      <c r="C7" s="30" t="s">
        <v>45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23</v>
      </c>
      <c r="J7" s="1">
        <v>707</v>
      </c>
      <c r="K7" s="1">
        <v>339</v>
      </c>
      <c r="L7" s="2">
        <v>80</v>
      </c>
      <c r="M7" s="3">
        <f t="shared" si="0"/>
        <v>1149</v>
      </c>
      <c r="N7" s="38">
        <f t="shared" si="1"/>
        <v>2.4491495328247265E-4</v>
      </c>
      <c r="O7" s="40">
        <f>N7*R7</f>
        <v>23.487344019789127</v>
      </c>
      <c r="P7" s="38">
        <f t="shared" si="2"/>
        <v>7.956529235916978E-4</v>
      </c>
      <c r="Q7" s="39">
        <f>P7*R7</f>
        <v>76.303115372443813</v>
      </c>
      <c r="R7" s="10">
        <v>95900</v>
      </c>
      <c r="S7" s="11" t="s">
        <v>103</v>
      </c>
      <c r="T7" s="9"/>
      <c r="U7" s="9"/>
      <c r="V7" s="9"/>
      <c r="W7" s="9"/>
    </row>
    <row r="8" spans="1:23" ht="17" x14ac:dyDescent="0.2">
      <c r="A8" s="21" t="s">
        <v>8</v>
      </c>
      <c r="B8" s="22" t="s">
        <v>49</v>
      </c>
      <c r="C8" s="30" t="s">
        <v>45</v>
      </c>
      <c r="D8" s="1">
        <v>0</v>
      </c>
      <c r="E8" s="1">
        <v>0</v>
      </c>
      <c r="F8" s="1">
        <v>0</v>
      </c>
      <c r="G8" s="1">
        <v>555</v>
      </c>
      <c r="H8" s="1">
        <v>2265</v>
      </c>
      <c r="I8" s="1">
        <v>1594</v>
      </c>
      <c r="J8" s="1">
        <v>488</v>
      </c>
      <c r="K8" s="1">
        <v>772</v>
      </c>
      <c r="L8" s="2">
        <v>1102</v>
      </c>
      <c r="M8" s="3">
        <f t="shared" si="0"/>
        <v>6776</v>
      </c>
      <c r="N8" s="38">
        <f t="shared" si="1"/>
        <v>3.3737034814660611E-3</v>
      </c>
      <c r="O8" s="40">
        <f>N8*R8</f>
        <v>497.62126351624403</v>
      </c>
      <c r="P8" s="38">
        <f t="shared" si="2"/>
        <v>4.6922055789881149E-3</v>
      </c>
      <c r="Q8" s="39">
        <f>P8*R8</f>
        <v>692.10032290074696</v>
      </c>
      <c r="R8" s="10">
        <v>147500</v>
      </c>
      <c r="S8" s="11" t="s">
        <v>103</v>
      </c>
      <c r="T8" s="9"/>
      <c r="U8" s="9"/>
      <c r="V8" s="9"/>
      <c r="W8" s="9"/>
    </row>
    <row r="9" spans="1:23" ht="17" x14ac:dyDescent="0.2">
      <c r="A9" s="21" t="s">
        <v>8</v>
      </c>
      <c r="B9" s="22" t="s">
        <v>46</v>
      </c>
      <c r="C9" s="30" t="s">
        <v>45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880</v>
      </c>
      <c r="J9" s="1">
        <v>4141</v>
      </c>
      <c r="K9" s="1">
        <v>2600</v>
      </c>
      <c r="L9" s="2">
        <v>705</v>
      </c>
      <c r="M9" s="3">
        <f t="shared" si="0"/>
        <v>8326</v>
      </c>
      <c r="N9" s="38">
        <f t="shared" si="1"/>
        <v>2.1583130258017902E-3</v>
      </c>
      <c r="O9" s="40">
        <f>N9*R9</f>
        <v>96.15284529946976</v>
      </c>
      <c r="P9" s="38">
        <f t="shared" si="2"/>
        <v>5.7655406804390562E-3</v>
      </c>
      <c r="Q9" s="39">
        <f>P9*R9</f>
        <v>256.85483731355993</v>
      </c>
      <c r="R9" s="10">
        <v>44550</v>
      </c>
      <c r="S9" s="11" t="s">
        <v>103</v>
      </c>
      <c r="T9" s="9"/>
      <c r="U9" s="9"/>
      <c r="V9" s="9"/>
      <c r="W9" s="9"/>
    </row>
    <row r="10" spans="1:23" ht="17" x14ac:dyDescent="0.2">
      <c r="A10" s="21" t="s">
        <v>8</v>
      </c>
      <c r="B10" s="22" t="s">
        <v>50</v>
      </c>
      <c r="C10" s="30" t="s">
        <v>45</v>
      </c>
      <c r="D10" s="1">
        <v>0</v>
      </c>
      <c r="E10" s="1">
        <v>0</v>
      </c>
      <c r="F10" s="1">
        <v>0</v>
      </c>
      <c r="G10" s="1">
        <v>0</v>
      </c>
      <c r="H10" s="1">
        <v>892</v>
      </c>
      <c r="I10" s="1">
        <v>5995</v>
      </c>
      <c r="J10" s="1">
        <v>5349</v>
      </c>
      <c r="K10" s="1">
        <v>4434</v>
      </c>
      <c r="L10" s="2">
        <v>167</v>
      </c>
      <c r="M10" s="3">
        <f t="shared" si="0"/>
        <v>16837</v>
      </c>
      <c r="N10" s="38">
        <f t="shared" si="1"/>
        <v>5.1125996497716167E-4</v>
      </c>
      <c r="O10" s="40">
        <f>N10*R10</f>
        <v>33.43640170950637</v>
      </c>
      <c r="P10" s="38">
        <f t="shared" si="2"/>
        <v>1.1659189098793226E-2</v>
      </c>
      <c r="Q10" s="39">
        <f>P10*R10</f>
        <v>762.51096706107694</v>
      </c>
      <c r="R10" s="10">
        <v>65400</v>
      </c>
      <c r="S10" s="11" t="s">
        <v>103</v>
      </c>
      <c r="T10" s="9"/>
      <c r="U10" s="9"/>
      <c r="V10" s="9"/>
      <c r="W10" s="9"/>
    </row>
    <row r="11" spans="1:23" ht="17" x14ac:dyDescent="0.2">
      <c r="A11" s="21" t="s">
        <v>8</v>
      </c>
      <c r="B11" s="22" t="s">
        <v>47</v>
      </c>
      <c r="C11" s="30" t="s">
        <v>45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3759</v>
      </c>
      <c r="K11" s="1">
        <v>8664</v>
      </c>
      <c r="L11" s="2">
        <v>5442</v>
      </c>
      <c r="M11" s="3">
        <f t="shared" si="0"/>
        <v>17865</v>
      </c>
      <c r="N11" s="38">
        <f t="shared" si="1"/>
        <v>1.6660339697040203E-2</v>
      </c>
      <c r="O11" s="40">
        <f>N11*R11</f>
        <v>952.97143067069965</v>
      </c>
      <c r="P11" s="38">
        <f t="shared" si="2"/>
        <v>1.2371052637045849E-2</v>
      </c>
      <c r="Q11" s="39">
        <f>P11*R11</f>
        <v>707.62421083902257</v>
      </c>
      <c r="R11" s="10">
        <v>57200</v>
      </c>
      <c r="S11" s="11" t="s">
        <v>103</v>
      </c>
      <c r="T11" s="9"/>
      <c r="U11" s="9"/>
      <c r="V11" s="9"/>
      <c r="W11" s="9"/>
    </row>
    <row r="12" spans="1:23" ht="17" x14ac:dyDescent="0.2">
      <c r="A12" s="21" t="s">
        <v>51</v>
      </c>
      <c r="B12" s="22" t="s">
        <v>79</v>
      </c>
      <c r="C12" s="30" t="s">
        <v>45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205</v>
      </c>
      <c r="K12" s="1">
        <v>231</v>
      </c>
      <c r="L12" s="2">
        <v>25</v>
      </c>
      <c r="M12" s="3">
        <f t="shared" si="0"/>
        <v>461</v>
      </c>
      <c r="N12" s="38">
        <f t="shared" si="1"/>
        <v>7.6535922900772702E-5</v>
      </c>
      <c r="O12" s="40">
        <f>N12*R12</f>
        <v>5.8236183735197953</v>
      </c>
      <c r="P12" s="38">
        <f t="shared" si="2"/>
        <v>3.1923063339927996E-4</v>
      </c>
      <c r="Q12" s="39">
        <f>P12*R12</f>
        <v>24.290258895351212</v>
      </c>
      <c r="R12" s="10">
        <v>76090</v>
      </c>
      <c r="S12" s="11" t="s">
        <v>104</v>
      </c>
      <c r="T12" s="9" t="s">
        <v>99</v>
      </c>
      <c r="U12" s="9"/>
      <c r="V12" s="9"/>
      <c r="W12" s="9"/>
    </row>
    <row r="13" spans="1:23" ht="17" x14ac:dyDescent="0.2">
      <c r="A13" s="21" t="s">
        <v>51</v>
      </c>
      <c r="B13" s="22" t="s">
        <v>52</v>
      </c>
      <c r="C13" s="30" t="s">
        <v>45</v>
      </c>
      <c r="D13" s="1">
        <v>0</v>
      </c>
      <c r="E13" s="1">
        <v>0</v>
      </c>
      <c r="F13" s="1">
        <v>6</v>
      </c>
      <c r="G13" s="1">
        <v>1310</v>
      </c>
      <c r="H13" s="1">
        <v>1024</v>
      </c>
      <c r="I13" s="1">
        <v>534</v>
      </c>
      <c r="J13" s="1">
        <v>17</v>
      </c>
      <c r="K13" s="1">
        <v>1</v>
      </c>
      <c r="L13" s="2">
        <v>0</v>
      </c>
      <c r="M13" s="3">
        <f t="shared" si="0"/>
        <v>2892</v>
      </c>
      <c r="N13" s="38">
        <f t="shared" si="1"/>
        <v>0</v>
      </c>
      <c r="O13" s="40">
        <f>N13*R13</f>
        <v>0</v>
      </c>
      <c r="P13" s="38">
        <f t="shared" si="2"/>
        <v>2.0026355570297565E-3</v>
      </c>
      <c r="Q13" s="39">
        <f>P13*R13</f>
        <v>132.16393358617879</v>
      </c>
      <c r="R13" s="10">
        <v>65995</v>
      </c>
      <c r="S13" s="11" t="s">
        <v>105</v>
      </c>
      <c r="T13" s="9" t="s">
        <v>98</v>
      </c>
      <c r="U13" s="9"/>
      <c r="V13" s="9"/>
      <c r="W13" s="9"/>
    </row>
    <row r="14" spans="1:23" ht="17" x14ac:dyDescent="0.2">
      <c r="A14" s="21" t="s">
        <v>11</v>
      </c>
      <c r="B14" s="22" t="s">
        <v>13</v>
      </c>
      <c r="C14" s="30" t="s">
        <v>7</v>
      </c>
      <c r="D14" s="1">
        <v>0</v>
      </c>
      <c r="E14" s="1">
        <v>0</v>
      </c>
      <c r="F14" s="1">
        <v>560</v>
      </c>
      <c r="G14" s="1">
        <v>1145</v>
      </c>
      <c r="H14" s="1">
        <v>2629</v>
      </c>
      <c r="I14" s="1">
        <v>3035</v>
      </c>
      <c r="J14" s="1">
        <v>23</v>
      </c>
      <c r="K14" s="1">
        <v>7</v>
      </c>
      <c r="L14" s="2">
        <v>0</v>
      </c>
      <c r="M14" s="3">
        <f t="shared" si="0"/>
        <v>7399</v>
      </c>
      <c r="N14" s="38">
        <f t="shared" si="1"/>
        <v>0</v>
      </c>
      <c r="O14" s="40">
        <f>N14*R14</f>
        <v>0</v>
      </c>
      <c r="P14" s="38">
        <f t="shared" si="2"/>
        <v>5.123617042345493E-3</v>
      </c>
      <c r="Q14" s="39">
        <f>P14*R14</f>
        <v>128.70526010371879</v>
      </c>
      <c r="R14" s="10">
        <v>25120</v>
      </c>
      <c r="S14" s="11" t="s">
        <v>105</v>
      </c>
      <c r="T14" s="9"/>
      <c r="U14" s="9"/>
      <c r="V14" s="9"/>
      <c r="W14" s="9"/>
    </row>
    <row r="15" spans="1:23" ht="17" x14ac:dyDescent="0.2">
      <c r="A15" s="21" t="s">
        <v>11</v>
      </c>
      <c r="B15" s="22" t="s">
        <v>12</v>
      </c>
      <c r="C15" s="30" t="s">
        <v>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579</v>
      </c>
      <c r="J15" s="1">
        <v>23297</v>
      </c>
      <c r="K15" s="1">
        <v>18019</v>
      </c>
      <c r="L15" s="2">
        <v>16313</v>
      </c>
      <c r="M15" s="3">
        <f t="shared" si="0"/>
        <v>58208</v>
      </c>
      <c r="N15" s="38">
        <f t="shared" si="1"/>
        <v>4.9941220411212205E-2</v>
      </c>
      <c r="O15" s="40">
        <f>N15*R15</f>
        <v>1872.5460593184016</v>
      </c>
      <c r="P15" s="38">
        <f t="shared" si="2"/>
        <v>4.030754166790735E-2</v>
      </c>
      <c r="Q15" s="39">
        <f>P15*R15</f>
        <v>1511.3312748381861</v>
      </c>
      <c r="R15" s="10">
        <v>37495</v>
      </c>
      <c r="S15" s="12" t="s">
        <v>106</v>
      </c>
      <c r="T15" s="9"/>
      <c r="U15" s="9"/>
      <c r="V15" s="9"/>
      <c r="W15" s="9"/>
    </row>
    <row r="16" spans="1:23" ht="17" x14ac:dyDescent="0.2">
      <c r="A16" s="21" t="s">
        <v>11</v>
      </c>
      <c r="B16" s="22" t="s">
        <v>53</v>
      </c>
      <c r="C16" s="30" t="s">
        <v>45</v>
      </c>
      <c r="D16" s="1">
        <v>7671</v>
      </c>
      <c r="E16" s="1">
        <v>23461</v>
      </c>
      <c r="F16" s="1">
        <v>23094</v>
      </c>
      <c r="G16" s="1">
        <v>18805</v>
      </c>
      <c r="H16" s="1">
        <v>15393</v>
      </c>
      <c r="I16" s="1">
        <v>24739</v>
      </c>
      <c r="J16" s="1">
        <v>20349</v>
      </c>
      <c r="K16" s="1">
        <v>18306</v>
      </c>
      <c r="L16" s="2">
        <v>4915</v>
      </c>
      <c r="M16" s="3">
        <f t="shared" si="0"/>
        <v>156733</v>
      </c>
      <c r="N16" s="38">
        <f t="shared" si="1"/>
        <v>1.5046962442291914E-2</v>
      </c>
      <c r="O16" s="40">
        <f>N16*R16</f>
        <v>517.54027320263037</v>
      </c>
      <c r="P16" s="38">
        <f t="shared" si="2"/>
        <v>0.10853356803594219</v>
      </c>
      <c r="Q16" s="39">
        <f>P16*R16</f>
        <v>3733.0120725962315</v>
      </c>
      <c r="R16" s="10">
        <v>34395</v>
      </c>
      <c r="S16" s="12" t="s">
        <v>107</v>
      </c>
      <c r="T16" s="9"/>
      <c r="U16" s="9"/>
      <c r="V16" s="9"/>
      <c r="W16" s="9"/>
    </row>
    <row r="17" spans="1:23" ht="17" x14ac:dyDescent="0.2">
      <c r="A17" s="21" t="s">
        <v>54</v>
      </c>
      <c r="B17" s="22" t="s">
        <v>55</v>
      </c>
      <c r="C17" s="30" t="s">
        <v>45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2981</v>
      </c>
      <c r="K17" s="1">
        <v>7062</v>
      </c>
      <c r="L17" s="2">
        <v>5811</v>
      </c>
      <c r="M17" s="3">
        <f t="shared" si="0"/>
        <v>15854</v>
      </c>
      <c r="N17" s="38">
        <f t="shared" si="1"/>
        <v>1.7790009919055608E-2</v>
      </c>
      <c r="O17" s="40">
        <f>N17*R17</f>
        <v>711.51144671262909</v>
      </c>
      <c r="P17" s="38">
        <f t="shared" si="2"/>
        <v>1.0978486902195628E-2</v>
      </c>
      <c r="Q17" s="39">
        <f>P17*R17</f>
        <v>439.08458365331416</v>
      </c>
      <c r="R17" s="10">
        <v>39995</v>
      </c>
      <c r="S17" s="12" t="s">
        <v>106</v>
      </c>
      <c r="T17" s="9"/>
      <c r="U17" s="9"/>
      <c r="V17" s="9"/>
      <c r="W17" s="9"/>
    </row>
    <row r="18" spans="1:23" ht="17" x14ac:dyDescent="0.2">
      <c r="A18" s="21" t="s">
        <v>14</v>
      </c>
      <c r="B18" s="22" t="s">
        <v>15</v>
      </c>
      <c r="C18" s="30" t="s">
        <v>7</v>
      </c>
      <c r="D18" s="1">
        <v>0</v>
      </c>
      <c r="E18" s="1">
        <v>0</v>
      </c>
      <c r="F18" s="1">
        <v>260</v>
      </c>
      <c r="G18" s="1">
        <v>1503</v>
      </c>
      <c r="H18" s="1">
        <v>3477</v>
      </c>
      <c r="I18" s="1">
        <v>3737</v>
      </c>
      <c r="J18" s="1">
        <v>3336</v>
      </c>
      <c r="K18" s="1">
        <v>2250</v>
      </c>
      <c r="L18" s="2">
        <v>632</v>
      </c>
      <c r="M18" s="3">
        <f t="shared" si="0"/>
        <v>15195</v>
      </c>
      <c r="N18" s="38">
        <f t="shared" si="1"/>
        <v>1.934828130931534E-3</v>
      </c>
      <c r="O18" s="40">
        <f>N18*R18</f>
        <v>64.25564222823624</v>
      </c>
      <c r="P18" s="38">
        <f t="shared" si="2"/>
        <v>1.0522146365514228E-2</v>
      </c>
      <c r="Q18" s="39">
        <f>P18*R18</f>
        <v>349.44048079872749</v>
      </c>
      <c r="R18" s="10">
        <v>33210</v>
      </c>
      <c r="S18" s="12" t="s">
        <v>107</v>
      </c>
      <c r="T18" s="9"/>
      <c r="U18" s="9"/>
      <c r="V18" s="9"/>
      <c r="W18" s="9"/>
    </row>
    <row r="19" spans="1:23" ht="17" x14ac:dyDescent="0.2">
      <c r="A19" s="21" t="s">
        <v>16</v>
      </c>
      <c r="B19" s="22" t="s">
        <v>17</v>
      </c>
      <c r="C19" s="30" t="s">
        <v>7</v>
      </c>
      <c r="D19" s="1">
        <v>0</v>
      </c>
      <c r="E19" s="1">
        <v>683</v>
      </c>
      <c r="F19" s="1">
        <v>1738</v>
      </c>
      <c r="G19" s="1">
        <v>1964</v>
      </c>
      <c r="H19" s="1">
        <v>1582</v>
      </c>
      <c r="I19" s="1">
        <v>901</v>
      </c>
      <c r="J19" s="1">
        <v>1817</v>
      </c>
      <c r="K19" s="1">
        <v>560</v>
      </c>
      <c r="L19" s="2">
        <v>0</v>
      </c>
      <c r="M19" s="3">
        <f t="shared" si="0"/>
        <v>9245</v>
      </c>
      <c r="N19" s="38">
        <f t="shared" si="1"/>
        <v>0</v>
      </c>
      <c r="O19" s="40">
        <f>N19*R19</f>
        <v>0</v>
      </c>
      <c r="P19" s="38">
        <f t="shared" si="2"/>
        <v>6.4019245244606145E-3</v>
      </c>
      <c r="Q19" s="39">
        <f>P19*R19</f>
        <v>186.42404215229308</v>
      </c>
      <c r="R19" s="10">
        <v>29120</v>
      </c>
      <c r="S19" s="12" t="s">
        <v>108</v>
      </c>
      <c r="T19" s="9"/>
      <c r="U19" s="9"/>
      <c r="V19" s="9"/>
      <c r="W19" s="9"/>
    </row>
    <row r="20" spans="1:23" ht="17" x14ac:dyDescent="0.2">
      <c r="A20" s="21" t="s">
        <v>16</v>
      </c>
      <c r="B20" s="22" t="s">
        <v>56</v>
      </c>
      <c r="C20" s="30" t="s">
        <v>45</v>
      </c>
      <c r="D20" s="1">
        <v>0</v>
      </c>
      <c r="E20" s="1">
        <v>2374</v>
      </c>
      <c r="F20" s="1">
        <v>7154</v>
      </c>
      <c r="G20" s="1">
        <v>8433</v>
      </c>
      <c r="H20" s="1">
        <v>7591</v>
      </c>
      <c r="I20" s="1">
        <v>7957</v>
      </c>
      <c r="J20" s="1">
        <v>8140</v>
      </c>
      <c r="K20" s="1">
        <v>582</v>
      </c>
      <c r="L20" s="2">
        <v>0</v>
      </c>
      <c r="M20" s="3">
        <f t="shared" si="0"/>
        <v>42231</v>
      </c>
      <c r="N20" s="38">
        <f t="shared" si="1"/>
        <v>0</v>
      </c>
      <c r="O20" s="40">
        <f>N20*R20</f>
        <v>0</v>
      </c>
      <c r="P20" s="38">
        <f t="shared" si="2"/>
        <v>2.9243880431854646E-2</v>
      </c>
      <c r="Q20" s="39">
        <f>P20*R20</f>
        <v>705.36239601633406</v>
      </c>
      <c r="R20" s="10">
        <v>24120</v>
      </c>
      <c r="S20" s="12" t="s">
        <v>108</v>
      </c>
      <c r="T20" s="9"/>
      <c r="U20" s="9"/>
      <c r="V20" s="9"/>
      <c r="W20" s="9"/>
    </row>
    <row r="21" spans="1:23" ht="17" x14ac:dyDescent="0.2">
      <c r="A21" s="21" t="s">
        <v>16</v>
      </c>
      <c r="B21" s="22" t="s">
        <v>57</v>
      </c>
      <c r="C21" s="30" t="s">
        <v>45</v>
      </c>
      <c r="D21" s="1">
        <v>0</v>
      </c>
      <c r="E21" s="1">
        <v>0</v>
      </c>
      <c r="F21" s="1">
        <v>6089</v>
      </c>
      <c r="G21" s="1">
        <v>11550</v>
      </c>
      <c r="H21" s="1">
        <v>9750</v>
      </c>
      <c r="I21" s="1">
        <v>15938</v>
      </c>
      <c r="J21" s="1">
        <v>9632</v>
      </c>
      <c r="K21" s="1">
        <v>8074</v>
      </c>
      <c r="L21" s="2">
        <v>7476</v>
      </c>
      <c r="M21" s="3">
        <f t="shared" si="0"/>
        <v>68509</v>
      </c>
      <c r="N21" s="38">
        <f t="shared" si="1"/>
        <v>2.288730238424707E-2</v>
      </c>
      <c r="O21" s="40">
        <f>N21*R21</f>
        <v>640.84446675891797</v>
      </c>
      <c r="P21" s="38">
        <f t="shared" si="2"/>
        <v>4.7440719009872609E-2</v>
      </c>
      <c r="Q21" s="39">
        <f>P21*R21</f>
        <v>1328.340132276433</v>
      </c>
      <c r="R21" s="10">
        <v>28000</v>
      </c>
      <c r="S21" s="12" t="s">
        <v>106</v>
      </c>
      <c r="T21" s="9"/>
      <c r="U21" s="9"/>
      <c r="V21" s="9"/>
      <c r="W21" s="9"/>
    </row>
    <row r="22" spans="1:23" ht="17" x14ac:dyDescent="0.2">
      <c r="A22" s="21" t="s">
        <v>18</v>
      </c>
      <c r="B22" s="22" t="s">
        <v>19</v>
      </c>
      <c r="C22" s="30" t="s">
        <v>7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1126</v>
      </c>
      <c r="K22" s="1">
        <v>948</v>
      </c>
      <c r="L22" s="2">
        <v>742</v>
      </c>
      <c r="M22" s="3">
        <f t="shared" si="0"/>
        <v>2816</v>
      </c>
      <c r="N22" s="38">
        <f t="shared" si="1"/>
        <v>2.2715861916949341E-3</v>
      </c>
      <c r="O22" s="40">
        <f>N22*R22</f>
        <v>78.040343615679461</v>
      </c>
      <c r="P22" s="38">
        <f t="shared" si="2"/>
        <v>1.9500075133457103E-3</v>
      </c>
      <c r="Q22" s="39">
        <f>P22*R22</f>
        <v>66.992508120991872</v>
      </c>
      <c r="R22" s="10">
        <v>34355</v>
      </c>
      <c r="S22" s="12" t="s">
        <v>106</v>
      </c>
      <c r="T22" s="9" t="s">
        <v>94</v>
      </c>
      <c r="U22" s="9"/>
      <c r="V22" s="9"/>
      <c r="W22" s="9"/>
    </row>
    <row r="23" spans="1:23" ht="17" x14ac:dyDescent="0.2">
      <c r="A23" s="21" t="s">
        <v>18</v>
      </c>
      <c r="B23" s="22" t="s">
        <v>58</v>
      </c>
      <c r="C23" s="30" t="s">
        <v>45</v>
      </c>
      <c r="D23" s="1">
        <v>0</v>
      </c>
      <c r="E23" s="1">
        <v>0</v>
      </c>
      <c r="F23" s="1">
        <v>526</v>
      </c>
      <c r="G23" s="1">
        <v>449</v>
      </c>
      <c r="H23" s="1">
        <v>64</v>
      </c>
      <c r="I23" s="1">
        <v>0</v>
      </c>
      <c r="J23" s="1">
        <v>0</v>
      </c>
      <c r="K23" s="1">
        <v>0</v>
      </c>
      <c r="L23" s="2">
        <v>0</v>
      </c>
      <c r="M23" s="3">
        <f t="shared" si="0"/>
        <v>1039</v>
      </c>
      <c r="N23" s="38">
        <f t="shared" si="1"/>
        <v>0</v>
      </c>
      <c r="O23" s="40">
        <f>N23*R23</f>
        <v>0</v>
      </c>
      <c r="P23" s="38">
        <f t="shared" si="2"/>
        <v>7.1948075510163095E-4</v>
      </c>
      <c r="Q23" s="39">
        <f>P23*R23</f>
        <v>28.620944437942878</v>
      </c>
      <c r="R23" s="10">
        <v>39780</v>
      </c>
      <c r="S23" s="12" t="s">
        <v>109</v>
      </c>
      <c r="T23" s="9"/>
      <c r="U23" s="9"/>
      <c r="V23" s="9"/>
      <c r="W23" s="9"/>
    </row>
    <row r="24" spans="1:23" ht="17" x14ac:dyDescent="0.2">
      <c r="A24" s="21" t="s">
        <v>18</v>
      </c>
      <c r="B24" s="22" t="s">
        <v>59</v>
      </c>
      <c r="C24" s="30" t="s">
        <v>45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903</v>
      </c>
      <c r="K24" s="1">
        <v>18602</v>
      </c>
      <c r="L24" s="2">
        <v>10728</v>
      </c>
      <c r="M24" s="3">
        <f t="shared" si="0"/>
        <v>30233</v>
      </c>
      <c r="N24" s="38">
        <f t="shared" si="1"/>
        <v>3.2843095235179587E-2</v>
      </c>
      <c r="O24" s="40">
        <f>N24*R24</f>
        <v>1096.9593808549982</v>
      </c>
      <c r="P24" s="38">
        <f t="shared" si="2"/>
        <v>2.0935574272365361E-2</v>
      </c>
      <c r="Q24" s="39">
        <f>P24*R24</f>
        <v>699.24818069700302</v>
      </c>
      <c r="R24" s="10">
        <v>33400</v>
      </c>
      <c r="S24" s="12" t="s">
        <v>103</v>
      </c>
      <c r="T24" s="9"/>
      <c r="U24" s="9"/>
      <c r="V24" s="9"/>
      <c r="W24" s="9"/>
    </row>
    <row r="25" spans="1:23" ht="17" x14ac:dyDescent="0.2">
      <c r="A25" s="21" t="s">
        <v>18</v>
      </c>
      <c r="B25" s="22" t="s">
        <v>21</v>
      </c>
      <c r="C25" s="30" t="s">
        <v>7</v>
      </c>
      <c r="D25" s="1">
        <v>0</v>
      </c>
      <c r="E25" s="1">
        <v>93</v>
      </c>
      <c r="F25" s="1">
        <v>569</v>
      </c>
      <c r="G25" s="1">
        <v>407</v>
      </c>
      <c r="H25" s="1">
        <v>2</v>
      </c>
      <c r="I25" s="1">
        <v>0</v>
      </c>
      <c r="J25" s="1">
        <v>0</v>
      </c>
      <c r="K25" s="1">
        <v>0</v>
      </c>
      <c r="L25" s="2">
        <v>0</v>
      </c>
      <c r="M25" s="3">
        <f t="shared" si="0"/>
        <v>1071</v>
      </c>
      <c r="N25" s="38">
        <f t="shared" si="1"/>
        <v>0</v>
      </c>
      <c r="O25" s="40">
        <f>N25*R25</f>
        <v>0</v>
      </c>
      <c r="P25" s="38">
        <f t="shared" si="2"/>
        <v>7.416399313896504E-4</v>
      </c>
      <c r="Q25" s="39">
        <f>P25*R25</f>
        <v>27.74845803294377</v>
      </c>
      <c r="R25" s="10">
        <v>37415</v>
      </c>
      <c r="S25" s="12" t="s">
        <v>110</v>
      </c>
      <c r="T25" s="9"/>
      <c r="U25" s="9"/>
      <c r="V25" s="9"/>
      <c r="W25" s="9"/>
    </row>
    <row r="26" spans="1:23" ht="17" x14ac:dyDescent="0.2">
      <c r="A26" s="21" t="s">
        <v>20</v>
      </c>
      <c r="B26" s="22" t="s">
        <v>22</v>
      </c>
      <c r="C26" s="30" t="s">
        <v>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432</v>
      </c>
      <c r="K26" s="1">
        <v>345</v>
      </c>
      <c r="L26" s="2">
        <v>739</v>
      </c>
      <c r="M26" s="3">
        <f t="shared" si="0"/>
        <v>1516</v>
      </c>
      <c r="N26" s="38">
        <f t="shared" si="1"/>
        <v>2.2624018809468413E-3</v>
      </c>
      <c r="O26" s="40">
        <f>N26*R26</f>
        <v>59.953649845091299</v>
      </c>
      <c r="P26" s="38">
        <f t="shared" si="2"/>
        <v>1.0497909766449206E-3</v>
      </c>
      <c r="Q26" s="39">
        <f>P26*R26</f>
        <v>27.819460881090396</v>
      </c>
      <c r="R26" s="10">
        <v>26500</v>
      </c>
      <c r="S26" s="12" t="s">
        <v>106</v>
      </c>
      <c r="T26" s="9"/>
      <c r="U26" s="9"/>
      <c r="V26" s="9"/>
      <c r="W26" s="9"/>
    </row>
    <row r="27" spans="1:23" ht="17" x14ac:dyDescent="0.2">
      <c r="A27" s="21" t="s">
        <v>20</v>
      </c>
      <c r="B27" s="22" t="s">
        <v>23</v>
      </c>
      <c r="C27" s="30" t="s">
        <v>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2">
        <v>1721</v>
      </c>
      <c r="M27" s="3">
        <f t="shared" si="0"/>
        <v>1721</v>
      </c>
      <c r="N27" s="38">
        <f t="shared" si="1"/>
        <v>5.2687329324891934E-3</v>
      </c>
      <c r="O27" s="40">
        <f>N27*R27</f>
        <v>195.94417775927312</v>
      </c>
      <c r="P27" s="38">
        <f t="shared" si="2"/>
        <v>1.1917481997400451E-3</v>
      </c>
      <c r="Q27" s="39">
        <f>P27*R27</f>
        <v>44.32111554833228</v>
      </c>
      <c r="R27" s="10">
        <v>37190</v>
      </c>
      <c r="S27" s="12" t="s">
        <v>103</v>
      </c>
      <c r="T27" s="9"/>
      <c r="U27" s="9"/>
      <c r="V27" s="9"/>
      <c r="W27" s="9"/>
    </row>
    <row r="28" spans="1:23" ht="17" x14ac:dyDescent="0.2">
      <c r="A28" s="21" t="s">
        <v>20</v>
      </c>
      <c r="B28" s="22" t="s">
        <v>60</v>
      </c>
      <c r="C28" s="30" t="s">
        <v>45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1590</v>
      </c>
      <c r="L28" s="2">
        <v>1765</v>
      </c>
      <c r="M28" s="3">
        <f t="shared" si="0"/>
        <v>3355</v>
      </c>
      <c r="N28" s="38">
        <f t="shared" si="1"/>
        <v>5.4034361567945532E-3</v>
      </c>
      <c r="O28" s="40">
        <f>N28*R28</f>
        <v>143.19105815505566</v>
      </c>
      <c r="P28" s="38">
        <f t="shared" si="2"/>
        <v>2.3232511389470376E-3</v>
      </c>
      <c r="Q28" s="39">
        <f>P28*R28</f>
        <v>61.566155182096495</v>
      </c>
      <c r="R28" s="10">
        <v>26500</v>
      </c>
      <c r="S28" s="12" t="s">
        <v>106</v>
      </c>
      <c r="T28" s="9"/>
      <c r="U28" s="9"/>
      <c r="V28" s="9"/>
      <c r="W28" s="9"/>
    </row>
    <row r="29" spans="1:23" ht="17" x14ac:dyDescent="0.2">
      <c r="A29" s="21" t="s">
        <v>20</v>
      </c>
      <c r="B29" s="22" t="s">
        <v>61</v>
      </c>
      <c r="C29" s="30" t="s">
        <v>45</v>
      </c>
      <c r="D29" s="1">
        <v>0</v>
      </c>
      <c r="E29" s="1">
        <v>0</v>
      </c>
      <c r="F29" s="1">
        <v>0</v>
      </c>
      <c r="G29" s="1">
        <v>0</v>
      </c>
      <c r="H29" s="1">
        <v>15</v>
      </c>
      <c r="I29" s="1">
        <v>3000</v>
      </c>
      <c r="J29" s="1">
        <v>2254</v>
      </c>
      <c r="K29" s="1">
        <v>460</v>
      </c>
      <c r="L29" s="2">
        <v>456</v>
      </c>
      <c r="M29" s="3">
        <f t="shared" si="0"/>
        <v>6185</v>
      </c>
      <c r="N29" s="38">
        <f t="shared" si="1"/>
        <v>1.3960152337100943E-3</v>
      </c>
      <c r="O29" s="40">
        <f>N29*R29</f>
        <v>46.626908805917147</v>
      </c>
      <c r="P29" s="38">
        <f t="shared" si="2"/>
        <v>4.2829532919187565E-3</v>
      </c>
      <c r="Q29" s="39">
        <f>P29*R29</f>
        <v>143.05063995008646</v>
      </c>
      <c r="R29" s="13">
        <v>33400</v>
      </c>
      <c r="S29" s="12" t="s">
        <v>107</v>
      </c>
      <c r="T29" s="9" t="s">
        <v>93</v>
      </c>
      <c r="U29" s="9"/>
      <c r="V29" s="9"/>
      <c r="W29" s="9"/>
    </row>
    <row r="30" spans="1:23" ht="17" x14ac:dyDescent="0.2">
      <c r="A30" s="21" t="s">
        <v>24</v>
      </c>
      <c r="B30" s="22" t="s">
        <v>25</v>
      </c>
      <c r="C30" s="30" t="s">
        <v>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393</v>
      </c>
      <c r="L30" s="2">
        <v>2594</v>
      </c>
      <c r="M30" s="3">
        <f t="shared" si="0"/>
        <v>2987</v>
      </c>
      <c r="N30" s="38">
        <f t="shared" si="1"/>
        <v>7.9413673601841754E-3</v>
      </c>
      <c r="O30" s="40">
        <f>N30*R30</f>
        <v>554.70451010886461</v>
      </c>
      <c r="P30" s="38">
        <f t="shared" si="2"/>
        <v>2.068420611634814E-3</v>
      </c>
      <c r="Q30" s="39">
        <f>P30*R30</f>
        <v>144.47917972269175</v>
      </c>
      <c r="R30" s="10">
        <v>69850</v>
      </c>
      <c r="S30" s="12" t="s">
        <v>106</v>
      </c>
      <c r="T30" s="9"/>
      <c r="U30" s="9"/>
      <c r="V30" s="9"/>
      <c r="W30" s="9"/>
    </row>
    <row r="31" spans="1:23" ht="17" x14ac:dyDescent="0.2">
      <c r="A31" s="21" t="s">
        <v>26</v>
      </c>
      <c r="B31" s="22" t="s">
        <v>27</v>
      </c>
      <c r="C31" s="30" t="s">
        <v>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1562</v>
      </c>
      <c r="M31" s="3">
        <f t="shared" si="0"/>
        <v>1562</v>
      </c>
      <c r="N31" s="38">
        <f t="shared" si="1"/>
        <v>4.7819644628402788E-3</v>
      </c>
      <c r="O31" s="40">
        <f>N31*R31</f>
        <v>186.92699085242648</v>
      </c>
      <c r="P31" s="38">
        <f t="shared" si="2"/>
        <v>1.0816447925589487E-3</v>
      </c>
      <c r="Q31" s="39">
        <f>P31*R31</f>
        <v>42.281494941129303</v>
      </c>
      <c r="R31" s="10">
        <v>39090</v>
      </c>
      <c r="S31" s="12" t="s">
        <v>106</v>
      </c>
      <c r="T31" s="9"/>
      <c r="U31" s="9"/>
      <c r="V31" s="9"/>
      <c r="W31" s="9"/>
    </row>
    <row r="32" spans="1:23" ht="17" x14ac:dyDescent="0.2">
      <c r="A32" s="21" t="s">
        <v>26</v>
      </c>
      <c r="B32" s="22" t="s">
        <v>28</v>
      </c>
      <c r="C32" s="30" t="s">
        <v>7</v>
      </c>
      <c r="D32" s="1">
        <v>0</v>
      </c>
      <c r="E32" s="1">
        <v>0</v>
      </c>
      <c r="F32" s="1">
        <v>0</v>
      </c>
      <c r="G32" s="1">
        <v>359</v>
      </c>
      <c r="H32" s="1">
        <v>1015</v>
      </c>
      <c r="I32" s="1">
        <v>1728</v>
      </c>
      <c r="J32" s="1">
        <v>2157</v>
      </c>
      <c r="K32" s="1">
        <v>1134</v>
      </c>
      <c r="L32" s="2">
        <v>114</v>
      </c>
      <c r="M32" s="3">
        <f t="shared" si="0"/>
        <v>6507</v>
      </c>
      <c r="N32" s="38">
        <f t="shared" si="1"/>
        <v>3.4900380842752357E-4</v>
      </c>
      <c r="O32" s="40">
        <f>N32*R32</f>
        <v>11.848679296114424</v>
      </c>
      <c r="P32" s="38">
        <f t="shared" si="2"/>
        <v>4.5059300033169518E-3</v>
      </c>
      <c r="Q32" s="39">
        <f>P32*R32</f>
        <v>152.97632361261051</v>
      </c>
      <c r="R32" s="10">
        <v>33950</v>
      </c>
      <c r="S32" s="12" t="s">
        <v>107</v>
      </c>
      <c r="T32" s="9" t="s">
        <v>92</v>
      </c>
      <c r="U32" s="9"/>
      <c r="V32" s="9"/>
      <c r="W32" s="9"/>
    </row>
    <row r="33" spans="1:23" ht="17" x14ac:dyDescent="0.2">
      <c r="A33" s="21" t="s">
        <v>26</v>
      </c>
      <c r="B33" s="22" t="s">
        <v>63</v>
      </c>
      <c r="C33" s="30" t="s">
        <v>45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1512</v>
      </c>
      <c r="K33" s="1">
        <v>965</v>
      </c>
      <c r="L33" s="2">
        <v>350</v>
      </c>
      <c r="M33" s="3">
        <f t="shared" si="0"/>
        <v>2827</v>
      </c>
      <c r="N33" s="38">
        <f t="shared" si="1"/>
        <v>1.0715029206108178E-3</v>
      </c>
      <c r="O33" s="40">
        <f>N33*R33</f>
        <v>38.670540404844417</v>
      </c>
      <c r="P33" s="38">
        <f t="shared" si="2"/>
        <v>1.957624730194717E-3</v>
      </c>
      <c r="Q33" s="39">
        <f>P33*R33</f>
        <v>70.650676512727344</v>
      </c>
      <c r="R33" s="10">
        <v>36090</v>
      </c>
      <c r="S33" s="12" t="s">
        <v>106</v>
      </c>
      <c r="T33" s="9"/>
      <c r="U33" s="9"/>
      <c r="V33" s="9"/>
      <c r="W33" s="9"/>
    </row>
    <row r="34" spans="1:23" ht="17" x14ac:dyDescent="0.2">
      <c r="A34" s="21" t="s">
        <v>26</v>
      </c>
      <c r="B34" s="22" t="s">
        <v>62</v>
      </c>
      <c r="C34" s="30" t="s">
        <v>45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3389</v>
      </c>
      <c r="L34" s="2">
        <v>4051</v>
      </c>
      <c r="M34" s="3">
        <f t="shared" si="0"/>
        <v>7440</v>
      </c>
      <c r="N34" s="38">
        <f t="shared" si="1"/>
        <v>1.240188094684121E-2</v>
      </c>
      <c r="O34" s="40">
        <f>N34*R34</f>
        <v>365.73146912234728</v>
      </c>
      <c r="P34" s="38">
        <f t="shared" si="2"/>
        <v>5.1520084869645186E-3</v>
      </c>
      <c r="Q34" s="39">
        <f>P34*R34</f>
        <v>151.93273028058366</v>
      </c>
      <c r="R34" s="10">
        <v>29490</v>
      </c>
      <c r="S34" s="12" t="s">
        <v>106</v>
      </c>
      <c r="T34" s="9"/>
      <c r="U34" s="9"/>
      <c r="V34" s="9"/>
      <c r="W34" s="9"/>
    </row>
    <row r="35" spans="1:23" ht="17" x14ac:dyDescent="0.2">
      <c r="A35" s="21" t="s">
        <v>29</v>
      </c>
      <c r="B35" s="22" t="s">
        <v>30</v>
      </c>
      <c r="C35" s="30" t="s">
        <v>7</v>
      </c>
      <c r="D35" s="1">
        <v>0</v>
      </c>
      <c r="E35" s="1">
        <v>0</v>
      </c>
      <c r="F35" s="1">
        <v>0</v>
      </c>
      <c r="G35" s="1">
        <v>774</v>
      </c>
      <c r="H35" s="1">
        <v>1906</v>
      </c>
      <c r="I35" s="1">
        <v>632</v>
      </c>
      <c r="J35" s="1">
        <v>744</v>
      </c>
      <c r="K35" s="1">
        <v>135</v>
      </c>
      <c r="L35" s="2">
        <v>9</v>
      </c>
      <c r="M35" s="3">
        <f t="shared" ref="M35:M56" si="3">SUM(D35:L35)</f>
        <v>4200</v>
      </c>
      <c r="N35" s="38">
        <f t="shared" si="1"/>
        <v>2.7552932244278176E-5</v>
      </c>
      <c r="O35" s="40">
        <f>N35*R35</f>
        <v>1.0993619965466992</v>
      </c>
      <c r="P35" s="38">
        <f t="shared" si="2"/>
        <v>2.9083918878025508E-3</v>
      </c>
      <c r="Q35" s="39">
        <f>P35*R35</f>
        <v>116.04483632332177</v>
      </c>
      <c r="R35" s="10">
        <v>39900</v>
      </c>
      <c r="S35" s="12" t="s">
        <v>104</v>
      </c>
      <c r="T35" s="9"/>
      <c r="U35" s="9"/>
      <c r="V35" s="9"/>
      <c r="W35" s="9"/>
    </row>
    <row r="36" spans="1:23" ht="17" x14ac:dyDescent="0.2">
      <c r="A36" s="21" t="s">
        <v>29</v>
      </c>
      <c r="B36" s="22" t="s">
        <v>66</v>
      </c>
      <c r="C36" s="30" t="s">
        <v>45</v>
      </c>
      <c r="D36" s="1">
        <v>0</v>
      </c>
      <c r="E36" s="1">
        <v>0</v>
      </c>
      <c r="F36" s="1">
        <v>0</v>
      </c>
      <c r="G36" s="1">
        <v>0</v>
      </c>
      <c r="H36" s="1">
        <v>118</v>
      </c>
      <c r="I36" s="1">
        <v>550</v>
      </c>
      <c r="J36" s="1">
        <v>666</v>
      </c>
      <c r="K36" s="1">
        <v>96</v>
      </c>
      <c r="L36" s="2">
        <v>371</v>
      </c>
      <c r="M36" s="3">
        <f t="shared" si="3"/>
        <v>1801</v>
      </c>
      <c r="N36" s="38">
        <f t="shared" si="1"/>
        <v>1.1357930958474671E-3</v>
      </c>
      <c r="O36" s="40">
        <f>N36*R36</f>
        <v>124.65329226925951</v>
      </c>
      <c r="P36" s="38">
        <f t="shared" si="2"/>
        <v>1.2471461404600938E-3</v>
      </c>
      <c r="Q36" s="39">
        <f>P36*R36</f>
        <v>136.8742889154953</v>
      </c>
      <c r="R36" s="10">
        <v>109750</v>
      </c>
      <c r="S36" s="12" t="s">
        <v>106</v>
      </c>
      <c r="T36" s="9" t="s">
        <v>85</v>
      </c>
      <c r="U36" s="9"/>
      <c r="V36" s="9"/>
      <c r="W36" s="9"/>
    </row>
    <row r="37" spans="1:23" ht="17" x14ac:dyDescent="0.2">
      <c r="A37" s="21" t="s">
        <v>29</v>
      </c>
      <c r="B37" s="22" t="s">
        <v>64</v>
      </c>
      <c r="C37" s="30" t="s">
        <v>45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567</v>
      </c>
      <c r="L37" s="2">
        <v>2459</v>
      </c>
      <c r="M37" s="3">
        <f t="shared" si="3"/>
        <v>3026</v>
      </c>
      <c r="N37" s="38">
        <f t="shared" si="1"/>
        <v>7.5280733765200033E-3</v>
      </c>
      <c r="O37" s="40">
        <f>N37*R37</f>
        <v>390.70700824138817</v>
      </c>
      <c r="P37" s="38">
        <f t="shared" si="2"/>
        <v>2.0954271077358376E-3</v>
      </c>
      <c r="Q37" s="39">
        <f>P37*R37</f>
        <v>108.75266689148997</v>
      </c>
      <c r="R37" s="10">
        <v>51900</v>
      </c>
      <c r="S37" s="12" t="s">
        <v>106</v>
      </c>
      <c r="T37" s="9"/>
      <c r="U37" s="9"/>
      <c r="V37" s="9"/>
      <c r="W37" s="9"/>
    </row>
    <row r="38" spans="1:23" ht="17" x14ac:dyDescent="0.2">
      <c r="A38" s="21" t="s">
        <v>29</v>
      </c>
      <c r="B38" s="22" t="s">
        <v>65</v>
      </c>
      <c r="C38" s="30" t="s">
        <v>45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231</v>
      </c>
      <c r="J38" s="1">
        <v>463</v>
      </c>
      <c r="K38" s="1">
        <v>966</v>
      </c>
      <c r="L38" s="2">
        <v>1509</v>
      </c>
      <c r="M38" s="3">
        <f t="shared" si="3"/>
        <v>3169</v>
      </c>
      <c r="N38" s="38">
        <f t="shared" si="1"/>
        <v>4.6197083062906406E-3</v>
      </c>
      <c r="O38" s="40">
        <f>N38*R38</f>
        <v>308.1345440295857</v>
      </c>
      <c r="P38" s="38">
        <f t="shared" si="2"/>
        <v>2.1944509267729246E-3</v>
      </c>
      <c r="Q38" s="39">
        <f>P38*R38</f>
        <v>146.36987681575408</v>
      </c>
      <c r="R38" s="10">
        <v>66700</v>
      </c>
      <c r="S38" s="12" t="s">
        <v>108</v>
      </c>
      <c r="T38" s="9"/>
      <c r="U38" s="9"/>
      <c r="V38" s="9"/>
      <c r="W38" s="9"/>
    </row>
    <row r="39" spans="1:23" ht="17" x14ac:dyDescent="0.2">
      <c r="A39" s="21" t="s">
        <v>29</v>
      </c>
      <c r="B39" s="22" t="s">
        <v>95</v>
      </c>
      <c r="C39" s="30" t="s">
        <v>45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171</v>
      </c>
      <c r="J39" s="1">
        <v>817</v>
      </c>
      <c r="K39" s="1">
        <v>1721</v>
      </c>
      <c r="L39" s="2">
        <v>2172</v>
      </c>
      <c r="M39" s="3">
        <f t="shared" si="3"/>
        <v>4881</v>
      </c>
      <c r="N39" s="38">
        <f t="shared" si="1"/>
        <v>6.6494409816191327E-3</v>
      </c>
      <c r="O39" s="40">
        <f>N39*R39</f>
        <v>318.50822301955645</v>
      </c>
      <c r="P39" s="38">
        <f t="shared" si="2"/>
        <v>3.3799668581819642E-3</v>
      </c>
      <c r="Q39" s="39">
        <f>P39*R39</f>
        <v>161.9004125069161</v>
      </c>
      <c r="R39" s="10">
        <v>47900</v>
      </c>
      <c r="S39" s="12" t="s">
        <v>107</v>
      </c>
      <c r="T39" s="9" t="s">
        <v>96</v>
      </c>
      <c r="U39" s="9"/>
      <c r="V39" s="9"/>
      <c r="W39" s="9"/>
    </row>
    <row r="40" spans="1:23" ht="17" x14ac:dyDescent="0.2">
      <c r="A40" s="21" t="s">
        <v>67</v>
      </c>
      <c r="B40" s="22" t="s">
        <v>68</v>
      </c>
      <c r="C40" s="30" t="s">
        <v>45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475</v>
      </c>
      <c r="K40" s="1">
        <v>1564</v>
      </c>
      <c r="L40" s="2">
        <v>494</v>
      </c>
      <c r="M40" s="3">
        <f t="shared" si="3"/>
        <v>2533</v>
      </c>
      <c r="N40" s="38">
        <f t="shared" si="1"/>
        <v>1.5123498365192686E-3</v>
      </c>
      <c r="O40" s="40">
        <f>N40*R40</f>
        <v>62.762518215549647</v>
      </c>
      <c r="P40" s="38">
        <f t="shared" si="2"/>
        <v>1.7540372980485383E-3</v>
      </c>
      <c r="Q40" s="39">
        <f>P40*R40</f>
        <v>72.792547869014342</v>
      </c>
      <c r="R40" s="10">
        <v>41500</v>
      </c>
      <c r="S40" s="12" t="s">
        <v>103</v>
      </c>
      <c r="T40" s="9"/>
      <c r="U40" s="9"/>
      <c r="V40" s="9"/>
      <c r="W40" s="9"/>
    </row>
    <row r="41" spans="1:23" ht="17" x14ac:dyDescent="0.2">
      <c r="A41" s="21" t="s">
        <v>31</v>
      </c>
      <c r="B41" s="22" t="s">
        <v>32</v>
      </c>
      <c r="C41" s="30" t="s">
        <v>7</v>
      </c>
      <c r="D41" s="1">
        <v>76</v>
      </c>
      <c r="E41" s="1">
        <v>588</v>
      </c>
      <c r="F41" s="1">
        <v>1029</v>
      </c>
      <c r="G41" s="1">
        <v>196</v>
      </c>
      <c r="H41" s="1">
        <v>115</v>
      </c>
      <c r="I41" s="1">
        <v>94</v>
      </c>
      <c r="J41" s="1">
        <v>6</v>
      </c>
      <c r="K41" s="1">
        <v>0</v>
      </c>
      <c r="L41" s="2">
        <v>0</v>
      </c>
      <c r="M41" s="3">
        <f t="shared" si="3"/>
        <v>2104</v>
      </c>
      <c r="N41" s="38">
        <f t="shared" si="1"/>
        <v>0</v>
      </c>
      <c r="O41" s="40">
        <f>N41*R41</f>
        <v>0</v>
      </c>
      <c r="P41" s="38">
        <f t="shared" si="2"/>
        <v>1.4569658409372777E-3</v>
      </c>
      <c r="Q41" s="39">
        <f>P41*R41</f>
        <v>33.502929512352701</v>
      </c>
      <c r="R41" s="10">
        <v>22995</v>
      </c>
      <c r="S41" s="12" t="s">
        <v>104</v>
      </c>
      <c r="T41" s="9"/>
      <c r="U41" s="9"/>
      <c r="V41" s="9"/>
      <c r="W41" s="9"/>
    </row>
    <row r="42" spans="1:23" ht="17" x14ac:dyDescent="0.2">
      <c r="A42" s="21" t="s">
        <v>31</v>
      </c>
      <c r="B42" s="22" t="s">
        <v>69</v>
      </c>
      <c r="C42" s="30" t="s">
        <v>45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4166</v>
      </c>
      <c r="L42" s="2">
        <v>2810</v>
      </c>
      <c r="M42" s="3">
        <f t="shared" si="3"/>
        <v>6976</v>
      </c>
      <c r="N42" s="38">
        <f t="shared" si="1"/>
        <v>8.6026377340468526E-3</v>
      </c>
      <c r="O42" s="40">
        <f>N42*R42</f>
        <v>312.23273655723051</v>
      </c>
      <c r="P42" s="38">
        <f t="shared" si="2"/>
        <v>4.830700430788237E-3</v>
      </c>
      <c r="Q42" s="39">
        <f>P42*R42</f>
        <v>175.33027213545907</v>
      </c>
      <c r="R42" s="13">
        <v>36295</v>
      </c>
      <c r="S42" s="12" t="s">
        <v>106</v>
      </c>
      <c r="T42" s="9"/>
      <c r="U42" s="9"/>
      <c r="V42" s="9"/>
      <c r="W42" s="9"/>
    </row>
    <row r="43" spans="1:23" ht="17" x14ac:dyDescent="0.2">
      <c r="A43" s="21" t="s">
        <v>33</v>
      </c>
      <c r="B43" s="22" t="s">
        <v>34</v>
      </c>
      <c r="C43" s="30" t="s">
        <v>7</v>
      </c>
      <c r="D43" s="1">
        <v>9674</v>
      </c>
      <c r="E43" s="1">
        <v>9819</v>
      </c>
      <c r="F43" s="1">
        <v>22610</v>
      </c>
      <c r="G43" s="1">
        <v>30200</v>
      </c>
      <c r="H43" s="1">
        <v>17269</v>
      </c>
      <c r="I43" s="1">
        <v>14006</v>
      </c>
      <c r="J43" s="1">
        <v>11230</v>
      </c>
      <c r="K43" s="1">
        <v>14715</v>
      </c>
      <c r="L43" s="2">
        <v>12365</v>
      </c>
      <c r="M43" s="3">
        <f t="shared" si="3"/>
        <v>141888</v>
      </c>
      <c r="N43" s="38">
        <f t="shared" si="1"/>
        <v>3.7854667466722183E-2</v>
      </c>
      <c r="O43" s="40">
        <f>N43*R43</f>
        <v>1196.207491948421</v>
      </c>
      <c r="P43" s="38">
        <f t="shared" si="2"/>
        <v>9.8253787661078174E-2</v>
      </c>
      <c r="Q43" s="39">
        <f>P43*R43</f>
        <v>3104.8196900900703</v>
      </c>
      <c r="R43" s="10">
        <v>31600</v>
      </c>
      <c r="S43" s="12" t="s">
        <v>106</v>
      </c>
      <c r="T43" s="9"/>
      <c r="U43" s="9"/>
      <c r="V43" s="9"/>
      <c r="W43" s="9"/>
    </row>
    <row r="44" spans="1:23" ht="17" x14ac:dyDescent="0.2">
      <c r="A44" s="21" t="s">
        <v>70</v>
      </c>
      <c r="B44" s="22" t="s">
        <v>84</v>
      </c>
      <c r="C44" s="30" t="s">
        <v>45</v>
      </c>
      <c r="D44" s="1">
        <v>0</v>
      </c>
      <c r="E44" s="1">
        <v>0</v>
      </c>
      <c r="F44" s="1">
        <v>51</v>
      </c>
      <c r="G44" s="1">
        <v>879</v>
      </c>
      <c r="H44" s="1">
        <v>407</v>
      </c>
      <c r="I44" s="1">
        <v>393</v>
      </c>
      <c r="J44" s="1">
        <v>18</v>
      </c>
      <c r="K44" s="1">
        <v>2036</v>
      </c>
      <c r="L44" s="2">
        <v>1958</v>
      </c>
      <c r="M44" s="3">
        <f t="shared" si="3"/>
        <v>5742</v>
      </c>
      <c r="N44" s="38">
        <f t="shared" si="1"/>
        <v>5.9942934815885186E-3</v>
      </c>
      <c r="O44" s="40">
        <f>N44*R44</f>
        <v>622.20766338888825</v>
      </c>
      <c r="P44" s="38">
        <f t="shared" si="2"/>
        <v>3.9761871951814872E-3</v>
      </c>
      <c r="Q44" s="39">
        <f>P44*R44</f>
        <v>412.72823085983839</v>
      </c>
      <c r="R44" s="10">
        <v>103800</v>
      </c>
      <c r="S44" s="12" t="s">
        <v>106</v>
      </c>
      <c r="T44" s="9"/>
      <c r="U44" s="9"/>
      <c r="V44" s="9"/>
      <c r="W44" s="9"/>
    </row>
    <row r="45" spans="1:23" ht="17" x14ac:dyDescent="0.2">
      <c r="A45" s="21" t="s">
        <v>70</v>
      </c>
      <c r="B45" s="22" t="s">
        <v>83</v>
      </c>
      <c r="C45" s="30" t="s">
        <v>45</v>
      </c>
      <c r="D45" s="1">
        <v>0</v>
      </c>
      <c r="E45" s="1">
        <v>0</v>
      </c>
      <c r="F45" s="1">
        <v>0</v>
      </c>
      <c r="G45" s="1">
        <v>112</v>
      </c>
      <c r="H45" s="1">
        <v>1163</v>
      </c>
      <c r="I45" s="1">
        <v>2111</v>
      </c>
      <c r="J45" s="1">
        <v>1574</v>
      </c>
      <c r="K45" s="1">
        <v>1022</v>
      </c>
      <c r="L45" s="2">
        <v>1140</v>
      </c>
      <c r="M45" s="3">
        <f t="shared" si="3"/>
        <v>7122</v>
      </c>
      <c r="N45" s="38">
        <f t="shared" si="1"/>
        <v>3.4900380842752352E-3</v>
      </c>
      <c r="O45" s="40">
        <f>N45*R45</f>
        <v>285.48511529371422</v>
      </c>
      <c r="P45" s="38">
        <f t="shared" si="2"/>
        <v>4.9318016726023249E-3</v>
      </c>
      <c r="Q45" s="39">
        <f>P45*R45</f>
        <v>403.42137681887016</v>
      </c>
      <c r="R45" s="10">
        <v>81800</v>
      </c>
      <c r="S45" s="12" t="s">
        <v>106</v>
      </c>
      <c r="T45" s="9"/>
      <c r="U45" s="9"/>
      <c r="V45" s="9"/>
      <c r="W45" s="9"/>
    </row>
    <row r="46" spans="1:23" ht="17" x14ac:dyDescent="0.2">
      <c r="A46" s="21" t="s">
        <v>35</v>
      </c>
      <c r="B46" s="22" t="s">
        <v>36</v>
      </c>
      <c r="C46" s="30" t="s">
        <v>7</v>
      </c>
      <c r="D46" s="1">
        <v>342</v>
      </c>
      <c r="E46" s="1">
        <v>139</v>
      </c>
      <c r="F46" s="1">
        <v>923</v>
      </c>
      <c r="G46" s="1">
        <v>2594</v>
      </c>
      <c r="H46" s="1">
        <v>1387</v>
      </c>
      <c r="I46" s="1">
        <v>657</v>
      </c>
      <c r="J46" s="1">
        <v>544</v>
      </c>
      <c r="K46" s="1">
        <v>1219</v>
      </c>
      <c r="L46" s="2">
        <v>680</v>
      </c>
      <c r="M46" s="3">
        <f t="shared" si="3"/>
        <v>8485</v>
      </c>
      <c r="N46" s="38">
        <f t="shared" si="1"/>
        <v>2.0817771029010175E-3</v>
      </c>
      <c r="O46" s="40">
        <f>N46*R46</f>
        <v>51.107627876219979</v>
      </c>
      <c r="P46" s="38">
        <f t="shared" si="2"/>
        <v>5.8756440876201526E-3</v>
      </c>
      <c r="Q46" s="39">
        <f>P46*R46</f>
        <v>144.24706235107476</v>
      </c>
      <c r="R46" s="10">
        <v>24550</v>
      </c>
      <c r="S46" s="12" t="s">
        <v>108</v>
      </c>
      <c r="T46" s="9"/>
      <c r="U46" s="9"/>
      <c r="V46" s="9"/>
      <c r="W46" s="9"/>
    </row>
    <row r="47" spans="1:23" ht="17" x14ac:dyDescent="0.2">
      <c r="A47" s="21" t="s">
        <v>72</v>
      </c>
      <c r="B47" s="22" t="s">
        <v>73</v>
      </c>
      <c r="C47" s="30" t="s">
        <v>45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880</v>
      </c>
      <c r="M47" s="3">
        <f t="shared" si="3"/>
        <v>880</v>
      </c>
      <c r="N47" s="38">
        <f t="shared" si="1"/>
        <v>2.6940644861071991E-3</v>
      </c>
      <c r="O47" s="40">
        <f>N47*R47</f>
        <v>94.682896364237507</v>
      </c>
      <c r="P47" s="38">
        <f t="shared" si="2"/>
        <v>6.0937734792053443E-4</v>
      </c>
      <c r="Q47" s="39">
        <f>P47*R47</f>
        <v>21.416566892667184</v>
      </c>
      <c r="R47" s="10">
        <v>35145</v>
      </c>
      <c r="S47" s="12" t="s">
        <v>106</v>
      </c>
      <c r="T47" s="9"/>
      <c r="U47" s="9"/>
      <c r="V47" s="9"/>
      <c r="W47" s="9"/>
    </row>
    <row r="48" spans="1:23" ht="17" x14ac:dyDescent="0.2">
      <c r="A48" s="21" t="s">
        <v>37</v>
      </c>
      <c r="B48" s="22" t="s">
        <v>40</v>
      </c>
      <c r="C48" s="30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208</v>
      </c>
      <c r="I48" s="1">
        <v>19600</v>
      </c>
      <c r="J48" s="1">
        <v>21700</v>
      </c>
      <c r="K48" s="1">
        <v>26100</v>
      </c>
      <c r="L48" s="2">
        <v>19425</v>
      </c>
      <c r="M48" s="3">
        <f t="shared" si="3"/>
        <v>87033</v>
      </c>
      <c r="N48" s="38">
        <f t="shared" si="1"/>
        <v>5.9468412093900393E-2</v>
      </c>
      <c r="O48" s="40">
        <f>N48*R48</f>
        <v>4756.8782833910927</v>
      </c>
      <c r="P48" s="38">
        <f t="shared" si="2"/>
        <v>6.0268112183599856E-2</v>
      </c>
      <c r="Q48" s="39">
        <f>P48*R48</f>
        <v>4820.8462935661528</v>
      </c>
      <c r="R48" s="10">
        <v>79990</v>
      </c>
      <c r="S48" s="12" t="s">
        <v>106</v>
      </c>
      <c r="T48" s="9"/>
      <c r="U48" s="9"/>
      <c r="V48" s="9"/>
      <c r="W48" s="9"/>
    </row>
    <row r="49" spans="1:23" ht="17" x14ac:dyDescent="0.2">
      <c r="A49" s="21" t="s">
        <v>37</v>
      </c>
      <c r="B49" s="22" t="s">
        <v>39</v>
      </c>
      <c r="C49" s="30" t="s">
        <v>7</v>
      </c>
      <c r="D49" s="1">
        <v>0</v>
      </c>
      <c r="E49" s="1">
        <v>2400</v>
      </c>
      <c r="F49" s="1">
        <v>19400</v>
      </c>
      <c r="G49" s="1">
        <v>16750</v>
      </c>
      <c r="H49" s="1">
        <v>26200</v>
      </c>
      <c r="I49" s="1">
        <v>30200</v>
      </c>
      <c r="J49" s="1">
        <v>26500</v>
      </c>
      <c r="K49" s="1">
        <v>25745</v>
      </c>
      <c r="L49" s="2">
        <v>15090</v>
      </c>
      <c r="M49" s="3">
        <f t="shared" si="3"/>
        <v>162285</v>
      </c>
      <c r="N49" s="38">
        <f t="shared" si="1"/>
        <v>4.6197083062906409E-2</v>
      </c>
      <c r="O49" s="40">
        <f>N49*R49</f>
        <v>3464.3192588873517</v>
      </c>
      <c r="P49" s="38">
        <f t="shared" si="2"/>
        <v>0.11237818512191355</v>
      </c>
      <c r="Q49" s="39">
        <f>P49*R49</f>
        <v>8427.2401022922968</v>
      </c>
      <c r="R49" s="10">
        <v>74990</v>
      </c>
      <c r="S49" s="12" t="s">
        <v>106</v>
      </c>
      <c r="T49" s="9"/>
      <c r="U49" s="9"/>
      <c r="V49" s="9"/>
      <c r="W49" s="9"/>
    </row>
    <row r="50" spans="1:23" ht="17" x14ac:dyDescent="0.2">
      <c r="A50" s="21" t="s">
        <v>37</v>
      </c>
      <c r="B50" s="22" t="s">
        <v>38</v>
      </c>
      <c r="C50" s="30" t="s">
        <v>7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1770</v>
      </c>
      <c r="K50" s="1">
        <v>139782</v>
      </c>
      <c r="L50" s="2">
        <v>154840</v>
      </c>
      <c r="M50" s="3">
        <f t="shared" si="3"/>
        <v>296392</v>
      </c>
      <c r="N50" s="38">
        <f t="shared" si="1"/>
        <v>0.47403289207822585</v>
      </c>
      <c r="O50" s="40">
        <f>N50*R50</f>
        <v>18008.5095700518</v>
      </c>
      <c r="P50" s="38">
        <f t="shared" si="2"/>
        <v>0.20524383057370799</v>
      </c>
      <c r="Q50" s="39">
        <f>P50*R50</f>
        <v>7797.2131234951667</v>
      </c>
      <c r="R50" s="10">
        <v>37990</v>
      </c>
      <c r="S50" s="12" t="s">
        <v>106</v>
      </c>
      <c r="T50" s="9"/>
      <c r="U50" s="9"/>
      <c r="V50" s="9"/>
      <c r="W50" s="9"/>
    </row>
    <row r="51" spans="1:23" ht="17" x14ac:dyDescent="0.2">
      <c r="A51" s="21" t="s">
        <v>41</v>
      </c>
      <c r="B51" s="22" t="s">
        <v>42</v>
      </c>
      <c r="C51" s="30" t="s">
        <v>7</v>
      </c>
      <c r="D51" s="1">
        <v>0</v>
      </c>
      <c r="E51" s="1">
        <v>192</v>
      </c>
      <c r="F51" s="1">
        <v>1005</v>
      </c>
      <c r="G51" s="1">
        <v>1184</v>
      </c>
      <c r="H51" s="1">
        <v>18</v>
      </c>
      <c r="I51" s="1">
        <v>0</v>
      </c>
      <c r="J51" s="1">
        <v>0</v>
      </c>
      <c r="K51" s="1">
        <v>0</v>
      </c>
      <c r="L51" s="2">
        <v>0</v>
      </c>
      <c r="M51" s="3">
        <f t="shared" si="3"/>
        <v>2399</v>
      </c>
      <c r="N51" s="38">
        <f t="shared" si="1"/>
        <v>0</v>
      </c>
      <c r="O51" s="40">
        <f>N51*R51</f>
        <v>0</v>
      </c>
      <c r="P51" s="38">
        <f t="shared" si="2"/>
        <v>1.661245747342457E-3</v>
      </c>
      <c r="Q51" s="39">
        <f>P51*R51</f>
        <v>84.158709560368877</v>
      </c>
      <c r="R51" s="10">
        <v>50660</v>
      </c>
      <c r="S51" s="12" t="s">
        <v>109</v>
      </c>
      <c r="T51" s="9" t="s">
        <v>91</v>
      </c>
      <c r="U51" s="9"/>
      <c r="V51" s="9"/>
      <c r="W51" s="9"/>
    </row>
    <row r="52" spans="1:23" ht="17" x14ac:dyDescent="0.2">
      <c r="A52" s="21" t="s">
        <v>41</v>
      </c>
      <c r="B52" s="22" t="s">
        <v>71</v>
      </c>
      <c r="C52" s="30" t="s">
        <v>45</v>
      </c>
      <c r="D52" s="1">
        <v>0</v>
      </c>
      <c r="E52" s="1">
        <v>12749</v>
      </c>
      <c r="F52" s="1">
        <v>12088</v>
      </c>
      <c r="G52" s="1">
        <v>13264</v>
      </c>
      <c r="H52" s="1">
        <v>4191</v>
      </c>
      <c r="I52" s="1">
        <v>2474</v>
      </c>
      <c r="J52" s="1">
        <v>20936</v>
      </c>
      <c r="K52" s="1">
        <v>27595</v>
      </c>
      <c r="L52" s="2">
        <v>23630</v>
      </c>
      <c r="M52" s="3">
        <f t="shared" si="3"/>
        <v>116927</v>
      </c>
      <c r="N52" s="38">
        <f t="shared" si="1"/>
        <v>7.2341754325810359E-2</v>
      </c>
      <c r="O52" s="40">
        <f>N52*R52</f>
        <v>2041.4843070743684</v>
      </c>
      <c r="P52" s="38">
        <f t="shared" si="2"/>
        <v>8.0968937682164011E-2</v>
      </c>
      <c r="Q52" s="39">
        <f>P52*R52</f>
        <v>2284.9434213906684</v>
      </c>
      <c r="R52" s="10">
        <v>28220</v>
      </c>
      <c r="S52" s="12" t="s">
        <v>106</v>
      </c>
      <c r="T52" s="9" t="s">
        <v>88</v>
      </c>
      <c r="U52" s="10">
        <v>32000</v>
      </c>
      <c r="V52" s="10" t="s">
        <v>90</v>
      </c>
      <c r="W52" s="9" t="s">
        <v>89</v>
      </c>
    </row>
    <row r="53" spans="1:23" ht="17" x14ac:dyDescent="0.2">
      <c r="A53" s="21" t="s">
        <v>74</v>
      </c>
      <c r="B53" s="22" t="s">
        <v>75</v>
      </c>
      <c r="C53" s="30" t="s">
        <v>45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112</v>
      </c>
      <c r="K53" s="1">
        <v>437</v>
      </c>
      <c r="L53" s="2">
        <v>407</v>
      </c>
      <c r="M53" s="3">
        <f t="shared" si="3"/>
        <v>956</v>
      </c>
      <c r="N53" s="38">
        <f t="shared" si="1"/>
        <v>1.2460048248245797E-3</v>
      </c>
      <c r="O53" s="40">
        <f>N53*R53</f>
        <v>74.822589730716018</v>
      </c>
      <c r="P53" s="38">
        <f t="shared" si="2"/>
        <v>6.6200539160458059E-4</v>
      </c>
      <c r="Q53" s="39">
        <f>P53*R53</f>
        <v>39.753423765855068</v>
      </c>
      <c r="R53" s="10">
        <v>60050</v>
      </c>
      <c r="S53" s="12" t="s">
        <v>103</v>
      </c>
      <c r="T53" s="9"/>
      <c r="U53" s="9"/>
      <c r="V53" s="9"/>
      <c r="W53" s="9"/>
    </row>
    <row r="54" spans="1:23" ht="17" x14ac:dyDescent="0.2">
      <c r="A54" s="21" t="s">
        <v>74</v>
      </c>
      <c r="B54" s="22" t="s">
        <v>76</v>
      </c>
      <c r="C54" s="30" t="s">
        <v>45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356</v>
      </c>
      <c r="K54" s="1">
        <v>2267</v>
      </c>
      <c r="L54" s="2">
        <v>1682</v>
      </c>
      <c r="M54" s="3">
        <f t="shared" si="3"/>
        <v>4305</v>
      </c>
      <c r="N54" s="38">
        <f t="shared" si="1"/>
        <v>5.1493368927639878E-3</v>
      </c>
      <c r="O54" s="40">
        <f>N54*R54</f>
        <v>275.48952376287332</v>
      </c>
      <c r="P54" s="38">
        <f t="shared" si="2"/>
        <v>2.9811016849976145E-3</v>
      </c>
      <c r="Q54" s="39">
        <f>P54*R54</f>
        <v>159.48894014737238</v>
      </c>
      <c r="R54" s="10">
        <v>53500</v>
      </c>
      <c r="S54" s="12" t="s">
        <v>103</v>
      </c>
      <c r="T54" s="9"/>
      <c r="U54" s="9"/>
      <c r="V54" s="9"/>
      <c r="W54" s="9"/>
    </row>
    <row r="55" spans="1:23" ht="17" x14ac:dyDescent="0.2">
      <c r="A55" s="21" t="s">
        <v>74</v>
      </c>
      <c r="B55" s="22" t="s">
        <v>77</v>
      </c>
      <c r="C55" s="30" t="s">
        <v>45</v>
      </c>
      <c r="D55" s="1">
        <v>0</v>
      </c>
      <c r="E55" s="1">
        <v>0</v>
      </c>
      <c r="F55" s="1">
        <v>0</v>
      </c>
      <c r="G55" s="1">
        <v>0</v>
      </c>
      <c r="H55" s="1">
        <v>86</v>
      </c>
      <c r="I55" s="1">
        <v>2015</v>
      </c>
      <c r="J55" s="1">
        <v>2358</v>
      </c>
      <c r="K55" s="1">
        <v>1387</v>
      </c>
      <c r="L55" s="2">
        <v>1710</v>
      </c>
      <c r="M55" s="3">
        <f t="shared" si="3"/>
        <v>7556</v>
      </c>
      <c r="N55" s="38">
        <f t="shared" si="1"/>
        <v>5.2350571264128528E-3</v>
      </c>
      <c r="O55" s="40">
        <f>N55*R55</f>
        <v>332.16437467089554</v>
      </c>
      <c r="P55" s="38">
        <f t="shared" si="2"/>
        <v>5.2323355010085891E-3</v>
      </c>
      <c r="Q55" s="39">
        <f>P55*R55</f>
        <v>331.991687538995</v>
      </c>
      <c r="R55" s="10">
        <v>63450</v>
      </c>
      <c r="S55" s="12" t="s">
        <v>103</v>
      </c>
      <c r="T55" s="9"/>
      <c r="U55" s="9"/>
      <c r="V55" s="9"/>
      <c r="W55" s="9"/>
    </row>
    <row r="56" spans="1:23" ht="18" thickBot="1" x14ac:dyDescent="0.25">
      <c r="A56" s="23" t="s">
        <v>43</v>
      </c>
      <c r="B56" s="24" t="s">
        <v>44</v>
      </c>
      <c r="C56" s="31" t="s">
        <v>7</v>
      </c>
      <c r="D56" s="4">
        <v>0</v>
      </c>
      <c r="E56" s="4">
        <v>0</v>
      </c>
      <c r="F56" s="4">
        <v>0</v>
      </c>
      <c r="G56" s="4">
        <v>357</v>
      </c>
      <c r="H56" s="4">
        <v>4232</v>
      </c>
      <c r="I56" s="4">
        <v>3937</v>
      </c>
      <c r="J56" s="4">
        <v>3534</v>
      </c>
      <c r="K56" s="4">
        <v>1354</v>
      </c>
      <c r="L56" s="5">
        <v>4863</v>
      </c>
      <c r="M56" s="6">
        <f t="shared" si="3"/>
        <v>18277</v>
      </c>
      <c r="N56" s="38">
        <f t="shared" si="1"/>
        <v>1.4887767722658306E-2</v>
      </c>
      <c r="O56" s="40">
        <f>N56*R56</f>
        <v>474.84535151418669</v>
      </c>
      <c r="P56" s="38">
        <f t="shared" si="2"/>
        <v>1.26563520317541E-2</v>
      </c>
      <c r="Q56" s="39">
        <f>P56*R56</f>
        <v>403.67434805279703</v>
      </c>
      <c r="R56" s="10">
        <v>31895</v>
      </c>
      <c r="S56" s="12" t="s">
        <v>107</v>
      </c>
      <c r="T56" s="9"/>
      <c r="U56" s="9"/>
      <c r="V56" s="9"/>
      <c r="W56" s="9"/>
    </row>
    <row r="57" spans="1:23" ht="18" thickTop="1" x14ac:dyDescent="0.2">
      <c r="A57" s="25"/>
      <c r="B57" s="32" t="s">
        <v>4</v>
      </c>
      <c r="C57" s="33"/>
      <c r="D57" s="7">
        <f t="shared" ref="D57:M57" si="4">SUM(D3:D56)</f>
        <v>17763</v>
      </c>
      <c r="E57" s="7">
        <f t="shared" si="4"/>
        <v>53171</v>
      </c>
      <c r="F57" s="7">
        <f t="shared" si="4"/>
        <v>97102</v>
      </c>
      <c r="G57" s="7">
        <f t="shared" si="4"/>
        <v>118882</v>
      </c>
      <c r="H57" s="7">
        <f t="shared" si="4"/>
        <v>114023</v>
      </c>
      <c r="I57" s="7">
        <f t="shared" si="4"/>
        <v>159616</v>
      </c>
      <c r="J57" s="7">
        <f t="shared" si="4"/>
        <v>195581</v>
      </c>
      <c r="K57" s="7">
        <f t="shared" si="4"/>
        <v>361315</v>
      </c>
      <c r="L57" s="7">
        <f t="shared" si="4"/>
        <v>326644</v>
      </c>
      <c r="M57" s="7">
        <f t="shared" si="4"/>
        <v>1444097</v>
      </c>
      <c r="N57" s="38">
        <f t="shared" si="1"/>
        <v>1</v>
      </c>
      <c r="O57" s="40">
        <f>SUM(O3:O56)</f>
        <v>43189.199036259655</v>
      </c>
      <c r="P57" s="38">
        <f t="shared" si="2"/>
        <v>1</v>
      </c>
      <c r="Q57" s="40">
        <f>SUM(Q3:Q56)</f>
        <v>43907.033886920341</v>
      </c>
      <c r="R57" s="10">
        <f>AVERAGE(R3:R56)</f>
        <v>49182.641509433961</v>
      </c>
      <c r="S57" s="9"/>
      <c r="T57" s="9"/>
      <c r="U57" s="9"/>
      <c r="V57" s="9"/>
      <c r="W57" s="9"/>
    </row>
    <row r="58" spans="1:23" x14ac:dyDescent="0.2">
      <c r="A58" s="15"/>
      <c r="B58" s="16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23" x14ac:dyDescent="0.2">
      <c r="A59" s="8"/>
      <c r="B59" s="19"/>
      <c r="C59" s="20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2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41">
        <f>K57-K50</f>
        <v>221533</v>
      </c>
      <c r="L60" s="41">
        <f>L57-L50</f>
        <v>171804</v>
      </c>
      <c r="M60" s="15"/>
      <c r="N60" s="15"/>
      <c r="O60" s="15"/>
      <c r="P60" s="15"/>
      <c r="Q60" s="15"/>
      <c r="R60" s="15"/>
    </row>
    <row r="63" spans="1:23" x14ac:dyDescent="0.2">
      <c r="D63" t="s">
        <v>86</v>
      </c>
    </row>
    <row r="64" spans="1:23" x14ac:dyDescent="0.2">
      <c r="D64" t="s">
        <v>87</v>
      </c>
    </row>
  </sheetData>
  <sortState xmlns:xlrd2="http://schemas.microsoft.com/office/spreadsheetml/2017/richdata2" ref="A3:S57">
    <sortCondition ref="A2:A57"/>
  </sortState>
  <mergeCells count="1">
    <mergeCell ref="A1:M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2020-10-05T08:07:30Z</dcterms:created>
  <dcterms:modified xsi:type="dcterms:W3CDTF">2020-10-07T00:52:16Z</dcterms:modified>
</cp:coreProperties>
</file>