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mwaycorp.sharepoint.com/sites/GlobalDataAnalytics/Shared Documents/Portfolio Management and Project Folders/DE DS and EI/Exec Summaries and Road Maps/"/>
    </mc:Choice>
  </mc:AlternateContent>
  <xr:revisionPtr revIDLastSave="2006" documentId="8_{2E12E38A-BA8C-45D1-AB2B-F2899B3E9B30}" xr6:coauthVersionLast="47" xr6:coauthVersionMax="47" xr10:uidLastSave="{0D8D7E57-3F10-4954-B320-DABF58C81519}"/>
  <bookViews>
    <workbookView xWindow="-80" yWindow="-80" windowWidth="19360" windowHeight="11440" activeTab="1" xr2:uid="{AB67AD10-3DEB-4CC1-9CD2-9CE7B80EC845}"/>
  </bookViews>
  <sheets>
    <sheet name="demand" sheetId="2" r:id="rId1"/>
    <sheet name="capacity" sheetId="6" r:id="rId2"/>
    <sheet name="summary" sheetId="7" r:id="rId3"/>
    <sheet name="Darrell Team" sheetId="4" state="hidden" r:id="rId4"/>
  </sheets>
  <definedNames>
    <definedName name="_xlnm._FilterDatabase" localSheetId="1" hidden="1">capacity!$B$3:$X$51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6" l="1"/>
  <c r="T2" i="6"/>
  <c r="S2" i="6"/>
  <c r="R2" i="6"/>
  <c r="Q2" i="6"/>
  <c r="P2" i="6"/>
  <c r="O2" i="6"/>
  <c r="N2" i="6"/>
  <c r="M2" i="6"/>
  <c r="K4" i="7" s="1"/>
  <c r="L2" i="6"/>
  <c r="J4" i="7" s="1"/>
  <c r="K2" i="6"/>
  <c r="I4" i="7" s="1"/>
  <c r="J2" i="6"/>
  <c r="H4" i="7" s="1"/>
  <c r="I2" i="6"/>
  <c r="H2" i="6"/>
  <c r="G2" i="6"/>
  <c r="F2" i="6"/>
  <c r="D4" i="7" s="1"/>
  <c r="E2" i="6"/>
  <c r="C4" i="7"/>
  <c r="F4" i="7"/>
  <c r="L4" i="7"/>
  <c r="M4" i="7"/>
  <c r="N4" i="7"/>
  <c r="O4" i="7"/>
  <c r="S4" i="7"/>
  <c r="R4" i="7"/>
  <c r="G4" i="7"/>
  <c r="D2" i="6"/>
  <c r="B4" i="7" s="1"/>
  <c r="Q4" i="7"/>
  <c r="P4" i="7"/>
  <c r="E4" i="7"/>
  <c r="V27" i="6"/>
  <c r="V34" i="6"/>
  <c r="V37" i="6"/>
  <c r="V39" i="6"/>
  <c r="V36" i="6"/>
  <c r="V35" i="6"/>
  <c r="V40" i="6"/>
  <c r="V38" i="6"/>
  <c r="V28" i="6"/>
  <c r="V53" i="6"/>
  <c r="V52" i="6"/>
  <c r="V47" i="6"/>
  <c r="V50" i="6"/>
  <c r="V48" i="6"/>
  <c r="V54" i="6"/>
  <c r="V55" i="6"/>
  <c r="V51" i="6"/>
  <c r="V49" i="6"/>
  <c r="V29" i="6"/>
  <c r="V42" i="6"/>
  <c r="V43" i="6"/>
  <c r="V41" i="6"/>
  <c r="V10" i="6"/>
  <c r="V11" i="6"/>
  <c r="V12" i="6"/>
  <c r="V5" i="6"/>
  <c r="V8" i="6"/>
  <c r="V7" i="6"/>
  <c r="V22" i="6"/>
  <c r="V21" i="6"/>
  <c r="V20" i="6"/>
  <c r="V19" i="6"/>
  <c r="V18" i="6"/>
  <c r="V17" i="6"/>
  <c r="V16" i="6"/>
  <c r="V15" i="6"/>
  <c r="V24" i="6"/>
  <c r="V14" i="6"/>
  <c r="V13" i="6"/>
  <c r="V46" i="6"/>
  <c r="V44" i="6"/>
  <c r="V45" i="6"/>
  <c r="V26" i="6"/>
  <c r="V25" i="6"/>
  <c r="V32" i="6"/>
  <c r="V30" i="6"/>
  <c r="V31" i="6"/>
  <c r="V33" i="6"/>
  <c r="T1" i="2"/>
  <c r="S3" i="7" s="1"/>
  <c r="S1" i="2"/>
  <c r="R3" i="7" s="1"/>
  <c r="R1" i="2"/>
  <c r="Q3" i="7" s="1"/>
  <c r="D1" i="2"/>
  <c r="C3" i="7" s="1"/>
  <c r="E1" i="2"/>
  <c r="D3" i="7" s="1"/>
  <c r="F1" i="2"/>
  <c r="E3" i="7" s="1"/>
  <c r="G1" i="2"/>
  <c r="F3" i="7" s="1"/>
  <c r="H1" i="2"/>
  <c r="G3" i="7" s="1"/>
  <c r="I1" i="2"/>
  <c r="H3" i="7" s="1"/>
  <c r="J1" i="2"/>
  <c r="I3" i="7" s="1"/>
  <c r="K1" i="2"/>
  <c r="J3" i="7" s="1"/>
  <c r="L1" i="2"/>
  <c r="K3" i="7" s="1"/>
  <c r="M1" i="2"/>
  <c r="L3" i="7" s="1"/>
  <c r="O1" i="2"/>
  <c r="N3" i="7" s="1"/>
  <c r="P1" i="2"/>
  <c r="O3" i="7" s="1"/>
  <c r="Q1" i="2"/>
  <c r="P3" i="7" s="1"/>
  <c r="C1" i="2"/>
  <c r="B3" i="7" s="1"/>
  <c r="N15" i="2"/>
  <c r="N1" i="2" s="1"/>
  <c r="M3" i="7" s="1"/>
  <c r="R6" i="7" l="1"/>
  <c r="S6" i="7"/>
  <c r="Q6" i="7"/>
  <c r="K6" i="7"/>
  <c r="G6" i="7"/>
  <c r="I6" i="7"/>
  <c r="F6" i="7"/>
  <c r="J6" i="7"/>
  <c r="P6" i="7"/>
  <c r="D6" i="7"/>
  <c r="E6" i="7"/>
  <c r="C6" i="7"/>
  <c r="B6" i="7"/>
  <c r="M6" i="7"/>
  <c r="L6" i="7"/>
  <c r="O6" i="7"/>
  <c r="N6" i="7"/>
  <c r="H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tc={138B0D4A-2C27-444C-BAFF-C364DB8B79DE}</author>
    <author>tc={D00612E8-85FF-46F5-9F9B-083379B5F651}</author>
    <author>tc={33AF79EF-B993-44BB-B273-AB582FE94286}</author>
  </authors>
  <commentList>
    <comment ref="I14" authorId="0" shapeId="0" xr:uid="{138B0D4A-2C27-444C-BAFF-C364DB8B79DE}">
      <text>
        <t>[Threaded comment]
Your version of Excel allows you to read this threaded comment; however, any edits to it will get removed if the file is opened in a newer version of Excel. Learn more: https://go.microsoft.com/fwlink/?linkid=870924
Comment:
    0.9 DE deficit</t>
      </text>
    </comment>
    <comment ref="L14" authorId="1" shapeId="0" xr:uid="{D00612E8-85FF-46F5-9F9B-083379B5F651}">
      <text>
        <t>[Threaded comment]
Your version of Excel allows you to read this threaded comment; however, any edits to it will get removed if the file is opened in a newer version of Excel. Learn more: https://go.microsoft.com/fwlink/?linkid=870924
Comment:
    0.25 shortfall</t>
      </text>
    </comment>
    <comment ref="Q14" authorId="2" shapeId="0" xr:uid="{33AF79EF-B993-44BB-B273-AB582FE94286}">
      <text>
        <t>[Threaded comment]
Your version of Excel allows you to read this threaded comment; however, any edits to it will get removed if the file is opened in a newer version of Excel. Learn more: https://go.microsoft.com/fwlink/?linkid=870924
Comment:
    0.25 shortfall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tc={46140D66-63F8-4799-8883-707D09E01436}</author>
  </authors>
  <commentList>
    <comment ref="F1" authorId="0" shapeId="0" xr:uid="{46140D66-63F8-4799-8883-707D09E01436}">
      <text>
        <t>[Threaded comment]
Your version of Excel allows you to read this threaded comment; however, any edits to it will get removed if the file is opened in a newer version of Excel. Learn more: https://go.microsoft.com/fwlink/?linkid=870924
Comment:
    @Ken Popkin - As we are looking at availability, how are we accounting for team management activities ?</t>
      </text>
    </comment>
  </commentList>
</comments>
</file>

<file path=xl/sharedStrings.xml><?xml version="1.0" encoding="utf-8"?>
<sst xmlns="http://schemas.openxmlformats.org/spreadsheetml/2006/main" count="374" uniqueCount="233">
  <si>
    <t>Total FTE Demand for Quarter</t>
  </si>
  <si>
    <t>Manager</t>
  </si>
  <si>
    <t>All OpEx and CapEx Projects/Products</t>
  </si>
  <si>
    <t>Business Analyst</t>
  </si>
  <si>
    <t>Architect</t>
  </si>
  <si>
    <t>Lead</t>
  </si>
  <si>
    <t>FE Developer</t>
  </si>
  <si>
    <t>BackEnd Dev</t>
  </si>
  <si>
    <t>QA</t>
  </si>
  <si>
    <t>Data Engineer</t>
  </si>
  <si>
    <t>Cloud Engineer</t>
  </si>
  <si>
    <t>Security Engineer</t>
  </si>
  <si>
    <t>BI Analyst/ Dev</t>
  </si>
  <si>
    <t>Data Scientist</t>
  </si>
  <si>
    <t>Project Mgr/ Scrum Master</t>
  </si>
  <si>
    <t>Product Mgr</t>
  </si>
  <si>
    <t>AI/ML Engineer</t>
  </si>
  <si>
    <t>Data Analyst</t>
  </si>
  <si>
    <t>Integration Engineer</t>
  </si>
  <si>
    <t>Dev Ops Engineer</t>
  </si>
  <si>
    <t>Api Engineer</t>
  </si>
  <si>
    <t>Notes</t>
  </si>
  <si>
    <t>Ken</t>
  </si>
  <si>
    <t>Compliance Companion</t>
  </si>
  <si>
    <t>DS:Marcio@100%, Ken@10%, AI/ML:Michael@10%, Kis Solutions for Lead, FE Dev, BackEnd Dev, and QA</t>
  </si>
  <si>
    <t>APR</t>
  </si>
  <si>
    <t>AI/ML Eng:Michael@15%, PM:Imran@10%, Kis Solutions for lead and BackEnd Dev</t>
  </si>
  <si>
    <t>Sales Forecasting Tool</t>
  </si>
  <si>
    <t>DE:Sankar@25%</t>
  </si>
  <si>
    <t>Multi-variate Sales Forecasting</t>
  </si>
  <si>
    <t>DS:San@50%, DE:Michael@5%</t>
  </si>
  <si>
    <t>Manish</t>
  </si>
  <si>
    <t>Semantic Search</t>
  </si>
  <si>
    <t>AI/ML:Shane@25%</t>
  </si>
  <si>
    <t>Smart Assistant</t>
  </si>
  <si>
    <t>AI/ML:Michael@10%</t>
  </si>
  <si>
    <t>AmwayGPT</t>
  </si>
  <si>
    <t>AI/ML:Shane@10%</t>
  </si>
  <si>
    <t>Sayan</t>
  </si>
  <si>
    <t>MealPlate</t>
  </si>
  <si>
    <t>KIS will be handling support. Sayan @25%. Hemani will be engaged @25% for innovations</t>
  </si>
  <si>
    <t>Lineage</t>
  </si>
  <si>
    <t>Sayan @25%, Hemani @50%</t>
  </si>
  <si>
    <t>Ryan</t>
  </si>
  <si>
    <t>ACDP Comms 360 Profile</t>
  </si>
  <si>
    <t xml:space="preserve">Backend Dev:Ruben@50%, DE:Ruben@50%,  PM:Ryan@10%.  The Kis contractors are funded by David Pham, so are not being noted on this demand sheet.  </t>
  </si>
  <si>
    <t>Shopping Assistant</t>
  </si>
  <si>
    <t>AI/ML:Shane@25%, Agata@100%  Architect:unknown@50%, Lead:unknown@50%, DE:Ethan@90%,Prabhat@80%, Mannu@80%, PM:Ryan@75%</t>
  </si>
  <si>
    <t>Smiti</t>
  </si>
  <si>
    <t>Business Operations Dashboard</t>
  </si>
  <si>
    <t>Business Analyst: Heather@25%; BI Dev: Piero@75% ; Data Analyst: Mohit@75%; Data Engineer: Gilbert@60%</t>
  </si>
  <si>
    <t>Data Quality</t>
  </si>
  <si>
    <t>Operational Reporting</t>
  </si>
  <si>
    <t>Data Engg: Sze@50%; Gilbert@25%; BI Dev: Arran@50%; Proj Manager: Divya @25%</t>
  </si>
  <si>
    <t>Global Data Set- Order, Account, Item, Digital</t>
  </si>
  <si>
    <t>Data Engg: Sze@25%; Gilbert@15%; Vasily@100%; Proj Manager: Edrina@25%</t>
  </si>
  <si>
    <t>Darrell</t>
  </si>
  <si>
    <t>Data Platform Operations</t>
  </si>
  <si>
    <t>Digital Enablement</t>
  </si>
  <si>
    <t>Data Catalog</t>
  </si>
  <si>
    <t>GDW Decommission</t>
  </si>
  <si>
    <t>Tableau Server Upgrade</t>
  </si>
  <si>
    <t>Cost Savings and Monitoring</t>
  </si>
  <si>
    <t>Informatica Decommission</t>
  </si>
  <si>
    <t>Color key:</t>
  </si>
  <si>
    <t>qualified</t>
  </si>
  <si>
    <t>building</t>
  </si>
  <si>
    <t>under performing</t>
  </si>
  <si>
    <r>
      <t>Note: "</t>
    </r>
    <r>
      <rPr>
        <b/>
        <i/>
        <sz val="11"/>
        <color theme="1"/>
        <rFont val="Calibri"/>
        <family val="2"/>
      </rPr>
      <t>building</t>
    </r>
    <r>
      <rPr>
        <i/>
        <sz val="11"/>
        <color theme="1"/>
        <rFont val="Calibri"/>
        <family val="2"/>
      </rPr>
      <t>" means that you have done or are doing.  Having an interest does not count.</t>
    </r>
  </si>
  <si>
    <t>Total Allocated FTE's for Quarter</t>
  </si>
  <si>
    <t>Mgr</t>
  </si>
  <si>
    <t>Team Member</t>
  </si>
  <si>
    <t>Level</t>
  </si>
  <si>
    <t>Proj Mgr/ Scrum Master</t>
  </si>
  <si>
    <t>API Engineer</t>
  </si>
  <si>
    <t>percent available</t>
  </si>
  <si>
    <t>Abhishek</t>
  </si>
  <si>
    <t>Cliff Seow</t>
  </si>
  <si>
    <t>GG18</t>
  </si>
  <si>
    <t>Karthik Ramasamy</t>
  </si>
  <si>
    <t>GG17</t>
  </si>
  <si>
    <t xml:space="preserve">50% Product Manager for Pod #3 (WMS delivery - LATAM, Japan, Malaysia, Value Chain demand request), 30% upskilling for engineering on new stack, 20% allocated to ConnectDirect migration) </t>
  </si>
  <si>
    <t>Mike Heyn</t>
  </si>
  <si>
    <t>Nancy Wong</t>
  </si>
  <si>
    <t xml:space="preserve">100% Product Manager for Pod#1 (Managing delivery and vendor - Hybris CA UM to Kafka migration, Hybris India UM to Kafka for MEP, Integration Mdzn - wM to Camel migration for application with no modernization strategy) </t>
  </si>
  <si>
    <t>Renuka Dabas</t>
  </si>
  <si>
    <t>100% Product Manager for Pod#2 (NextGen delivery - NG Thailand, LATAM, CLOS MLP1.0, LATAM MDMS)</t>
  </si>
  <si>
    <t>Srikanth Prathipati</t>
  </si>
  <si>
    <t>Cliff</t>
  </si>
  <si>
    <t>Azree Idris</t>
  </si>
  <si>
    <t>GG16</t>
  </si>
  <si>
    <t>50% allocated to Administration and Operation (Apac &amp; Europe Support, Managing vendor, Apac Partner system/environment coordination, VC wM 2nd Cluster Setup - C1 and 10.15 Upgrade)
20% allocated to Integration Mdzn 2025 (ElasticSearch Migration, AWS components consolidation)
30% allocated on new stack DevOps processes for AWS, GCP, Confluent, Apigee, Airflow</t>
  </si>
  <si>
    <t>Leong Lee Ling</t>
  </si>
  <si>
    <t>60% allocated to Administration and Operation (Apac &amp; Europe Support, environment and deployment governance, VC wM 2nd Cluster Setup - B2B and 10.15 Upgrade)
10% allocated to Integration Mdzn 2025 (ElasticSearch Migration, Jenkin Upgrade)
30% allocated on new stack DevOp processes for AWS, GCP, Confluent, Apigee, Airflow</t>
  </si>
  <si>
    <t>Sam Oyenakan</t>
  </si>
  <si>
    <t>70% allocated to Administration and Operation (US Region Support, C1, India wM 10.15 Upgrade and  VC wM 2nd Cluster Setup, Europe/ANA Partner system/environment coordination)
30% allocated to Integration Mdzn 2025 (API Call Log, API enhancement support)</t>
  </si>
  <si>
    <t>Carrie Knott</t>
  </si>
  <si>
    <t>60% allocated to Data Platform support, 40% to GDW Decommission</t>
  </si>
  <si>
    <t>Chris Hewlett</t>
  </si>
  <si>
    <t>GG15</t>
  </si>
  <si>
    <t>100% allocated to Digital Enablement development and support</t>
  </si>
  <si>
    <t>Edrina Abd Rahman</t>
  </si>
  <si>
    <t>100% allocated to program management for Global Datasets, Digital, and Data Quality</t>
  </si>
  <si>
    <t>Phoebe Choo</t>
  </si>
  <si>
    <t>50% allocated to Data Platform Support, 40% to Data Quality, 10% to Data Platform Product Management</t>
  </si>
  <si>
    <t>Robby Hoekstra</t>
  </si>
  <si>
    <t>30% allocated to GCP Cloud Engineering, 60% to Data Platform Lead/Support, 10% Informatica Decommission</t>
  </si>
  <si>
    <t>Shea Van Fossen</t>
  </si>
  <si>
    <t>30% allocated to Data Tool Support/Tableau server upgrade, 40% allocated to Data Platform Support, 30% to Data Catalog</t>
  </si>
  <si>
    <t>Shivam Chauhan</t>
  </si>
  <si>
    <t>GG13</t>
  </si>
  <si>
    <t>50% allocated to Digital Enablement development and support, 50% to Data Platform support</t>
  </si>
  <si>
    <t>Shivam Kapoor</t>
  </si>
  <si>
    <t>80% allocated to Data Platform support, 20% to Cost Savings and Monitoring</t>
  </si>
  <si>
    <t>Shubham Arora</t>
  </si>
  <si>
    <t>GG14</t>
  </si>
  <si>
    <t>Zulkiffli Hasan</t>
  </si>
  <si>
    <t>20% allocated to Data Tool Support, 20% to Cloud Engineering 60% allocated to Data Platform Support</t>
  </si>
  <si>
    <t>Gaurav</t>
  </si>
  <si>
    <t>Abhishek Merukar</t>
  </si>
  <si>
    <t>Darrell Tanis</t>
  </si>
  <si>
    <t>Ken Popkin</t>
  </si>
  <si>
    <t>Prod Mgr for CC, Program Mgr for AM, DS work on CC</t>
  </si>
  <si>
    <t>Ryan Vetter</t>
  </si>
  <si>
    <t>Prod Mgr for ACDP Comms 360 profile@10%, Shopping Assistant PM@75%</t>
  </si>
  <si>
    <t>Sayan Chakraborty</t>
  </si>
  <si>
    <t>MealPlate - 25%, Data Strategy - 50% (Data Layer, Catalog, DQ, Ingestion Framework), AI-GPT - 25%</t>
  </si>
  <si>
    <t>Smiti Majumdar</t>
  </si>
  <si>
    <t>Karthik</t>
  </si>
  <si>
    <t>Yogendra Kumar</t>
  </si>
  <si>
    <t>10% allocated to Canonical Governance
60% allocated to Integration Mdzn 2025 (Airflow MFT - ConnectDirect)
30% allocated to demand work (Mongolia Work Order, FTP to sFTP migration, China Project Ocean)</t>
  </si>
  <si>
    <t>Deeksha Jaiswal</t>
  </si>
  <si>
    <t>Trainee</t>
  </si>
  <si>
    <t xml:space="preserve">Fully available for DS/ML on other projects.  Engaging Deeksha on CC until some other demand is assigned.  </t>
  </si>
  <si>
    <t>Divya Devunhalli</t>
  </si>
  <si>
    <t>Proj Mgr for Op Dashboard@25%, Proj Mgr for DQ@25%, BA work for AB Test and ACE Release Notes @25%</t>
  </si>
  <si>
    <t>Imran Naqvi</t>
  </si>
  <si>
    <t>Proj Mgr for CC @25% and for APR@10%</t>
  </si>
  <si>
    <t>San Mishra</t>
  </si>
  <si>
    <t>DE work for Sales Forecasting.  DS work for Multi-variate Sales Forecast</t>
  </si>
  <si>
    <t>Mannu Gaddhyan</t>
  </si>
  <si>
    <t>80% - Shopping Assistant, 20%- Meal Plate Analyzer</t>
  </si>
  <si>
    <t>Marcio Balliet</t>
  </si>
  <si>
    <t>100% allocated towards AI development for Compliance Companion</t>
  </si>
  <si>
    <t>Michael Janzen</t>
  </si>
  <si>
    <t>Allocated to APR, CC, Smart Assistant, MacroForecasting at total of 50%</t>
  </si>
  <si>
    <t>Prabhat Ranjan</t>
  </si>
  <si>
    <t>80% - Shopping Assistant, 10%- Search &amp; APR support, 10% - Amway GPT adhoc requests</t>
  </si>
  <si>
    <t>Shane Graham</t>
  </si>
  <si>
    <t>25% Search, 35% Shopping Assistant, 10% AmwayGPT</t>
  </si>
  <si>
    <t>Shikhar Mishra</t>
  </si>
  <si>
    <t>Could be allocated to Shopping Assistant, but more planning needed to confirm.</t>
  </si>
  <si>
    <t>Steve Pupel</t>
  </si>
  <si>
    <t>Bandwidth of 75% available per month depending upon the work on ABO Assitant chat, LOS vizualizer, sales plan related queries, data science related work</t>
  </si>
  <si>
    <t>bot</t>
  </si>
  <si>
    <t>Mike</t>
  </si>
  <si>
    <t>Adham Kundi</t>
  </si>
  <si>
    <t>65% allocated to Integration Mdzn 2025 (API Management), 20% Various (Data Layer Services, TOTVs ERP, Future State LOS, JDA Shop Kafka Support), 15% NGC</t>
  </si>
  <si>
    <t>Weng Soon Har</t>
  </si>
  <si>
    <t>50% allocated to Integration Mdzn 2025 (API Auth included configuration as code changes, refresh token and auth_code flow consolidation ), 50% allocated to MDMS Security Hardening</t>
  </si>
  <si>
    <t>Renuka</t>
  </si>
  <si>
    <t>Abhishek Kumar</t>
  </si>
  <si>
    <t>50% allocated to Integration Mdzn (API DataDome Bot Detection Implementation, CAS Spring Framework), 50% allocated to NextGen program</t>
  </si>
  <si>
    <t>Agata Semerjak</t>
  </si>
  <si>
    <t>100% on Shopping Assistant</t>
  </si>
  <si>
    <t>Ethan Clark</t>
  </si>
  <si>
    <t>Shopping Assistant DE@90%, EOM-Japan Ingestion Lead@10%</t>
  </si>
  <si>
    <t>Ruben Pena</t>
  </si>
  <si>
    <t>100% allocated as the Tech Lead for ACDP Comms (New Growth &amp; Support)</t>
  </si>
  <si>
    <t>Arran Gonsalves</t>
  </si>
  <si>
    <t>Operational Reporting (40%), Data Quality (40%), Business Operations Dashboard (20%)</t>
  </si>
  <si>
    <t>Gilbert Lim</t>
  </si>
  <si>
    <t>Global Data Sets (30%) + Operational Reports (50%) + Digital (20%)</t>
  </si>
  <si>
    <t>Heather Kirsch</t>
  </si>
  <si>
    <t>Wellbeing + and Amway + (60%) ,  Business Operations Dashboard (30%), Market Support Digital Analytics (10%)</t>
  </si>
  <si>
    <t>Hemani Bharadwaj</t>
  </si>
  <si>
    <t>Meal Plate (50%); Lineage (40%) ; Biz Ops Dash (10%)</t>
  </si>
  <si>
    <t>Mitchell Suing</t>
  </si>
  <si>
    <t>Data Quality (70%), AM Workspace (30%)</t>
  </si>
  <si>
    <t>Mohit Aggarwal</t>
  </si>
  <si>
    <t>Business Operations Dashboard (40%),  Digital Product Support - APR/Healthy Home/Traceability (25%), Digital Analytics Market Support including NGC (35%)</t>
  </si>
  <si>
    <t>Piero Miranda</t>
  </si>
  <si>
    <t>Business Operations Dashboard (60%),  Digital Analytics Product and Market Support including NGC (40%)</t>
  </si>
  <si>
    <t>Sze Yin Tan</t>
  </si>
  <si>
    <t>Global Data Sets (40%) + Operational Reports (50%) + Other (10%) like MEP</t>
  </si>
  <si>
    <t>Vasily Smirnov</t>
  </si>
  <si>
    <t>Global Data Sets (80%) + EOM (20%)</t>
  </si>
  <si>
    <t>Summary of Team Demand &amp; Capacity</t>
  </si>
  <si>
    <t>Area</t>
  </si>
  <si>
    <t>Demand</t>
  </si>
  <si>
    <t>Capacity</t>
  </si>
  <si>
    <t xml:space="preserve">Total: </t>
  </si>
  <si>
    <t>red text =</t>
  </si>
  <si>
    <t>more demand than capacity</t>
  </si>
  <si>
    <t xml:space="preserve">black text = </t>
  </si>
  <si>
    <t>more capacity than demand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</si>
  <si>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</si>
  <si>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</si>
  <si>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</si>
  <si>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</si>
  <si>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</si>
  <si>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</si>
  <si>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</si>
  <si>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</si>
  <si>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</si>
  <si>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</si>
  <si>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</si>
  <si>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</si>
  <si>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</si>
  <si>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</si>
  <si>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</si>
  <si>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</si>
  <si>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</si>
  <si>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</si>
  <si>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</si>
  <si>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</si>
  <si>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</si>
  <si>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</si>
  <si>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</si>
  <si>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</si>
  <si>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</si>
  <si>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</si>
  <si>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</si>
  <si>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</si>
  <si>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</si>
  <si>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</si>
  <si>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Data Engineer: Sheik Shafiullah (WiPro)</t>
  </si>
  <si>
    <t>Lead: Shivam Kapoor, Data Engineer: Data Operations Team</t>
  </si>
  <si>
    <t>Data Engineer: Shea Van Fossen, QA: Zulkiffli Hasan</t>
  </si>
  <si>
    <t>Lead / Data Engineer: Carrie Knott, Data Engineer / BI Analyst Dev: WiPro</t>
  </si>
  <si>
    <t>Chris Hewlett@100%, Shivam Chauhan@50%, Shubham Arora(50%)</t>
  </si>
  <si>
    <t>Lead: Shea Van Fossen (25%)</t>
  </si>
  <si>
    <t>Data Platform Operations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</si>
</sst>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C00000"/>
      <name val="Aptos Narrow"/>
      <family val="2"/>
      <scheme val="minor"/>
    </font>
    <font>
      <sz val="11"/>
      <color rgb="FF242424"/>
      <name val="Aptos Narrow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i/>
      <sz val="11"/>
      <name val="Calibri"/>
      <family val="2"/>
    </font>
    <font>
      <i/>
      <sz val="11"/>
      <name val="Aptos Narrow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b/>
      <i/>
      <sz val="11"/>
      <color theme="1"/>
      <name val="Calibri"/>
      <family val="2"/>
    </font>
    <font>
      <sz val="11"/>
      <color theme="3" tint="0.499984740745262"/>
      <name val="Calibri"/>
      <family val="2"/>
    </font>
    <font>
      <sz val="11"/>
      <color rgb="FF242424"/>
      <name val="Aptos Narrow"/>
      <family val="2"/>
    </font>
    <font>
      <sz val="11"/>
      <color rgb="FF00B0F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1C1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/>
    <xf numFmtId="0" fontId="1" fillId="3" borderId="0" xfId="0" applyFont="1" applyFill="1"/>
    <xf numFmtId="0" fontId="5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/>
    </xf>
    <xf numFmtId="2" fontId="3" fillId="2" borderId="0" xfId="0" applyNumberFormat="1" applyFont="1" applyFill="1" applyAlignment="1">
      <alignment horizontal="center" wrapText="1"/>
    </xf>
    <xf numFmtId="2" fontId="7" fillId="2" borderId="0" xfId="0" applyNumberFormat="1" applyFont="1" applyFill="1" applyAlignment="1">
      <alignment horizontal="center" wrapText="1"/>
    </xf>
    <xf numFmtId="2" fontId="2" fillId="0" borderId="0" xfId="0" applyNumberFormat="1" applyFont="1" applyAlignment="1">
      <alignment horizontal="right" vertical="top" wrapText="1"/>
    </xf>
    <xf numFmtId="2" fontId="8" fillId="0" borderId="0" xfId="0" applyNumberFormat="1" applyFont="1" applyAlignment="1">
      <alignment horizontal="right" vertical="top" wrapText="1"/>
    </xf>
    <xf numFmtId="2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vertical="top" wrapText="1"/>
    </xf>
    <xf numFmtId="2" fontId="2" fillId="7" borderId="0" xfId="0" applyNumberFormat="1" applyFont="1" applyFill="1" applyAlignment="1">
      <alignment horizontal="right" vertical="top" wrapText="1"/>
    </xf>
    <xf numFmtId="2" fontId="3" fillId="0" borderId="0" xfId="0" applyNumberFormat="1" applyFont="1" applyAlignment="1">
      <alignment horizontal="right" vertical="top" wrapText="1"/>
    </xf>
    <xf numFmtId="2" fontId="13" fillId="4" borderId="0" xfId="1" applyNumberFormat="1" applyFont="1" applyAlignment="1">
      <alignment horizontal="right" vertical="top" wrapText="1"/>
    </xf>
    <xf numFmtId="2" fontId="13" fillId="7" borderId="0" xfId="1" applyNumberFormat="1" applyFont="1" applyFill="1" applyAlignment="1">
      <alignment horizontal="right" vertical="top" wrapText="1"/>
    </xf>
    <xf numFmtId="2" fontId="14" fillId="5" borderId="0" xfId="2" applyNumberFormat="1" applyFont="1" applyAlignment="1">
      <alignment horizontal="center" vertical="top" wrapText="1"/>
    </xf>
    <xf numFmtId="2" fontId="13" fillId="4" borderId="0" xfId="1" applyNumberFormat="1" applyFont="1" applyAlignment="1">
      <alignment horizontal="center" vertical="top" wrapText="1"/>
    </xf>
    <xf numFmtId="2" fontId="13" fillId="0" borderId="0" xfId="1" applyNumberFormat="1" applyFont="1" applyFill="1" applyAlignment="1">
      <alignment horizontal="center" vertical="top" wrapText="1"/>
    </xf>
    <xf numFmtId="2" fontId="14" fillId="0" borderId="0" xfId="2" applyNumberFormat="1" applyFont="1" applyFill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1" fontId="9" fillId="4" borderId="0" xfId="1" applyNumberFormat="1" applyAlignment="1">
      <alignment horizontal="center" vertical="center" wrapText="1"/>
    </xf>
    <xf numFmtId="2" fontId="10" fillId="5" borderId="0" xfId="2" applyNumberFormat="1" applyAlignment="1">
      <alignment horizontal="center" vertical="center" wrapText="1"/>
    </xf>
    <xf numFmtId="2" fontId="14" fillId="5" borderId="0" xfId="2" applyNumberFormat="1" applyFont="1" applyAlignment="1">
      <alignment horizontal="center" vertical="center" wrapText="1"/>
    </xf>
    <xf numFmtId="1" fontId="13" fillId="4" borderId="0" xfId="1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2" fontId="12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2" fontId="0" fillId="3" borderId="0" xfId="0" applyNumberFormat="1" applyFill="1"/>
    <xf numFmtId="2" fontId="0" fillId="0" borderId="0" xfId="0" applyNumberFormat="1"/>
    <xf numFmtId="2" fontId="1" fillId="0" borderId="0" xfId="0" applyNumberFormat="1" applyFont="1"/>
    <xf numFmtId="2" fontId="5" fillId="0" borderId="0" xfId="0" applyNumberFormat="1" applyFont="1"/>
    <xf numFmtId="2" fontId="3" fillId="2" borderId="0" xfId="0" applyNumberFormat="1" applyFont="1" applyFill="1" applyAlignment="1">
      <alignment horizontal="right" wrapText="1"/>
    </xf>
    <xf numFmtId="2" fontId="7" fillId="2" borderId="0" xfId="0" applyNumberFormat="1" applyFont="1" applyFill="1" applyAlignment="1">
      <alignment horizontal="right" wrapText="1"/>
    </xf>
    <xf numFmtId="2" fontId="4" fillId="0" borderId="0" xfId="0" applyNumberFormat="1" applyFont="1" applyAlignment="1">
      <alignment horizontal="left" vertical="center"/>
    </xf>
    <xf numFmtId="2" fontId="16" fillId="0" borderId="0" xfId="0" applyNumberFormat="1" applyFont="1" applyAlignment="1">
      <alignment horizontal="right" vertical="top" wrapText="1"/>
    </xf>
    <xf numFmtId="0" fontId="6" fillId="0" borderId="0" xfId="0" applyFont="1"/>
    <xf numFmtId="0" fontId="8" fillId="0" borderId="0" xfId="0" applyFont="1" applyAlignment="1">
      <alignment horizontal="left" vertical="top"/>
    </xf>
    <xf numFmtId="0" fontId="17" fillId="0" borderId="0" xfId="0" applyFont="1"/>
    <xf numFmtId="1" fontId="2" fillId="0" borderId="0" xfId="0" applyNumberFormat="1" applyFont="1" applyAlignment="1">
      <alignment horizontal="left" vertical="top" wrapText="1"/>
    </xf>
    <xf numFmtId="2" fontId="18" fillId="0" borderId="0" xfId="0" applyNumberFormat="1" applyFont="1" applyAlignment="1">
      <alignment horizontal="right" vertical="top" wrapText="1"/>
    </xf>
    <xf numFmtId="2" fontId="2" fillId="6" borderId="0" xfId="0" applyNumberFormat="1" applyFont="1" applyFill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4">
    <dxf>
      <font>
        <color rgb="FFC00000"/>
      </font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n Popkin" id="{D7D13F6B-A495-8E49-8400-D3FB2A354E41}" userId="aiuu161@amway.com" providerId="PeoplePicker"/>
  <person displayName="Smiti Majumdar" id="{BF47F6D1-2D4D-4E45-B27E-A45C08D25750}" userId="S::AIUKW84@amway.com::a12839cb-40fe-428d-b3a3-f48874da2dd8" providerId="AD"/>
  <person displayName="Smiti Majumdar" id="{618E6E3B-B463-4EEA-A428-70FEDDC82E52}" userId="S::aiukw84@amway.com::a12839cb-40fe-428d-b3a3-f48874da2d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5-04-14T13:31:39.08" personId="{618E6E3B-B463-4EEA-A428-70FEDDC82E52}" id="{138B0D4A-2C27-444C-BAFF-C364DB8B79DE}">
    <text>0.9 DE deficit</text>
  </threadedComment>
  <threadedComment ref="L14" dT="2025-04-14T13:31:56.44" personId="{618E6E3B-B463-4EEA-A428-70FEDDC82E52}" id="{D00612E8-85FF-46F5-9F9B-083379B5F651}">
    <text>0.25 shortfall</text>
  </threadedComment>
  <threadedComment ref="Q14" dT="2025-04-14T13:32:28.25" personId="{618E6E3B-B463-4EEA-A428-70FEDDC82E52}" id="{33AF79EF-B993-44BB-B273-AB582FE94286}">
    <text>0.25 shortfall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3-24T14:33:42.45" personId="{BF47F6D1-2D4D-4E45-B27E-A45C08D25750}" id="{46140D66-63F8-4799-8883-707D09E01436}">
    <text>@Ken Popkin - As we are looking at availability, how are we accounting for team management activities ?</text>
    <mentions>
      <mention mentionpersonId="{D7D13F6B-A495-8E49-8400-D3FB2A354E41}" mentionId="{F7477208-EF61-4A55-A1F6-AF4CA8228F43}" startIndex="0" length="1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U2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6328125" defaultRowHeight="14.5" x14ac:dyDescent="0.35"/>
  <cols>
    <col min="1" max="1" width="8.6328125" style="4"/>
    <col min="2" max="2" width="32.453125" style="4" customWidth="1"/>
    <col min="3" max="3" width="8.453125" style="21" customWidth="1"/>
    <col min="4" max="4" width="10.453125" style="19" customWidth="1"/>
    <col min="5" max="5" width="10.36328125" style="19" customWidth="1"/>
    <col min="6" max="6" width="11.6328125" style="19" customWidth="1"/>
    <col min="7" max="7" width="9.6328125" style="19" customWidth="1"/>
    <col min="8" max="8" width="6.36328125" style="19" customWidth="1"/>
    <col min="9" max="9" width="9.453125" style="19" customWidth="1"/>
    <col min="10" max="11" width="10.08984375" style="19" customWidth="1"/>
    <col min="12" max="13" width="11.453125" style="19" customWidth="1"/>
    <col min="14" max="20" width="13" style="19" customWidth="1"/>
    <col min="21" max="21" width="137.6328125" style="15" bestFit="1" customWidth="1"/>
    <col min="22" max="22" width="8.6328125" style="4" customWidth="1"/>
    <col min="23" max="16384" width="8.6328125" style="4"/>
  </cols>
  <sheetData>
    <row r="1" spans="1:21" s="39" customFormat="1" ht="21.65" customHeight="1" x14ac:dyDescent="0.35">
      <c r="A1" s="16" t="s">
        <v>0</v>
      </c>
      <c r="B1" s="37"/>
      <c r="C1" s="38">
        <f t="shared" ref="C1:T1" si="0">SUM(C2:C502)</f>
        <v>1</v>
      </c>
      <c r="D1" s="38">
        <f t="shared" si="0"/>
        <v>1.5</v>
      </c>
      <c r="E1" s="38">
        <f t="shared" si="0"/>
        <v>3.25</v>
      </c>
      <c r="F1" s="38">
        <f t="shared" si="0"/>
        <v>2</v>
      </c>
      <c r="G1" s="38">
        <f t="shared" si="0"/>
        <v>5</v>
      </c>
      <c r="H1" s="38">
        <f t="shared" si="0"/>
        <v>2.25</v>
      </c>
      <c r="I1" s="38">
        <f t="shared" si="0"/>
        <v>20.75</v>
      </c>
      <c r="J1" s="38">
        <f t="shared" si="0"/>
        <v>0.25</v>
      </c>
      <c r="K1" s="38">
        <f t="shared" si="0"/>
        <v>0.25</v>
      </c>
      <c r="L1" s="38">
        <f t="shared" si="0"/>
        <v>4.75</v>
      </c>
      <c r="M1" s="38">
        <f t="shared" si="0"/>
        <v>1.6</v>
      </c>
      <c r="N1" s="38">
        <f t="shared" si="0"/>
        <v>2.4500000000000002</v>
      </c>
      <c r="O1" s="38">
        <f t="shared" si="0"/>
        <v>2.6</v>
      </c>
      <c r="P1" s="38">
        <f t="shared" si="0"/>
        <v>3.3499999999999996</v>
      </c>
      <c r="Q1" s="38">
        <f t="shared" si="0"/>
        <v>3</v>
      </c>
      <c r="R1" s="38">
        <f t="shared" si="0"/>
        <v>0</v>
      </c>
      <c r="S1" s="38">
        <f t="shared" si="0"/>
        <v>0</v>
      </c>
      <c r="T1" s="38">
        <f t="shared" si="0"/>
        <v>0</v>
      </c>
    </row>
    <row r="2" spans="1:21" s="12" customFormat="1" ht="29" x14ac:dyDescent="0.35">
      <c r="A2" s="2" t="s">
        <v>1</v>
      </c>
      <c r="B2" s="5" t="s">
        <v>2</v>
      </c>
      <c r="C2" s="17" t="s">
        <v>3</v>
      </c>
      <c r="D2" s="17" t="s">
        <v>4</v>
      </c>
      <c r="E2" s="18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3" t="s">
        <v>21</v>
      </c>
    </row>
    <row r="3" spans="1:21" x14ac:dyDescent="0.35">
      <c r="A3" s="4" t="s">
        <v>22</v>
      </c>
      <c r="B3" s="4" t="s">
        <v>23</v>
      </c>
      <c r="C3" s="19"/>
      <c r="D3" s="20"/>
      <c r="E3" s="51">
        <v>0.25</v>
      </c>
      <c r="F3" s="51">
        <v>0.25</v>
      </c>
      <c r="G3" s="51">
        <v>0.25</v>
      </c>
      <c r="H3" s="51">
        <v>0.25</v>
      </c>
      <c r="M3" s="19">
        <v>1.1000000000000001</v>
      </c>
      <c r="N3" s="19">
        <v>0.25</v>
      </c>
      <c r="P3" s="19">
        <v>0.1</v>
      </c>
      <c r="U3" s="10" t="s">
        <v>24</v>
      </c>
    </row>
    <row r="4" spans="1:21" x14ac:dyDescent="0.35">
      <c r="A4" s="4" t="s">
        <v>22</v>
      </c>
      <c r="B4" s="4" t="s">
        <v>25</v>
      </c>
      <c r="C4" s="19"/>
      <c r="E4" s="51">
        <v>0.25</v>
      </c>
      <c r="F4" s="51"/>
      <c r="G4" s="51">
        <v>0.25</v>
      </c>
      <c r="N4" s="19">
        <v>0.1</v>
      </c>
      <c r="P4" s="19">
        <v>0.25</v>
      </c>
      <c r="U4" s="10" t="s">
        <v>26</v>
      </c>
    </row>
    <row r="5" spans="1:21" x14ac:dyDescent="0.35">
      <c r="A5" s="4" t="s">
        <v>22</v>
      </c>
      <c r="B5" s="4" t="s">
        <v>27</v>
      </c>
      <c r="C5" s="19"/>
      <c r="I5" s="19">
        <v>0.25</v>
      </c>
      <c r="U5" s="10" t="s">
        <v>28</v>
      </c>
    </row>
    <row r="6" spans="1:21" x14ac:dyDescent="0.35">
      <c r="A6" s="4" t="s">
        <v>22</v>
      </c>
      <c r="B6" s="4" t="s">
        <v>29</v>
      </c>
      <c r="C6" s="19"/>
      <c r="M6" s="19">
        <v>0.5</v>
      </c>
      <c r="P6" s="19">
        <v>0.05</v>
      </c>
      <c r="U6" s="10" t="s">
        <v>30</v>
      </c>
    </row>
    <row r="7" spans="1:21" x14ac:dyDescent="0.35">
      <c r="A7" s="4" t="s">
        <v>31</v>
      </c>
      <c r="B7" s="4" t="s">
        <v>32</v>
      </c>
      <c r="C7" s="19"/>
      <c r="P7" s="19">
        <v>0.25</v>
      </c>
      <c r="U7" s="10" t="s">
        <v>33</v>
      </c>
    </row>
    <row r="8" spans="1:21" x14ac:dyDescent="0.35">
      <c r="A8" s="4" t="s">
        <v>31</v>
      </c>
      <c r="B8" s="4" t="s">
        <v>34</v>
      </c>
      <c r="C8" s="19"/>
      <c r="P8" s="19">
        <v>0.1</v>
      </c>
      <c r="U8" s="10" t="s">
        <v>35</v>
      </c>
    </row>
    <row r="9" spans="1:21" x14ac:dyDescent="0.35">
      <c r="A9" s="4" t="s">
        <v>31</v>
      </c>
      <c r="B9" s="4" t="s">
        <v>36</v>
      </c>
      <c r="C9" s="19"/>
      <c r="P9" s="19">
        <v>0.1</v>
      </c>
      <c r="U9" s="10" t="s">
        <v>37</v>
      </c>
    </row>
    <row r="10" spans="1:21" x14ac:dyDescent="0.35">
      <c r="A10" s="4" t="s">
        <v>38</v>
      </c>
      <c r="B10" s="4" t="s">
        <v>39</v>
      </c>
      <c r="C10" s="19"/>
      <c r="G10" s="19">
        <v>0.25</v>
      </c>
      <c r="O10" s="19">
        <v>0.25</v>
      </c>
      <c r="P10" s="19">
        <v>0.25</v>
      </c>
      <c r="U10" s="10" t="s">
        <v>40</v>
      </c>
    </row>
    <row r="11" spans="1:21" x14ac:dyDescent="0.35">
      <c r="A11" s="4" t="s">
        <v>38</v>
      </c>
      <c r="B11" s="4" t="s">
        <v>41</v>
      </c>
      <c r="C11" s="19"/>
      <c r="D11" s="19">
        <v>0.25</v>
      </c>
      <c r="F11" s="19">
        <v>0.25</v>
      </c>
      <c r="G11" s="19">
        <v>0.25</v>
      </c>
      <c r="U11" s="10" t="s">
        <v>42</v>
      </c>
    </row>
    <row r="12" spans="1:21" x14ac:dyDescent="0.35">
      <c r="A12" s="4" t="s">
        <v>43</v>
      </c>
      <c r="B12" s="4" t="s">
        <v>44</v>
      </c>
      <c r="C12" s="19"/>
      <c r="G12" s="19">
        <v>0.5</v>
      </c>
      <c r="I12" s="19">
        <v>0.5</v>
      </c>
      <c r="O12" s="19">
        <v>0.1</v>
      </c>
      <c r="U12" s="10" t="s">
        <v>45</v>
      </c>
    </row>
    <row r="13" spans="1:21" x14ac:dyDescent="0.35">
      <c r="A13" s="4" t="s">
        <v>43</v>
      </c>
      <c r="B13" s="4" t="s">
        <v>46</v>
      </c>
      <c r="C13" s="19"/>
      <c r="D13" s="19">
        <v>0.5</v>
      </c>
      <c r="E13" s="19">
        <v>0.5</v>
      </c>
      <c r="I13" s="19">
        <v>2.5</v>
      </c>
      <c r="O13" s="19">
        <v>0.75</v>
      </c>
      <c r="P13" s="19">
        <v>1.25</v>
      </c>
      <c r="U13" s="10" t="s">
        <v>47</v>
      </c>
    </row>
    <row r="14" spans="1:21" x14ac:dyDescent="0.35">
      <c r="A14" s="4" t="s">
        <v>48</v>
      </c>
      <c r="B14" s="4" t="s">
        <v>49</v>
      </c>
      <c r="C14" s="19">
        <v>0.25</v>
      </c>
      <c r="I14" s="19">
        <v>1.5</v>
      </c>
      <c r="L14" s="19">
        <v>1</v>
      </c>
      <c r="Q14" s="19">
        <v>1</v>
      </c>
      <c r="U14" s="4" t="s">
        <v>50</v>
      </c>
    </row>
    <row r="15" spans="1:21" x14ac:dyDescent="0.35">
      <c r="A15" s="4" t="s">
        <v>48</v>
      </c>
      <c r="B15" s="4" t="s">
        <v>51</v>
      </c>
      <c r="C15" s="19">
        <v>0.5</v>
      </c>
      <c r="D15" s="19">
        <v>0.25</v>
      </c>
      <c r="E15" s="19">
        <v>0.5</v>
      </c>
      <c r="F15" s="19">
        <v>0.5</v>
      </c>
      <c r="G15" s="19">
        <v>0.5</v>
      </c>
      <c r="H15" s="19">
        <v>0.5</v>
      </c>
      <c r="I15" s="19">
        <v>2</v>
      </c>
      <c r="L15" s="19">
        <v>0.25</v>
      </c>
      <c r="N15" s="19">
        <f>SUM(N2:N14)</f>
        <v>0.35</v>
      </c>
      <c r="O15" s="19">
        <v>0.5</v>
      </c>
      <c r="U15" s="14"/>
    </row>
    <row r="16" spans="1:21" x14ac:dyDescent="0.35">
      <c r="A16" s="4" t="s">
        <v>48</v>
      </c>
      <c r="B16" s="4" t="s">
        <v>52</v>
      </c>
      <c r="C16" s="19"/>
      <c r="I16" s="19">
        <v>1</v>
      </c>
      <c r="L16" s="19">
        <v>1</v>
      </c>
      <c r="N16" s="19">
        <v>0.25</v>
      </c>
      <c r="U16" s="55" t="s">
        <v>53</v>
      </c>
    </row>
    <row r="17" spans="1:21" ht="29" x14ac:dyDescent="0.35">
      <c r="A17" s="4" t="s">
        <v>48</v>
      </c>
      <c r="B17" s="4" t="s">
        <v>54</v>
      </c>
      <c r="C17" s="19"/>
      <c r="H17" s="19">
        <v>0.5</v>
      </c>
      <c r="I17" s="19">
        <v>3</v>
      </c>
      <c r="N17" s="19">
        <v>0.25</v>
      </c>
      <c r="U17" s="55" t="s">
        <v>55</v>
      </c>
    </row>
    <row r="18" spans="1:21" x14ac:dyDescent="0.35">
      <c r="A18" s="4" t="s">
        <v>56</v>
      </c>
      <c r="B18" s="4" t="s">
        <v>57</v>
      </c>
      <c r="C18" s="19"/>
      <c r="D18" s="19">
        <v>0.25</v>
      </c>
      <c r="E18" s="19">
        <v>1</v>
      </c>
      <c r="I18" s="19">
        <v>5</v>
      </c>
      <c r="J18" s="19">
        <v>0.25</v>
      </c>
      <c r="K18" s="19">
        <v>0.25</v>
      </c>
      <c r="L18" s="19">
        <v>0.5</v>
      </c>
      <c r="N18" s="19">
        <v>1</v>
      </c>
      <c r="O18" s="19">
        <v>1</v>
      </c>
      <c r="Q18" s="19">
        <v>2</v>
      </c>
      <c r="U18" s="14" t="s">
        <v>232</v>
      </c>
    </row>
    <row r="19" spans="1:21" x14ac:dyDescent="0.35">
      <c r="A19" s="4" t="s">
        <v>56</v>
      </c>
      <c r="B19" s="4" t="s">
        <v>58</v>
      </c>
      <c r="C19" s="19"/>
      <c r="G19" s="19">
        <v>2</v>
      </c>
      <c r="U19" s="14" t="s">
        <v>230</v>
      </c>
    </row>
    <row r="20" spans="1:21" x14ac:dyDescent="0.35">
      <c r="A20" s="4" t="s">
        <v>56</v>
      </c>
      <c r="B20" s="4" t="s">
        <v>59</v>
      </c>
      <c r="C20" s="56">
        <v>0.25</v>
      </c>
      <c r="D20" s="56">
        <v>0.25</v>
      </c>
      <c r="E20" s="20">
        <v>0.25</v>
      </c>
      <c r="F20" s="56">
        <v>1</v>
      </c>
      <c r="G20" s="56">
        <v>1</v>
      </c>
      <c r="H20" s="56">
        <v>0.5</v>
      </c>
      <c r="I20" s="56">
        <v>2</v>
      </c>
      <c r="J20" s="56"/>
      <c r="K20" s="56"/>
      <c r="L20" s="56"/>
      <c r="M20" s="56"/>
      <c r="N20" s="56">
        <v>0.25</v>
      </c>
      <c r="O20" s="56"/>
      <c r="P20" s="56">
        <v>1</v>
      </c>
      <c r="U20" s="14" t="s">
        <v>231</v>
      </c>
    </row>
    <row r="21" spans="1:21" x14ac:dyDescent="0.35">
      <c r="A21" s="4" t="s">
        <v>56</v>
      </c>
      <c r="B21" s="4" t="s">
        <v>60</v>
      </c>
      <c r="C21" s="19"/>
      <c r="E21" s="19">
        <v>0.25</v>
      </c>
      <c r="I21" s="19">
        <v>1</v>
      </c>
      <c r="L21" s="51">
        <v>2</v>
      </c>
      <c r="U21" s="14" t="s">
        <v>229</v>
      </c>
    </row>
    <row r="22" spans="1:21" x14ac:dyDescent="0.35">
      <c r="A22" s="4" t="s">
        <v>56</v>
      </c>
      <c r="B22" s="4" t="s">
        <v>61</v>
      </c>
      <c r="C22" s="19"/>
      <c r="H22" s="19">
        <v>0.5</v>
      </c>
      <c r="I22" s="19">
        <v>0.5</v>
      </c>
      <c r="U22" s="14" t="s">
        <v>228</v>
      </c>
    </row>
    <row r="23" spans="1:21" x14ac:dyDescent="0.35">
      <c r="A23" s="4" t="s">
        <v>56</v>
      </c>
      <c r="B23" s="4" t="s">
        <v>62</v>
      </c>
      <c r="C23" s="19"/>
      <c r="E23" s="19">
        <v>0.25</v>
      </c>
      <c r="I23" s="19">
        <v>0.5</v>
      </c>
      <c r="U23" s="10" t="s">
        <v>227</v>
      </c>
    </row>
    <row r="24" spans="1:21" x14ac:dyDescent="0.35">
      <c r="A24" s="4" t="s">
        <v>56</v>
      </c>
      <c r="B24" s="4" t="s">
        <v>63</v>
      </c>
      <c r="I24" s="51">
        <v>1</v>
      </c>
      <c r="U24" s="10" t="s">
        <v>226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A6AF-6E91-4C60-9BDD-4102C5862941}">
  <dimension ref="A1:X55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28" sqref="B28"/>
    </sheetView>
  </sheetViews>
  <sheetFormatPr defaultColWidth="8.6328125" defaultRowHeight="14.5" x14ac:dyDescent="0.35"/>
  <cols>
    <col min="1" max="1" width="8.6328125" style="4"/>
    <col min="2" max="2" width="22" style="4" customWidth="1"/>
    <col min="3" max="3" width="7.6328125" style="4" customWidth="1"/>
    <col min="4" max="4" width="8.6328125" style="19" customWidth="1"/>
    <col min="5" max="5" width="8.453125" style="19" customWidth="1"/>
    <col min="6" max="6" width="8.6328125" style="19" customWidth="1"/>
    <col min="7" max="7" width="10" style="19" customWidth="1"/>
    <col min="8" max="8" width="9.36328125" style="19" customWidth="1"/>
    <col min="9" max="9" width="6.453125" style="19" customWidth="1"/>
    <col min="10" max="10" width="10.36328125" style="19" customWidth="1"/>
    <col min="11" max="12" width="8.453125" style="19" customWidth="1"/>
    <col min="13" max="13" width="10.453125" style="19" customWidth="1"/>
    <col min="14" max="14" width="9.453125" style="19" customWidth="1"/>
    <col min="15" max="21" width="13.453125" style="19" customWidth="1"/>
    <col min="22" max="22" width="13.453125" style="25" customWidth="1"/>
    <col min="23" max="23" width="87.6328125" style="10" customWidth="1"/>
    <col min="24" max="16384" width="8.6328125" style="4"/>
  </cols>
  <sheetData>
    <row r="1" spans="1:23" ht="28.5" customHeight="1" x14ac:dyDescent="0.35">
      <c r="A1" s="32" t="s">
        <v>64</v>
      </c>
      <c r="B1" s="33" t="s">
        <v>65</v>
      </c>
      <c r="C1" s="34" t="s">
        <v>66</v>
      </c>
      <c r="D1" s="57" t="s">
        <v>67</v>
      </c>
      <c r="E1" s="57"/>
      <c r="G1" s="50" t="s">
        <v>68</v>
      </c>
      <c r="U1" s="25"/>
      <c r="V1" s="10"/>
    </row>
    <row r="2" spans="1:23" s="43" customFormat="1" x14ac:dyDescent="0.35">
      <c r="A2" s="40" t="s">
        <v>69</v>
      </c>
      <c r="B2" s="41"/>
      <c r="C2" s="42"/>
      <c r="D2" s="42">
        <f>SUM(D3:D500)</f>
        <v>3.25</v>
      </c>
      <c r="E2" s="42">
        <f t="shared" ref="E2:U2" si="0">SUM(E3:E500)</f>
        <v>0.75</v>
      </c>
      <c r="F2" s="42">
        <f t="shared" si="0"/>
        <v>0.6</v>
      </c>
      <c r="G2" s="42">
        <f t="shared" si="0"/>
        <v>0</v>
      </c>
      <c r="H2" s="42">
        <f t="shared" si="0"/>
        <v>0.5</v>
      </c>
      <c r="I2" s="42">
        <f t="shared" si="0"/>
        <v>0.875</v>
      </c>
      <c r="J2" s="42">
        <f t="shared" si="0"/>
        <v>10.775</v>
      </c>
      <c r="K2" s="42">
        <f t="shared" si="0"/>
        <v>0.5</v>
      </c>
      <c r="L2" s="42">
        <f t="shared" si="0"/>
        <v>0</v>
      </c>
      <c r="M2" s="42">
        <f t="shared" si="0"/>
        <v>1.25</v>
      </c>
      <c r="N2" s="42">
        <f t="shared" si="0"/>
        <v>1.6</v>
      </c>
      <c r="O2" s="42">
        <f t="shared" si="0"/>
        <v>2.35</v>
      </c>
      <c r="P2" s="42">
        <f t="shared" si="0"/>
        <v>2.85</v>
      </c>
      <c r="Q2" s="42">
        <f t="shared" si="0"/>
        <v>2.95</v>
      </c>
      <c r="R2" s="42">
        <f t="shared" si="0"/>
        <v>4.5</v>
      </c>
      <c r="S2" s="42">
        <f t="shared" si="0"/>
        <v>10</v>
      </c>
      <c r="T2" s="42">
        <f t="shared" si="0"/>
        <v>0</v>
      </c>
      <c r="U2" s="42">
        <f t="shared" si="0"/>
        <v>0</v>
      </c>
      <c r="V2" s="40"/>
      <c r="W2" s="40"/>
    </row>
    <row r="3" spans="1:23" s="3" customFormat="1" ht="29" x14ac:dyDescent="0.35">
      <c r="A3" s="5" t="s">
        <v>70</v>
      </c>
      <c r="B3" s="2" t="s">
        <v>71</v>
      </c>
      <c r="C3" s="2" t="s">
        <v>72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73</v>
      </c>
      <c r="P3" s="17" t="s">
        <v>15</v>
      </c>
      <c r="Q3" s="17" t="s">
        <v>16</v>
      </c>
      <c r="R3" s="17" t="s">
        <v>17</v>
      </c>
      <c r="S3" s="17" t="s">
        <v>18</v>
      </c>
      <c r="T3" s="17" t="s">
        <v>19</v>
      </c>
      <c r="U3" s="17" t="s">
        <v>74</v>
      </c>
      <c r="V3" s="17" t="s">
        <v>75</v>
      </c>
      <c r="W3" s="9" t="s">
        <v>21</v>
      </c>
    </row>
    <row r="4" spans="1:23" x14ac:dyDescent="0.35">
      <c r="A4" s="4" t="s">
        <v>76</v>
      </c>
      <c r="B4" s="4" t="s">
        <v>77</v>
      </c>
      <c r="C4" s="4" t="s">
        <v>78</v>
      </c>
    </row>
    <row r="5" spans="1:23" x14ac:dyDescent="0.35">
      <c r="A5" s="4" t="s">
        <v>76</v>
      </c>
      <c r="B5" s="4" t="s">
        <v>79</v>
      </c>
      <c r="C5" s="4" t="s">
        <v>80</v>
      </c>
      <c r="F5" s="29"/>
      <c r="S5" s="19">
        <v>1</v>
      </c>
      <c r="V5" s="25">
        <f>1-SUM(D5:U5)</f>
        <v>0</v>
      </c>
      <c r="W5" s="10" t="s">
        <v>81</v>
      </c>
    </row>
    <row r="6" spans="1:23" x14ac:dyDescent="0.35">
      <c r="A6" s="4" t="s">
        <v>76</v>
      </c>
      <c r="B6" s="4" t="s">
        <v>82</v>
      </c>
      <c r="C6" s="4" t="s">
        <v>78</v>
      </c>
    </row>
    <row r="7" spans="1:23" ht="16.5" customHeight="1" x14ac:dyDescent="0.35">
      <c r="A7" s="4" t="s">
        <v>76</v>
      </c>
      <c r="B7" s="4" t="s">
        <v>83</v>
      </c>
      <c r="C7" s="4" t="s">
        <v>80</v>
      </c>
      <c r="F7" s="29"/>
      <c r="S7" s="19">
        <v>1</v>
      </c>
      <c r="V7" s="25">
        <f>1-SUM(D7:U7)</f>
        <v>0</v>
      </c>
      <c r="W7" s="10" t="s">
        <v>84</v>
      </c>
    </row>
    <row r="8" spans="1:23" ht="16.5" customHeight="1" x14ac:dyDescent="0.35">
      <c r="A8" s="4" t="s">
        <v>76</v>
      </c>
      <c r="B8" s="4" t="s">
        <v>85</v>
      </c>
      <c r="C8" s="4" t="s">
        <v>80</v>
      </c>
      <c r="F8" s="29"/>
      <c r="S8" s="19">
        <v>1</v>
      </c>
      <c r="V8" s="25">
        <f>1-SUM(D8:U8)</f>
        <v>0</v>
      </c>
      <c r="W8" s="10" t="s">
        <v>86</v>
      </c>
    </row>
    <row r="9" spans="1:23" ht="16.5" customHeight="1" x14ac:dyDescent="0.35">
      <c r="A9" s="4" t="s">
        <v>76</v>
      </c>
      <c r="B9" s="4" t="s">
        <v>87</v>
      </c>
    </row>
    <row r="10" spans="1:23" x14ac:dyDescent="0.35">
      <c r="A10" s="4" t="s">
        <v>88</v>
      </c>
      <c r="B10" s="4" t="s">
        <v>89</v>
      </c>
      <c r="C10" s="4" t="s">
        <v>90</v>
      </c>
      <c r="K10" s="29"/>
      <c r="S10" s="19">
        <v>1</v>
      </c>
      <c r="V10" s="25">
        <f t="shared" ref="V10:V22" si="1">1-SUM(D10:U10)</f>
        <v>0</v>
      </c>
      <c r="W10" t="s">
        <v>91</v>
      </c>
    </row>
    <row r="11" spans="1:23" x14ac:dyDescent="0.35">
      <c r="A11" s="4" t="s">
        <v>88</v>
      </c>
      <c r="B11" s="4" t="s">
        <v>92</v>
      </c>
      <c r="C11" s="4" t="s">
        <v>90</v>
      </c>
      <c r="K11" s="29"/>
      <c r="S11" s="19">
        <v>1</v>
      </c>
      <c r="V11" s="25">
        <f t="shared" si="1"/>
        <v>0</v>
      </c>
      <c r="W11" t="s">
        <v>93</v>
      </c>
    </row>
    <row r="12" spans="1:23" x14ac:dyDescent="0.35">
      <c r="A12" s="4" t="s">
        <v>88</v>
      </c>
      <c r="B12" s="4" t="s">
        <v>94</v>
      </c>
      <c r="C12" s="4" t="s">
        <v>90</v>
      </c>
      <c r="K12" s="29"/>
      <c r="S12" s="19">
        <v>1</v>
      </c>
      <c r="V12" s="25">
        <f t="shared" si="1"/>
        <v>0</v>
      </c>
      <c r="W12" t="s">
        <v>95</v>
      </c>
    </row>
    <row r="13" spans="1:23" x14ac:dyDescent="0.35">
      <c r="A13" s="4" t="s">
        <v>56</v>
      </c>
      <c r="B13" s="4" t="s">
        <v>96</v>
      </c>
      <c r="C13" s="4" t="s">
        <v>90</v>
      </c>
      <c r="D13" s="29">
        <v>0.25</v>
      </c>
      <c r="E13" s="28"/>
      <c r="F13" s="22"/>
      <c r="G13" s="22"/>
      <c r="H13" s="22"/>
      <c r="I13" s="29"/>
      <c r="J13" s="29">
        <v>0.5</v>
      </c>
      <c r="K13" s="22"/>
      <c r="L13" s="22"/>
      <c r="M13" s="29"/>
      <c r="N13" s="28"/>
      <c r="O13" s="22"/>
      <c r="P13" s="22"/>
      <c r="Q13" s="22"/>
      <c r="R13" s="29">
        <v>0.25</v>
      </c>
      <c r="S13" s="22"/>
      <c r="T13" s="22"/>
      <c r="U13" s="22"/>
      <c r="V13" s="25">
        <f t="shared" si="1"/>
        <v>0</v>
      </c>
      <c r="W13" s="10" t="s">
        <v>97</v>
      </c>
    </row>
    <row r="14" spans="1:23" x14ac:dyDescent="0.35">
      <c r="A14" s="4" t="s">
        <v>56</v>
      </c>
      <c r="B14" s="4" t="s">
        <v>98</v>
      </c>
      <c r="C14" s="4" t="s">
        <v>99</v>
      </c>
      <c r="D14" s="28">
        <v>0.75</v>
      </c>
      <c r="E14" s="22"/>
      <c r="F14" s="22"/>
      <c r="G14" s="22"/>
      <c r="H14" s="35"/>
      <c r="I14" s="28">
        <v>0.25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5">
        <f t="shared" si="1"/>
        <v>0</v>
      </c>
      <c r="W14" s="10" t="s">
        <v>100</v>
      </c>
    </row>
    <row r="15" spans="1:23" x14ac:dyDescent="0.35">
      <c r="A15" s="4" t="s">
        <v>56</v>
      </c>
      <c r="B15" s="4" t="s">
        <v>101</v>
      </c>
      <c r="C15" s="4" t="s">
        <v>80</v>
      </c>
      <c r="D15" s="22"/>
      <c r="E15" s="22"/>
      <c r="F15" s="28"/>
      <c r="G15" s="22"/>
      <c r="H15" s="22"/>
      <c r="I15" s="22"/>
      <c r="J15" s="22"/>
      <c r="K15" s="22"/>
      <c r="L15" s="22"/>
      <c r="M15" s="22"/>
      <c r="N15" s="22"/>
      <c r="O15" s="29">
        <v>1</v>
      </c>
      <c r="P15" s="30"/>
      <c r="Q15" s="22"/>
      <c r="R15" s="22"/>
      <c r="S15" s="22"/>
      <c r="T15" s="22"/>
      <c r="U15" s="22"/>
      <c r="V15" s="25">
        <f t="shared" si="1"/>
        <v>0</v>
      </c>
      <c r="W15" s="10" t="s">
        <v>102</v>
      </c>
    </row>
    <row r="16" spans="1:23" x14ac:dyDescent="0.35">
      <c r="A16" s="4" t="s">
        <v>56</v>
      </c>
      <c r="B16" s="4" t="s">
        <v>103</v>
      </c>
      <c r="C16" s="4" t="s">
        <v>90</v>
      </c>
      <c r="D16" s="28"/>
      <c r="E16" s="28"/>
      <c r="F16" s="28"/>
      <c r="G16" s="22"/>
      <c r="H16" s="22"/>
      <c r="I16" s="28"/>
      <c r="J16" s="29">
        <v>0.5</v>
      </c>
      <c r="K16" s="29"/>
      <c r="L16" s="22"/>
      <c r="M16" s="29"/>
      <c r="N16" s="28"/>
      <c r="O16" s="29">
        <v>0.25</v>
      </c>
      <c r="P16" s="30"/>
      <c r="Q16" s="22"/>
      <c r="R16" s="29">
        <v>0.25</v>
      </c>
      <c r="S16" s="22"/>
      <c r="T16" s="22"/>
      <c r="U16" s="22"/>
      <c r="V16" s="25">
        <f t="shared" si="1"/>
        <v>0</v>
      </c>
      <c r="W16" s="10" t="s">
        <v>104</v>
      </c>
    </row>
    <row r="17" spans="1:23" x14ac:dyDescent="0.35">
      <c r="A17" s="4" t="s">
        <v>56</v>
      </c>
      <c r="B17" s="4" t="s">
        <v>105</v>
      </c>
      <c r="C17" s="4" t="s">
        <v>80</v>
      </c>
      <c r="D17" s="29"/>
      <c r="E17" s="29">
        <v>0.25</v>
      </c>
      <c r="F17" s="29">
        <v>0.25</v>
      </c>
      <c r="G17" s="22"/>
      <c r="H17" s="22"/>
      <c r="I17" s="29"/>
      <c r="J17" s="29">
        <v>0.25</v>
      </c>
      <c r="K17" s="29">
        <v>0.25</v>
      </c>
      <c r="L17" s="28"/>
      <c r="M17" s="29"/>
      <c r="N17" s="28"/>
      <c r="O17" s="29"/>
      <c r="P17" s="30"/>
      <c r="Q17" s="22"/>
      <c r="R17" s="29"/>
      <c r="S17" s="22"/>
      <c r="T17" s="22"/>
      <c r="U17" s="22"/>
      <c r="V17" s="25">
        <f t="shared" si="1"/>
        <v>0</v>
      </c>
      <c r="W17" s="10" t="s">
        <v>106</v>
      </c>
    </row>
    <row r="18" spans="1:23" x14ac:dyDescent="0.35">
      <c r="A18" s="4" t="s">
        <v>56</v>
      </c>
      <c r="B18" s="4" t="s">
        <v>107</v>
      </c>
      <c r="C18" s="4" t="s">
        <v>90</v>
      </c>
      <c r="D18" s="29">
        <v>0.25</v>
      </c>
      <c r="E18" s="28"/>
      <c r="F18" s="22"/>
      <c r="G18" s="22"/>
      <c r="H18" s="22"/>
      <c r="I18" s="28"/>
      <c r="J18" s="29">
        <v>0.25</v>
      </c>
      <c r="K18" s="28"/>
      <c r="L18" s="28"/>
      <c r="M18" s="29"/>
      <c r="N18" s="28"/>
      <c r="O18" s="22"/>
      <c r="P18" s="22"/>
      <c r="Q18" s="22"/>
      <c r="R18" s="29">
        <v>0.5</v>
      </c>
      <c r="S18" s="22"/>
      <c r="T18" s="22"/>
      <c r="U18" s="22"/>
      <c r="V18" s="25">
        <f t="shared" si="1"/>
        <v>0</v>
      </c>
      <c r="W18" s="10" t="s">
        <v>108</v>
      </c>
    </row>
    <row r="19" spans="1:23" x14ac:dyDescent="0.35">
      <c r="A19" s="4" t="s">
        <v>56</v>
      </c>
      <c r="B19" s="4" t="s">
        <v>109</v>
      </c>
      <c r="C19" s="4" t="s">
        <v>110</v>
      </c>
      <c r="D19" s="29">
        <v>0.25</v>
      </c>
      <c r="E19" s="22"/>
      <c r="F19" s="22"/>
      <c r="G19" s="23"/>
      <c r="H19" s="28"/>
      <c r="I19" s="29">
        <v>0.25</v>
      </c>
      <c r="J19" s="29">
        <v>0.5</v>
      </c>
      <c r="K19" s="28"/>
      <c r="L19" s="22"/>
      <c r="M19" s="29"/>
      <c r="N19" s="28"/>
      <c r="O19" s="22"/>
      <c r="P19" s="22"/>
      <c r="Q19" s="22"/>
      <c r="R19" s="29"/>
      <c r="S19" s="22"/>
      <c r="T19" s="22"/>
      <c r="U19" s="22"/>
      <c r="V19" s="25">
        <f t="shared" si="1"/>
        <v>0</v>
      </c>
      <c r="W19" s="10" t="s">
        <v>111</v>
      </c>
    </row>
    <row r="20" spans="1:23" x14ac:dyDescent="0.35">
      <c r="A20" s="4" t="s">
        <v>56</v>
      </c>
      <c r="B20" s="4" t="s">
        <v>112</v>
      </c>
      <c r="C20" s="4" t="s">
        <v>99</v>
      </c>
      <c r="D20" s="29"/>
      <c r="E20" s="28"/>
      <c r="F20" s="28"/>
      <c r="G20" s="22"/>
      <c r="H20" s="22"/>
      <c r="I20" s="28"/>
      <c r="J20" s="29">
        <v>0.75</v>
      </c>
      <c r="K20" s="29"/>
      <c r="L20" s="28"/>
      <c r="M20" s="29"/>
      <c r="N20" s="28"/>
      <c r="O20" s="29"/>
      <c r="P20" s="30"/>
      <c r="Q20" s="22"/>
      <c r="R20" s="29">
        <v>0.25</v>
      </c>
      <c r="S20" s="22"/>
      <c r="T20" s="22"/>
      <c r="U20" s="22"/>
      <c r="V20" s="25">
        <f t="shared" si="1"/>
        <v>0</v>
      </c>
      <c r="W20" s="10" t="s">
        <v>113</v>
      </c>
    </row>
    <row r="21" spans="1:23" x14ac:dyDescent="0.35">
      <c r="A21" s="4" t="s">
        <v>56</v>
      </c>
      <c r="B21" s="4" t="s">
        <v>114</v>
      </c>
      <c r="C21" s="4" t="s">
        <v>115</v>
      </c>
      <c r="D21" s="29">
        <v>0.25</v>
      </c>
      <c r="E21" s="22"/>
      <c r="F21" s="22"/>
      <c r="G21" s="23"/>
      <c r="H21" s="28"/>
      <c r="I21" s="29">
        <v>0.25</v>
      </c>
      <c r="J21" s="29">
        <v>0.5</v>
      </c>
      <c r="K21" s="28"/>
      <c r="L21" s="22"/>
      <c r="M21" s="28"/>
      <c r="N21" s="22"/>
      <c r="O21" s="22"/>
      <c r="P21" s="22"/>
      <c r="Q21" s="22"/>
      <c r="R21" s="29"/>
      <c r="S21" s="22"/>
      <c r="T21" s="22"/>
      <c r="U21" s="22"/>
      <c r="V21" s="25">
        <f t="shared" si="1"/>
        <v>0</v>
      </c>
      <c r="W21" s="10" t="s">
        <v>111</v>
      </c>
    </row>
    <row r="22" spans="1:23" x14ac:dyDescent="0.35">
      <c r="A22" s="4" t="s">
        <v>56</v>
      </c>
      <c r="B22" s="4" t="s">
        <v>116</v>
      </c>
      <c r="C22" s="4" t="s">
        <v>90</v>
      </c>
      <c r="D22" s="28"/>
      <c r="E22" s="28"/>
      <c r="F22" s="22"/>
      <c r="G22" s="22"/>
      <c r="H22" s="22"/>
      <c r="I22" s="28"/>
      <c r="J22" s="29">
        <v>0.5</v>
      </c>
      <c r="K22" s="29">
        <v>0.25</v>
      </c>
      <c r="L22" s="29"/>
      <c r="M22" s="29"/>
      <c r="N22" s="28"/>
      <c r="O22" s="22"/>
      <c r="P22" s="22"/>
      <c r="Q22" s="22"/>
      <c r="R22" s="29">
        <v>0.25</v>
      </c>
      <c r="S22" s="22"/>
      <c r="T22" s="22"/>
      <c r="U22" s="22"/>
      <c r="V22" s="25">
        <f t="shared" si="1"/>
        <v>0</v>
      </c>
      <c r="W22" s="10" t="s">
        <v>117</v>
      </c>
    </row>
    <row r="23" spans="1:23" x14ac:dyDescent="0.35">
      <c r="A23" s="4" t="s">
        <v>118</v>
      </c>
      <c r="B23" s="4" t="s">
        <v>119</v>
      </c>
    </row>
    <row r="24" spans="1:23" x14ac:dyDescent="0.35">
      <c r="A24" s="4" t="s">
        <v>118</v>
      </c>
      <c r="B24" s="4" t="s">
        <v>120</v>
      </c>
      <c r="C24" s="4" t="s">
        <v>78</v>
      </c>
      <c r="D24" s="29">
        <v>0.25</v>
      </c>
      <c r="E24" s="29"/>
      <c r="F24" s="29">
        <v>0.25</v>
      </c>
      <c r="G24" s="28"/>
      <c r="H24" s="36"/>
      <c r="I24" s="29"/>
      <c r="J24" s="29"/>
      <c r="K24" s="29"/>
      <c r="L24" s="29"/>
      <c r="M24" s="28"/>
      <c r="N24" s="22"/>
      <c r="O24" s="29"/>
      <c r="P24" s="29">
        <v>0.5</v>
      </c>
      <c r="Q24" s="22"/>
      <c r="R24" s="29"/>
      <c r="S24" s="22"/>
      <c r="T24" s="22"/>
      <c r="U24" s="22"/>
      <c r="V24" s="25">
        <f t="shared" ref="V24:V55" si="2">1-SUM(D24:U24)</f>
        <v>0</v>
      </c>
    </row>
    <row r="25" spans="1:23" x14ac:dyDescent="0.35">
      <c r="A25" s="4" t="s">
        <v>118</v>
      </c>
      <c r="B25" s="4" t="s">
        <v>121</v>
      </c>
      <c r="C25" s="4" t="s">
        <v>78</v>
      </c>
      <c r="D25" s="26"/>
      <c r="N25" s="24">
        <v>0.1</v>
      </c>
      <c r="O25" s="26">
        <v>0.25</v>
      </c>
      <c r="P25" s="27">
        <v>0.25</v>
      </c>
      <c r="V25" s="25">
        <f t="shared" si="2"/>
        <v>0.4</v>
      </c>
      <c r="W25" s="10" t="s">
        <v>122</v>
      </c>
    </row>
    <row r="26" spans="1:23" x14ac:dyDescent="0.35">
      <c r="A26" s="4" t="s">
        <v>118</v>
      </c>
      <c r="B26" s="4" t="s">
        <v>123</v>
      </c>
      <c r="C26" s="4" t="s">
        <v>78</v>
      </c>
      <c r="D26" s="26"/>
      <c r="O26" s="26"/>
      <c r="P26" s="27">
        <v>0.85</v>
      </c>
      <c r="R26" s="26"/>
      <c r="V26" s="25">
        <f t="shared" si="2"/>
        <v>0.15000000000000002</v>
      </c>
      <c r="W26" s="10" t="s">
        <v>124</v>
      </c>
    </row>
    <row r="27" spans="1:23" x14ac:dyDescent="0.35">
      <c r="A27" s="4" t="s">
        <v>118</v>
      </c>
      <c r="B27" s="4" t="s">
        <v>125</v>
      </c>
      <c r="C27" s="4" t="s">
        <v>78</v>
      </c>
      <c r="D27" s="30"/>
      <c r="E27" s="29">
        <v>0.5</v>
      </c>
      <c r="F27" s="29"/>
      <c r="H27" s="29"/>
      <c r="I27" s="30"/>
      <c r="J27" s="29"/>
      <c r="M27" s="30"/>
      <c r="N27" s="29"/>
      <c r="P27" s="29">
        <v>0.25</v>
      </c>
      <c r="Q27" s="29">
        <v>0.25</v>
      </c>
      <c r="V27" s="25">
        <f t="shared" si="2"/>
        <v>0</v>
      </c>
      <c r="W27" s="10" t="s">
        <v>126</v>
      </c>
    </row>
    <row r="28" spans="1:23" x14ac:dyDescent="0.35">
      <c r="A28" s="4" t="s">
        <v>118</v>
      </c>
      <c r="B28" s="4" t="s">
        <v>127</v>
      </c>
      <c r="C28" s="4" t="s">
        <v>78</v>
      </c>
      <c r="D28" s="29">
        <v>0.25</v>
      </c>
      <c r="M28" s="29">
        <v>0.25</v>
      </c>
      <c r="P28" s="28">
        <v>0.5</v>
      </c>
      <c r="R28" s="29"/>
      <c r="V28" s="25">
        <f t="shared" si="2"/>
        <v>0</v>
      </c>
    </row>
    <row r="29" spans="1:23" x14ac:dyDescent="0.35">
      <c r="A29" s="4" t="s">
        <v>128</v>
      </c>
      <c r="B29" s="4" t="s">
        <v>129</v>
      </c>
      <c r="C29" s="4" t="s">
        <v>99</v>
      </c>
      <c r="S29" s="19">
        <v>1</v>
      </c>
      <c r="V29" s="25">
        <f t="shared" si="2"/>
        <v>0</v>
      </c>
      <c r="W29" s="10" t="s">
        <v>130</v>
      </c>
    </row>
    <row r="30" spans="1:23" x14ac:dyDescent="0.35">
      <c r="A30" s="4" t="s">
        <v>22</v>
      </c>
      <c r="B30" s="4" t="s">
        <v>131</v>
      </c>
      <c r="C30" s="4" t="s">
        <v>132</v>
      </c>
      <c r="N30" s="26">
        <v>0</v>
      </c>
      <c r="V30" s="25">
        <f t="shared" si="2"/>
        <v>1</v>
      </c>
      <c r="W30" s="10" t="s">
        <v>133</v>
      </c>
    </row>
    <row r="31" spans="1:23" x14ac:dyDescent="0.35">
      <c r="A31" s="4" t="s">
        <v>22</v>
      </c>
      <c r="B31" s="4" t="s">
        <v>134</v>
      </c>
      <c r="C31" s="4" t="s">
        <v>90</v>
      </c>
      <c r="D31" s="26">
        <v>0.25</v>
      </c>
      <c r="O31" s="26">
        <v>0.5</v>
      </c>
      <c r="V31" s="25">
        <f t="shared" si="2"/>
        <v>0.25</v>
      </c>
      <c r="W31" s="10" t="s">
        <v>135</v>
      </c>
    </row>
    <row r="32" spans="1:23" x14ac:dyDescent="0.35">
      <c r="A32" s="4" t="s">
        <v>22</v>
      </c>
      <c r="B32" s="4" t="s">
        <v>136</v>
      </c>
      <c r="C32" s="4" t="s">
        <v>90</v>
      </c>
      <c r="D32" s="26"/>
      <c r="O32" s="26">
        <v>0.35</v>
      </c>
      <c r="P32" s="27"/>
      <c r="V32" s="25">
        <f t="shared" si="2"/>
        <v>0.65</v>
      </c>
      <c r="W32" s="10" t="s">
        <v>137</v>
      </c>
    </row>
    <row r="33" spans="1:24" x14ac:dyDescent="0.35">
      <c r="A33" s="4" t="s">
        <v>22</v>
      </c>
      <c r="B33" s="4" t="s">
        <v>138</v>
      </c>
      <c r="C33" s="4" t="s">
        <v>90</v>
      </c>
      <c r="J33" s="24">
        <v>0.25</v>
      </c>
      <c r="N33" s="24">
        <v>0.5</v>
      </c>
      <c r="V33" s="25">
        <f t="shared" si="2"/>
        <v>0.25</v>
      </c>
      <c r="W33" s="10" t="s">
        <v>139</v>
      </c>
    </row>
    <row r="34" spans="1:24" x14ac:dyDescent="0.35">
      <c r="A34" s="4" t="s">
        <v>31</v>
      </c>
      <c r="B34" s="4" t="s">
        <v>140</v>
      </c>
      <c r="J34" s="24">
        <v>1</v>
      </c>
      <c r="V34" s="25">
        <f t="shared" si="2"/>
        <v>0</v>
      </c>
      <c r="W34" s="10" t="s">
        <v>141</v>
      </c>
    </row>
    <row r="35" spans="1:24" x14ac:dyDescent="0.35">
      <c r="A35" s="4" t="s">
        <v>31</v>
      </c>
      <c r="B35" s="4" t="s">
        <v>142</v>
      </c>
      <c r="N35" s="24">
        <v>1</v>
      </c>
      <c r="V35" s="25">
        <f t="shared" si="2"/>
        <v>0</v>
      </c>
      <c r="W35" s="52" t="s">
        <v>143</v>
      </c>
    </row>
    <row r="36" spans="1:24" x14ac:dyDescent="0.35">
      <c r="A36" s="4" t="s">
        <v>31</v>
      </c>
      <c r="B36" s="4" t="s">
        <v>144</v>
      </c>
      <c r="Q36" s="26">
        <v>0.5</v>
      </c>
      <c r="V36" s="25">
        <f t="shared" si="2"/>
        <v>0.5</v>
      </c>
      <c r="W36" s="53" t="s">
        <v>145</v>
      </c>
    </row>
    <row r="37" spans="1:24" x14ac:dyDescent="0.35">
      <c r="A37" s="4" t="s">
        <v>31</v>
      </c>
      <c r="B37" s="4" t="s">
        <v>146</v>
      </c>
      <c r="I37" s="21"/>
      <c r="J37" s="24">
        <v>1</v>
      </c>
      <c r="V37" s="25">
        <f t="shared" si="2"/>
        <v>0</v>
      </c>
      <c r="W37" s="10" t="s">
        <v>147</v>
      </c>
    </row>
    <row r="38" spans="1:24" x14ac:dyDescent="0.35">
      <c r="A38" s="4" t="s">
        <v>31</v>
      </c>
      <c r="B38" s="4" t="s">
        <v>148</v>
      </c>
      <c r="C38" s="4" t="s">
        <v>80</v>
      </c>
      <c r="F38" s="26"/>
      <c r="Q38" s="26">
        <v>0.7</v>
      </c>
      <c r="V38" s="25">
        <f t="shared" si="2"/>
        <v>0.30000000000000004</v>
      </c>
      <c r="W38" s="10" t="s">
        <v>149</v>
      </c>
    </row>
    <row r="39" spans="1:24" x14ac:dyDescent="0.35">
      <c r="A39" s="4" t="s">
        <v>31</v>
      </c>
      <c r="B39" s="4" t="s">
        <v>150</v>
      </c>
      <c r="J39" s="24"/>
      <c r="V39" s="25">
        <f t="shared" si="2"/>
        <v>1</v>
      </c>
      <c r="W39" s="54" t="s">
        <v>151</v>
      </c>
    </row>
    <row r="40" spans="1:24" x14ac:dyDescent="0.35">
      <c r="A40" s="4" t="s">
        <v>31</v>
      </c>
      <c r="B40" s="4" t="s">
        <v>152</v>
      </c>
      <c r="C40" s="4" t="s">
        <v>80</v>
      </c>
      <c r="D40" s="26">
        <v>0.25</v>
      </c>
      <c r="V40" s="25">
        <f t="shared" si="2"/>
        <v>0.75</v>
      </c>
      <c r="W40" s="10" t="s">
        <v>153</v>
      </c>
      <c r="X40" s="4" t="s">
        <v>154</v>
      </c>
    </row>
    <row r="41" spans="1:24" x14ac:dyDescent="0.35">
      <c r="A41" s="4" t="s">
        <v>155</v>
      </c>
      <c r="B41" s="4" t="s">
        <v>156</v>
      </c>
      <c r="C41" s="4" t="s">
        <v>99</v>
      </c>
      <c r="S41" s="19">
        <v>1</v>
      </c>
      <c r="V41" s="25">
        <f t="shared" si="2"/>
        <v>0</v>
      </c>
      <c r="W41" t="s">
        <v>157</v>
      </c>
    </row>
    <row r="42" spans="1:24" x14ac:dyDescent="0.35">
      <c r="A42" s="4" t="s">
        <v>155</v>
      </c>
      <c r="B42" s="4" t="s">
        <v>158</v>
      </c>
      <c r="C42" s="4" t="s">
        <v>90</v>
      </c>
      <c r="S42" s="19">
        <v>1</v>
      </c>
      <c r="V42" s="25">
        <f t="shared" si="2"/>
        <v>0</v>
      </c>
      <c r="W42" s="10" t="s">
        <v>159</v>
      </c>
    </row>
    <row r="43" spans="1:24" x14ac:dyDescent="0.35">
      <c r="A43" s="4" t="s">
        <v>160</v>
      </c>
      <c r="B43" s="4" t="s">
        <v>161</v>
      </c>
      <c r="C43" s="4" t="s">
        <v>110</v>
      </c>
      <c r="S43" s="19">
        <v>1</v>
      </c>
      <c r="V43" s="25">
        <f t="shared" si="2"/>
        <v>0</v>
      </c>
      <c r="W43" s="10" t="s">
        <v>162</v>
      </c>
    </row>
    <row r="44" spans="1:24" x14ac:dyDescent="0.35">
      <c r="A44" s="4" t="s">
        <v>43</v>
      </c>
      <c r="B44" s="4" t="s">
        <v>163</v>
      </c>
      <c r="C44" s="4" t="s">
        <v>115</v>
      </c>
      <c r="D44" s="26"/>
      <c r="G44" s="29"/>
      <c r="H44" s="27"/>
      <c r="Q44" s="27">
        <v>1</v>
      </c>
      <c r="V44" s="25">
        <f t="shared" si="2"/>
        <v>0</v>
      </c>
      <c r="W44" s="10" t="s">
        <v>164</v>
      </c>
    </row>
    <row r="45" spans="1:24" x14ac:dyDescent="0.35">
      <c r="A45" s="4" t="s">
        <v>43</v>
      </c>
      <c r="B45" s="4" t="s">
        <v>165</v>
      </c>
      <c r="C45" s="4" t="s">
        <v>90</v>
      </c>
      <c r="D45" s="26"/>
      <c r="F45" s="28">
        <v>0.1</v>
      </c>
      <c r="G45" s="29"/>
      <c r="H45" s="27"/>
      <c r="J45" s="27">
        <v>0.9</v>
      </c>
      <c r="V45" s="25">
        <f t="shared" si="2"/>
        <v>0</v>
      </c>
      <c r="W45" s="10" t="s">
        <v>166</v>
      </c>
    </row>
    <row r="46" spans="1:24" x14ac:dyDescent="0.35">
      <c r="A46" s="4" t="s">
        <v>43</v>
      </c>
      <c r="B46" s="4" t="s">
        <v>167</v>
      </c>
      <c r="C46" s="4" t="s">
        <v>99</v>
      </c>
      <c r="D46" s="26"/>
      <c r="H46" s="27">
        <v>0.5</v>
      </c>
      <c r="J46" s="27">
        <v>0.5</v>
      </c>
      <c r="V46" s="25">
        <f t="shared" si="2"/>
        <v>0</v>
      </c>
      <c r="W46" s="10" t="s">
        <v>168</v>
      </c>
    </row>
    <row r="47" spans="1:24" x14ac:dyDescent="0.35">
      <c r="A47" s="4" t="s">
        <v>48</v>
      </c>
      <c r="B47" s="4" t="s">
        <v>169</v>
      </c>
      <c r="C47" s="4" t="s">
        <v>132</v>
      </c>
      <c r="J47" s="28">
        <v>0.5</v>
      </c>
      <c r="M47" s="29">
        <v>0.25</v>
      </c>
      <c r="R47" s="28">
        <v>0.25</v>
      </c>
      <c r="V47" s="25">
        <f t="shared" si="2"/>
        <v>0</v>
      </c>
      <c r="W47" s="10" t="s">
        <v>170</v>
      </c>
    </row>
    <row r="48" spans="1:24" x14ac:dyDescent="0.35">
      <c r="A48" s="4" t="s">
        <v>48</v>
      </c>
      <c r="B48" s="4" t="s">
        <v>171</v>
      </c>
      <c r="C48" s="4" t="s">
        <v>90</v>
      </c>
      <c r="J48" s="28">
        <v>0.75</v>
      </c>
      <c r="R48" s="28">
        <v>0.25</v>
      </c>
      <c r="V48" s="25">
        <f t="shared" si="2"/>
        <v>0</v>
      </c>
      <c r="W48" s="10" t="s">
        <v>172</v>
      </c>
    </row>
    <row r="49" spans="1:23" x14ac:dyDescent="0.35">
      <c r="A49" s="4" t="s">
        <v>48</v>
      </c>
      <c r="B49" s="4" t="s">
        <v>173</v>
      </c>
      <c r="C49" s="4" t="s">
        <v>80</v>
      </c>
      <c r="D49" s="29">
        <v>0.25</v>
      </c>
      <c r="M49" s="29"/>
      <c r="R49" s="29">
        <v>0.75</v>
      </c>
      <c r="V49" s="25">
        <f t="shared" si="2"/>
        <v>0</v>
      </c>
      <c r="W49" s="10" t="s">
        <v>174</v>
      </c>
    </row>
    <row r="50" spans="1:23" x14ac:dyDescent="0.35">
      <c r="A50" s="4" t="s">
        <v>48</v>
      </c>
      <c r="B50" s="4" t="s">
        <v>175</v>
      </c>
      <c r="C50" s="4" t="s">
        <v>110</v>
      </c>
      <c r="G50" s="30"/>
      <c r="H50" s="29"/>
      <c r="J50" s="29">
        <v>0.5</v>
      </c>
      <c r="Q50" s="29">
        <v>0.5</v>
      </c>
      <c r="R50" s="30"/>
      <c r="V50" s="25">
        <f t="shared" si="2"/>
        <v>0</v>
      </c>
      <c r="W50" s="11" t="s">
        <v>176</v>
      </c>
    </row>
    <row r="51" spans="1:23" x14ac:dyDescent="0.35">
      <c r="A51" s="4" t="s">
        <v>48</v>
      </c>
      <c r="B51" s="4" t="s">
        <v>177</v>
      </c>
      <c r="C51" s="4" t="s">
        <v>80</v>
      </c>
      <c r="D51" s="29">
        <v>0.25</v>
      </c>
      <c r="F51" s="29"/>
      <c r="G51" s="31"/>
      <c r="H51" s="29"/>
      <c r="I51" s="28">
        <v>0.125</v>
      </c>
      <c r="J51" s="29">
        <v>0.125</v>
      </c>
      <c r="K51" s="29"/>
      <c r="L51" s="28"/>
      <c r="M51" s="28"/>
      <c r="N51" s="31"/>
      <c r="O51" s="31"/>
      <c r="P51" s="28">
        <v>0.5</v>
      </c>
      <c r="Q51" s="29"/>
      <c r="R51" s="30"/>
      <c r="V51" s="25">
        <f t="shared" si="2"/>
        <v>0</v>
      </c>
      <c r="W51" s="11" t="s">
        <v>178</v>
      </c>
    </row>
    <row r="52" spans="1:23" x14ac:dyDescent="0.35">
      <c r="A52" s="4" t="s">
        <v>48</v>
      </c>
      <c r="B52" s="4" t="s">
        <v>179</v>
      </c>
      <c r="C52" s="4" t="s">
        <v>90</v>
      </c>
      <c r="D52" s="28"/>
      <c r="M52" s="28">
        <v>0.25</v>
      </c>
      <c r="R52" s="26">
        <v>0.75</v>
      </c>
      <c r="V52" s="25">
        <f t="shared" si="2"/>
        <v>0</v>
      </c>
      <c r="W52" s="10" t="s">
        <v>180</v>
      </c>
    </row>
    <row r="53" spans="1:23" x14ac:dyDescent="0.35">
      <c r="A53" s="4" t="s">
        <v>48</v>
      </c>
      <c r="B53" s="4" t="s">
        <v>181</v>
      </c>
      <c r="C53" s="4" t="s">
        <v>115</v>
      </c>
      <c r="M53" s="29">
        <v>0.5</v>
      </c>
      <c r="R53" s="26">
        <v>0.5</v>
      </c>
      <c r="V53" s="25">
        <f t="shared" si="2"/>
        <v>0</v>
      </c>
      <c r="W53" s="10" t="s">
        <v>182</v>
      </c>
    </row>
    <row r="54" spans="1:23" x14ac:dyDescent="0.35">
      <c r="A54" s="4" t="s">
        <v>48</v>
      </c>
      <c r="B54" s="4" t="s">
        <v>183</v>
      </c>
      <c r="C54" s="4" t="s">
        <v>90</v>
      </c>
      <c r="D54" s="29"/>
      <c r="F54" s="31"/>
      <c r="I54" s="29"/>
      <c r="J54" s="29">
        <v>0.75</v>
      </c>
      <c r="R54" s="29">
        <v>0.25</v>
      </c>
      <c r="V54" s="25">
        <f t="shared" si="2"/>
        <v>0</v>
      </c>
      <c r="W54" s="10" t="s">
        <v>184</v>
      </c>
    </row>
    <row r="55" spans="1:23" x14ac:dyDescent="0.35">
      <c r="A55" s="4" t="s">
        <v>48</v>
      </c>
      <c r="B55" s="4" t="s">
        <v>185</v>
      </c>
      <c r="C55" s="4" t="s">
        <v>90</v>
      </c>
      <c r="D55" s="29"/>
      <c r="I55" s="29"/>
      <c r="J55" s="29">
        <v>0.75</v>
      </c>
      <c r="R55" s="29">
        <v>0.25</v>
      </c>
      <c r="V55" s="25">
        <f t="shared" si="2"/>
        <v>0</v>
      </c>
      <c r="W55" s="10" t="s">
        <v>186</v>
      </c>
    </row>
  </sheetData>
  <autoFilter ref="B3:X51" xr:uid="{D9EAA6AF-6E91-4C60-9BDD-4102C5862941}"/>
  <sortState xmlns:xlrd2="http://schemas.microsoft.com/office/spreadsheetml/2017/richdata2" ref="A4:X55">
    <sortCondition ref="A4:A55"/>
    <sortCondition ref="B4:B55"/>
  </sortState>
  <mergeCells count="1">
    <mergeCell ref="D1:E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53C5-9DEE-4040-B3B1-B90C2451B80D}">
  <dimension ref="A1:S9"/>
  <sheetViews>
    <sheetView workbookViewId="0">
      <selection activeCell="A3" sqref="A3"/>
    </sheetView>
  </sheetViews>
  <sheetFormatPr defaultColWidth="8.6328125" defaultRowHeight="14.5" x14ac:dyDescent="0.35"/>
  <cols>
    <col min="1" max="1" width="10.36328125" customWidth="1"/>
    <col min="2" max="4" width="8.6328125" style="45"/>
    <col min="5" max="5" width="10.453125" style="45" customWidth="1"/>
    <col min="6" max="6" width="8.6328125" style="45"/>
    <col min="7" max="7" width="8.6328125" style="45" bestFit="1" customWidth="1"/>
    <col min="8" max="9" width="8.6328125" style="45"/>
    <col min="10" max="10" width="8" style="45" bestFit="1" customWidth="1"/>
    <col min="11" max="11" width="10.6328125" style="45" customWidth="1"/>
    <col min="12" max="12" width="8.6328125" style="45"/>
    <col min="13" max="13" width="12.453125" style="45" bestFit="1" customWidth="1"/>
    <col min="14" max="16" width="8.6328125" style="45"/>
    <col min="17" max="17" width="10.6328125" customWidth="1"/>
  </cols>
  <sheetData>
    <row r="1" spans="1:19" x14ac:dyDescent="0.35">
      <c r="A1" s="7" t="s">
        <v>187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ht="32.4" customHeight="1" x14ac:dyDescent="0.35">
      <c r="A2" s="6" t="s">
        <v>188</v>
      </c>
      <c r="B2" s="48" t="s">
        <v>3</v>
      </c>
      <c r="C2" s="48" t="s">
        <v>4</v>
      </c>
      <c r="D2" s="49" t="s">
        <v>5</v>
      </c>
      <c r="E2" s="48" t="s">
        <v>6</v>
      </c>
      <c r="F2" s="48" t="s">
        <v>7</v>
      </c>
      <c r="G2" s="48" t="s">
        <v>8</v>
      </c>
      <c r="H2" s="48" t="s">
        <v>9</v>
      </c>
      <c r="I2" s="48" t="s">
        <v>10</v>
      </c>
      <c r="J2" s="48" t="s">
        <v>11</v>
      </c>
      <c r="K2" s="48" t="s">
        <v>12</v>
      </c>
      <c r="L2" s="48" t="s">
        <v>13</v>
      </c>
      <c r="M2" s="48" t="s">
        <v>73</v>
      </c>
      <c r="N2" s="48" t="s">
        <v>15</v>
      </c>
      <c r="O2" s="48" t="s">
        <v>16</v>
      </c>
      <c r="P2" s="48" t="s">
        <v>17</v>
      </c>
      <c r="Q2" s="48" t="s">
        <v>18</v>
      </c>
      <c r="R2" s="17" t="s">
        <v>19</v>
      </c>
      <c r="S2" s="17" t="s">
        <v>74</v>
      </c>
    </row>
    <row r="3" spans="1:19" x14ac:dyDescent="0.35">
      <c r="A3" t="s">
        <v>189</v>
      </c>
      <c r="B3" s="45">
        <f>demand!C1</f>
        <v>1</v>
      </c>
      <c r="C3" s="45">
        <f>demand!D1</f>
        <v>1.5</v>
      </c>
      <c r="D3" s="45">
        <f>demand!E1</f>
        <v>3.25</v>
      </c>
      <c r="E3" s="45">
        <f>demand!F1</f>
        <v>2</v>
      </c>
      <c r="F3" s="45">
        <f>demand!G1</f>
        <v>5</v>
      </c>
      <c r="G3" s="45">
        <f>demand!H1</f>
        <v>2.25</v>
      </c>
      <c r="H3" s="45">
        <f>demand!I1</f>
        <v>20.75</v>
      </c>
      <c r="I3" s="45">
        <f>demand!J1</f>
        <v>0.25</v>
      </c>
      <c r="J3" s="45">
        <f>demand!K1</f>
        <v>0.25</v>
      </c>
      <c r="K3" s="45">
        <f>demand!L1</f>
        <v>4.75</v>
      </c>
      <c r="L3" s="45">
        <f>demand!M1</f>
        <v>1.6</v>
      </c>
      <c r="M3" s="45">
        <f>demand!N1</f>
        <v>2.4500000000000002</v>
      </c>
      <c r="N3" s="45">
        <f>demand!O1</f>
        <v>2.6</v>
      </c>
      <c r="O3" s="45">
        <f>demand!P1</f>
        <v>3.3499999999999996</v>
      </c>
      <c r="P3" s="45">
        <f>demand!Q1</f>
        <v>3</v>
      </c>
      <c r="Q3" s="45">
        <f>demand!R1</f>
        <v>0</v>
      </c>
      <c r="R3" s="45">
        <f>demand!S1</f>
        <v>0</v>
      </c>
      <c r="S3" s="45">
        <f>demand!T1</f>
        <v>0</v>
      </c>
    </row>
    <row r="4" spans="1:19" x14ac:dyDescent="0.35">
      <c r="A4" t="s">
        <v>190</v>
      </c>
      <c r="B4" s="45">
        <f>capacity!D2</f>
        <v>3.25</v>
      </c>
      <c r="C4" s="45">
        <f>capacity!E2</f>
        <v>0.75</v>
      </c>
      <c r="D4" s="45">
        <f>capacity!F2</f>
        <v>0.6</v>
      </c>
      <c r="E4" s="45">
        <f>capacity!G2</f>
        <v>0</v>
      </c>
      <c r="F4" s="45">
        <f>capacity!H2</f>
        <v>0.5</v>
      </c>
      <c r="G4" s="45">
        <f>capacity!I2</f>
        <v>0.875</v>
      </c>
      <c r="H4" s="45">
        <f>capacity!J2</f>
        <v>10.775</v>
      </c>
      <c r="I4" s="45">
        <f>capacity!K2</f>
        <v>0.5</v>
      </c>
      <c r="J4" s="45">
        <f>capacity!L2</f>
        <v>0</v>
      </c>
      <c r="K4" s="45">
        <f>capacity!M2</f>
        <v>1.25</v>
      </c>
      <c r="L4" s="45">
        <f>capacity!N2</f>
        <v>1.6</v>
      </c>
      <c r="M4" s="45">
        <f>capacity!O2</f>
        <v>2.35</v>
      </c>
      <c r="N4" s="45">
        <f>capacity!P2</f>
        <v>2.85</v>
      </c>
      <c r="O4" s="45">
        <f>capacity!Q2</f>
        <v>2.95</v>
      </c>
      <c r="P4" s="45">
        <f>capacity!R2</f>
        <v>4.5</v>
      </c>
      <c r="Q4" s="45">
        <f>capacity!S2</f>
        <v>10</v>
      </c>
      <c r="R4" s="45">
        <f>capacity!T2</f>
        <v>0</v>
      </c>
      <c r="S4" s="45">
        <f>capacity!U2</f>
        <v>0</v>
      </c>
    </row>
    <row r="6" spans="1:19" s="1" customFormat="1" x14ac:dyDescent="0.35">
      <c r="A6" s="1" t="s">
        <v>191</v>
      </c>
      <c r="B6" s="46">
        <f t="shared" ref="B6:S6" si="0">B4-B3</f>
        <v>2.25</v>
      </c>
      <c r="C6" s="46">
        <f t="shared" si="0"/>
        <v>-0.75</v>
      </c>
      <c r="D6" s="46">
        <f t="shared" si="0"/>
        <v>-2.65</v>
      </c>
      <c r="E6" s="46">
        <f t="shared" si="0"/>
        <v>-2</v>
      </c>
      <c r="F6" s="46">
        <f t="shared" si="0"/>
        <v>-4.5</v>
      </c>
      <c r="G6" s="46">
        <f t="shared" si="0"/>
        <v>-1.375</v>
      </c>
      <c r="H6" s="46">
        <f t="shared" si="0"/>
        <v>-9.9749999999999996</v>
      </c>
      <c r="I6" s="46">
        <f t="shared" si="0"/>
        <v>0.25</v>
      </c>
      <c r="J6" s="46">
        <f t="shared" si="0"/>
        <v>-0.25</v>
      </c>
      <c r="K6" s="46">
        <f t="shared" si="0"/>
        <v>-3.5</v>
      </c>
      <c r="L6" s="46">
        <f t="shared" si="0"/>
        <v>0</v>
      </c>
      <c r="M6" s="46">
        <f t="shared" si="0"/>
        <v>-0.10000000000000009</v>
      </c>
      <c r="N6" s="46">
        <f t="shared" si="0"/>
        <v>0.25</v>
      </c>
      <c r="O6" s="46">
        <f t="shared" si="0"/>
        <v>-0.39999999999999947</v>
      </c>
      <c r="P6" s="46">
        <f t="shared" si="0"/>
        <v>1.5</v>
      </c>
      <c r="Q6" s="46">
        <f t="shared" si="0"/>
        <v>10</v>
      </c>
      <c r="R6" s="46">
        <f t="shared" si="0"/>
        <v>0</v>
      </c>
      <c r="S6" s="46">
        <f t="shared" si="0"/>
        <v>0</v>
      </c>
    </row>
    <row r="8" spans="1:19" x14ac:dyDescent="0.35">
      <c r="A8" s="8" t="s">
        <v>192</v>
      </c>
      <c r="B8" s="47" t="s">
        <v>193</v>
      </c>
    </row>
    <row r="9" spans="1:19" x14ac:dyDescent="0.35">
      <c r="A9" t="s">
        <v>194</v>
      </c>
      <c r="B9" s="45" t="s">
        <v>195</v>
      </c>
    </row>
  </sheetData>
  <conditionalFormatting sqref="B6:S6">
    <cfRule type="cellIs" dxfId="3" priority="1" operator="lessThan">
      <formula>0</formula>
    </cfRule>
    <cfRule type="cellIs" dxfId="2" priority="2" operator="lessThan">
      <formula>-25</formula>
    </cfRule>
    <cfRule type="cellIs" dxfId="1" priority="3" operator="lessThan">
      <formula>0</formula>
    </cfRule>
    <cfRule type="expression" dxfId="0" priority="4">
      <formula>"&lt;0"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196</v>
      </c>
    </row>
    <row r="2" spans="1:1" x14ac:dyDescent="0.35">
      <c r="A2" t="s">
        <v>197</v>
      </c>
    </row>
    <row r="3" spans="1:1" x14ac:dyDescent="0.35">
      <c r="A3" t="s">
        <v>198</v>
      </c>
    </row>
    <row r="4" spans="1:1" x14ac:dyDescent="0.35">
      <c r="A4" t="s">
        <v>199</v>
      </c>
    </row>
    <row r="5" spans="1:1" x14ac:dyDescent="0.35">
      <c r="A5" t="s">
        <v>200</v>
      </c>
    </row>
    <row r="7" spans="1:1" x14ac:dyDescent="0.35">
      <c r="A7" s="1" t="s">
        <v>201</v>
      </c>
    </row>
    <row r="8" spans="1:1" x14ac:dyDescent="0.35">
      <c r="A8" t="s">
        <v>202</v>
      </c>
    </row>
    <row r="9" spans="1:1" x14ac:dyDescent="0.35">
      <c r="A9" t="s">
        <v>203</v>
      </c>
    </row>
    <row r="10" spans="1:1" x14ac:dyDescent="0.35">
      <c r="A10" t="s">
        <v>204</v>
      </c>
    </row>
    <row r="11" spans="1:1" x14ac:dyDescent="0.35">
      <c r="A11" t="s">
        <v>205</v>
      </c>
    </row>
    <row r="12" spans="1:1" x14ac:dyDescent="0.35">
      <c r="A12" t="s">
        <v>206</v>
      </c>
    </row>
    <row r="13" spans="1:1" x14ac:dyDescent="0.35">
      <c r="A13" t="s">
        <v>207</v>
      </c>
    </row>
    <row r="15" spans="1:1" x14ac:dyDescent="0.35">
      <c r="A15" s="1" t="s">
        <v>208</v>
      </c>
    </row>
    <row r="16" spans="1:1" x14ac:dyDescent="0.35">
      <c r="A16" t="s">
        <v>209</v>
      </c>
    </row>
    <row r="17" spans="1:1" x14ac:dyDescent="0.35">
      <c r="A17" t="s">
        <v>203</v>
      </c>
    </row>
    <row r="18" spans="1:1" x14ac:dyDescent="0.35">
      <c r="A18" t="s">
        <v>202</v>
      </c>
    </row>
    <row r="19" spans="1:1" x14ac:dyDescent="0.35">
      <c r="A19" t="s">
        <v>210</v>
      </c>
    </row>
    <row r="20" spans="1:1" x14ac:dyDescent="0.35">
      <c r="A20" t="s">
        <v>211</v>
      </c>
    </row>
    <row r="22" spans="1:1" x14ac:dyDescent="0.35">
      <c r="A22" s="1" t="s">
        <v>212</v>
      </c>
    </row>
    <row r="23" spans="1:1" x14ac:dyDescent="0.35">
      <c r="A23" t="s">
        <v>213</v>
      </c>
    </row>
    <row r="24" spans="1:1" x14ac:dyDescent="0.35">
      <c r="A24" t="s">
        <v>210</v>
      </c>
    </row>
    <row r="25" spans="1:1" x14ac:dyDescent="0.35">
      <c r="A25" t="s">
        <v>211</v>
      </c>
    </row>
    <row r="26" spans="1:1" x14ac:dyDescent="0.35">
      <c r="A26" t="s">
        <v>214</v>
      </c>
    </row>
    <row r="28" spans="1:1" x14ac:dyDescent="0.35">
      <c r="A28" s="1" t="s">
        <v>215</v>
      </c>
    </row>
    <row r="29" spans="1:1" x14ac:dyDescent="0.35">
      <c r="A29" t="s">
        <v>216</v>
      </c>
    </row>
    <row r="30" spans="1:1" x14ac:dyDescent="0.35">
      <c r="A30" t="s">
        <v>217</v>
      </c>
    </row>
    <row r="31" spans="1:1" x14ac:dyDescent="0.35">
      <c r="A31" t="s">
        <v>218</v>
      </c>
    </row>
    <row r="33" spans="1:1" x14ac:dyDescent="0.35">
      <c r="A33" s="1" t="s">
        <v>219</v>
      </c>
    </row>
    <row r="34" spans="1:1" x14ac:dyDescent="0.35">
      <c r="A34" t="s">
        <v>220</v>
      </c>
    </row>
    <row r="35" spans="1:1" x14ac:dyDescent="0.35">
      <c r="A35" t="s">
        <v>221</v>
      </c>
    </row>
    <row r="36" spans="1:1" x14ac:dyDescent="0.35">
      <c r="A36" t="s">
        <v>207</v>
      </c>
    </row>
    <row r="37" spans="1:1" x14ac:dyDescent="0.35">
      <c r="A37" t="s">
        <v>222</v>
      </c>
    </row>
    <row r="39" spans="1:1" x14ac:dyDescent="0.35">
      <c r="A39" s="1" t="s">
        <v>223</v>
      </c>
    </row>
    <row r="40" spans="1:1" x14ac:dyDescent="0.35">
      <c r="A40" t="s">
        <v>224</v>
      </c>
    </row>
    <row r="41" spans="1:1" x14ac:dyDescent="0.35">
      <c r="A41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capacity</vt:lpstr>
      <vt:lpstr>summary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2025-04-20T03:31:15Z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