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rsou\OneDrive\Documents\Cornell Courses\2022-2023\Fall 2022\Finance\"/>
    </mc:Choice>
  </mc:AlternateContent>
  <xr:revisionPtr revIDLastSave="0" documentId="8_{9F230EF0-2012-434F-B1DA-CCDDE01C91C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3" i="1"/>
  <c r="B19" i="1" s="1"/>
  <c r="E4" i="1" s="1"/>
  <c r="B8" i="1"/>
  <c r="B9" i="1" s="1"/>
  <c r="B17" i="1" s="1"/>
  <c r="B7" i="1"/>
  <c r="B5" i="1"/>
  <c r="F11" i="1" l="1"/>
  <c r="G11" i="1" s="1"/>
  <c r="F7" i="1"/>
  <c r="G7" i="1" s="1"/>
  <c r="F5" i="1"/>
  <c r="G5" i="1" s="1"/>
  <c r="F10" i="1"/>
  <c r="G10" i="1" s="1"/>
  <c r="F8" i="1"/>
  <c r="G8" i="1" s="1"/>
  <c r="F6" i="1"/>
  <c r="G6" i="1" s="1"/>
  <c r="F9" i="1"/>
  <c r="G9" i="1" s="1"/>
  <c r="F4" i="1"/>
  <c r="G4" i="1" s="1"/>
  <c r="F12" i="1"/>
  <c r="G12" i="1" s="1"/>
  <c r="F13" i="1"/>
  <c r="G13" i="1" s="1"/>
  <c r="H4" i="1" l="1"/>
  <c r="E5" i="1" s="1"/>
  <c r="H5" i="1" s="1"/>
  <c r="E6" i="1" s="1"/>
  <c r="H6" i="1" s="1"/>
  <c r="E7" i="1" s="1"/>
  <c r="H7" i="1" s="1"/>
  <c r="E8" i="1" s="1"/>
  <c r="H8" i="1" s="1"/>
  <c r="E9" i="1" s="1"/>
  <c r="H9" i="1" s="1"/>
  <c r="E10" i="1" s="1"/>
  <c r="H10" i="1" s="1"/>
  <c r="E11" i="1" s="1"/>
  <c r="H11" i="1" s="1"/>
  <c r="E12" i="1" s="1"/>
  <c r="H12" i="1" s="1"/>
  <c r="E13" i="1" s="1"/>
  <c r="H13" i="1" s="1"/>
  <c r="F17" i="1" l="1"/>
  <c r="F16" i="1"/>
</calcChain>
</file>

<file path=xl/sharedStrings.xml><?xml version="1.0" encoding="utf-8"?>
<sst xmlns="http://schemas.openxmlformats.org/spreadsheetml/2006/main" count="43" uniqueCount="31">
  <si>
    <t>Operating costs table</t>
  </si>
  <si>
    <t>Value</t>
  </si>
  <si>
    <t>Unit</t>
  </si>
  <si>
    <t>Doctor median yearly wage (USD)</t>
  </si>
  <si>
    <t>USD</t>
  </si>
  <si>
    <t>Physician assistant yearly wage (USD)**</t>
  </si>
  <si>
    <t>Year</t>
  </si>
  <si>
    <t>Investment fund balance</t>
  </si>
  <si>
    <t>total costs (op + reinvestment + cap repay charges)</t>
  </si>
  <si>
    <t>Reinvestment (cap + reinvestment)</t>
  </si>
  <si>
    <t>new fund balance at eoy (add back the reinvestment and cap repayment</t>
  </si>
  <si>
    <t>Facility costs per month</t>
  </si>
  <si>
    <t>Facility costs per year</t>
  </si>
  <si>
    <t>Num facilities</t>
  </si>
  <si>
    <t>Units</t>
  </si>
  <si>
    <t>Total facilities costs per year</t>
  </si>
  <si>
    <t>Total employee costs per year</t>
  </si>
  <si>
    <t>Total operating costs (millions USD)</t>
  </si>
  <si>
    <t>MM USD</t>
  </si>
  <si>
    <t xml:space="preserve">Annual rate </t>
  </si>
  <si>
    <t>Expected daily return rate</t>
  </si>
  <si>
    <t>%</t>
  </si>
  <si>
    <t>Expected annual return rate (%)</t>
  </si>
  <si>
    <t>Capital cost</t>
  </si>
  <si>
    <t>Cash on hand</t>
  </si>
  <si>
    <t>base annual op cost</t>
  </si>
  <si>
    <t>Net cash after repayment</t>
  </si>
  <si>
    <t xml:space="preserve">reinvestment </t>
  </si>
  <si>
    <t>expected annual return</t>
  </si>
  <si>
    <t>ask</t>
  </si>
  <si>
    <t>funds available for investment (ask-cap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</si>
</sst>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tabSelected="1" workbookViewId="0"/>
  </sheetViews>
  <sheetFormatPr defaultColWidth="12.59765625" defaultRowHeight="15.75" customHeight="1" x14ac:dyDescent="0.35"/>
  <cols>
    <col min="1" max="1" width="36.59765625" customWidth="1"/>
    <col min="2" max="2" width="19.3984375" customWidth="1"/>
    <col min="3" max="3" width="19.46484375" customWidth="1"/>
    <col min="4" max="4" width="15" customWidth="1"/>
    <col min="6" max="6" width="23.46484375" customWidth="1"/>
    <col min="7" max="7" width="17.73046875" customWidth="1"/>
    <col min="8" max="8" width="21.1328125" customWidth="1"/>
    <col min="9" max="9" width="24.59765625" customWidth="1"/>
  </cols>
  <sheetData>
    <row r="1" spans="1:8" ht="12.75" x14ac:dyDescent="0.35">
      <c r="A1" s="1" t="s">
        <v>0</v>
      </c>
      <c r="B1" s="1" t="s">
        <v>1</v>
      </c>
      <c r="C1" s="1" t="s">
        <v>2</v>
      </c>
    </row>
    <row r="2" spans="1:8" ht="14.25" x14ac:dyDescent="0.45">
      <c r="A2" s="2" t="s">
        <v>3</v>
      </c>
      <c r="B2" s="3">
        <v>19566.48</v>
      </c>
      <c r="C2" s="1" t="s">
        <v>4</v>
      </c>
    </row>
    <row r="3" spans="1:8" ht="51.75" x14ac:dyDescent="0.45">
      <c r="A3" s="2" t="s">
        <v>5</v>
      </c>
      <c r="B3" s="3">
        <v>14103.12</v>
      </c>
      <c r="C3" s="1" t="s">
        <v>4</v>
      </c>
      <c r="D3" s="1" t="s">
        <v>6</v>
      </c>
      <c r="E3" s="4" t="s">
        <v>7</v>
      </c>
      <c r="F3" s="4" t="s">
        <v>8</v>
      </c>
      <c r="G3" s="4" t="s">
        <v>9</v>
      </c>
      <c r="H3" s="4" t="s">
        <v>10</v>
      </c>
    </row>
    <row r="4" spans="1:8" ht="12.75" x14ac:dyDescent="0.35">
      <c r="A4" s="1" t="s">
        <v>11</v>
      </c>
      <c r="B4" s="1">
        <v>10000</v>
      </c>
      <c r="C4" s="1" t="s">
        <v>4</v>
      </c>
      <c r="D4" s="1">
        <v>1</v>
      </c>
      <c r="E4" s="1">
        <f>B21 * (1+B19)</f>
        <v>36.225454126243065</v>
      </c>
      <c r="F4" s="5">
        <f t="shared" ref="F4:F13" si="0">$B$17*(1+$B$18)+$B$16/10</f>
        <v>4.3676925440000005</v>
      </c>
      <c r="G4" s="5">
        <f t="shared" ref="G4:G13" si="1">F4-$B$17</f>
        <v>1.1446154240000004</v>
      </c>
      <c r="H4" s="5">
        <f t="shared" ref="H4:H13" si="2">E4-F4+G4</f>
        <v>33.002377006243066</v>
      </c>
    </row>
    <row r="5" spans="1:8" ht="12.75" x14ac:dyDescent="0.35">
      <c r="A5" s="1" t="s">
        <v>12</v>
      </c>
      <c r="B5" s="1">
        <f>B4*12</f>
        <v>120000</v>
      </c>
      <c r="C5" s="1" t="s">
        <v>4</v>
      </c>
      <c r="D5" s="1">
        <v>2</v>
      </c>
      <c r="E5" s="1">
        <f t="shared" ref="E5:E13" si="3">H4*(1+$B$19)</f>
        <v>36.560431018245779</v>
      </c>
      <c r="F5" s="5">
        <f t="shared" si="0"/>
        <v>4.3676925440000005</v>
      </c>
      <c r="G5" s="5">
        <f t="shared" si="1"/>
        <v>1.1446154240000004</v>
      </c>
      <c r="H5" s="5">
        <f t="shared" si="2"/>
        <v>33.33735389824578</v>
      </c>
    </row>
    <row r="6" spans="1:8" ht="12.75" x14ac:dyDescent="0.35">
      <c r="A6" s="1" t="s">
        <v>13</v>
      </c>
      <c r="B6" s="1">
        <v>16</v>
      </c>
      <c r="C6" s="1" t="s">
        <v>14</v>
      </c>
      <c r="D6" s="1">
        <v>3</v>
      </c>
      <c r="E6" s="1">
        <f t="shared" si="3"/>
        <v>36.931522456612626</v>
      </c>
      <c r="F6" s="5">
        <f t="shared" si="0"/>
        <v>4.3676925440000005</v>
      </c>
      <c r="G6" s="5">
        <f t="shared" si="1"/>
        <v>1.1446154240000004</v>
      </c>
      <c r="H6" s="5">
        <f t="shared" si="2"/>
        <v>33.708445336612627</v>
      </c>
    </row>
    <row r="7" spans="1:8" ht="14.25" x14ac:dyDescent="0.45">
      <c r="A7" s="2" t="s">
        <v>15</v>
      </c>
      <c r="B7" s="3">
        <f>B6*B5</f>
        <v>1920000</v>
      </c>
      <c r="C7" s="1" t="s">
        <v>4</v>
      </c>
      <c r="D7" s="1">
        <v>4</v>
      </c>
      <c r="E7" s="1">
        <f t="shared" si="3"/>
        <v>37.342622024722708</v>
      </c>
      <c r="F7" s="5">
        <f t="shared" si="0"/>
        <v>4.3676925440000005</v>
      </c>
      <c r="G7" s="5">
        <f t="shared" si="1"/>
        <v>1.1446154240000004</v>
      </c>
      <c r="H7" s="5">
        <f t="shared" si="2"/>
        <v>34.119544904722709</v>
      </c>
    </row>
    <row r="8" spans="1:8" ht="14.25" x14ac:dyDescent="0.45">
      <c r="A8" s="2" t="s">
        <v>16</v>
      </c>
      <c r="B8" s="3">
        <f>B6 * (2*B2+3*B3)</f>
        <v>1303077.1200000001</v>
      </c>
      <c r="C8" s="1" t="s">
        <v>4</v>
      </c>
      <c r="D8" s="1">
        <v>5</v>
      </c>
      <c r="E8" s="1">
        <f t="shared" si="3"/>
        <v>37.798043081171947</v>
      </c>
      <c r="F8" s="5">
        <f t="shared" si="0"/>
        <v>4.3676925440000005</v>
      </c>
      <c r="G8" s="5">
        <f t="shared" si="1"/>
        <v>1.1446154240000004</v>
      </c>
      <c r="H8" s="5">
        <f t="shared" si="2"/>
        <v>34.574965961171948</v>
      </c>
    </row>
    <row r="9" spans="1:8" ht="14.25" x14ac:dyDescent="0.45">
      <c r="A9" s="2" t="s">
        <v>17</v>
      </c>
      <c r="B9" s="3">
        <f>(B8+B7)/1000000</f>
        <v>3.2230771200000001</v>
      </c>
      <c r="C9" s="1" t="s">
        <v>18</v>
      </c>
      <c r="D9" s="1">
        <v>6</v>
      </c>
      <c r="E9" s="1">
        <f t="shared" si="3"/>
        <v>38.302564016600911</v>
      </c>
      <c r="F9" s="5">
        <f t="shared" si="0"/>
        <v>4.3676925440000005</v>
      </c>
      <c r="G9" s="5">
        <f t="shared" si="1"/>
        <v>1.1446154240000004</v>
      </c>
      <c r="H9" s="5">
        <f t="shared" si="2"/>
        <v>35.079486896600912</v>
      </c>
    </row>
    <row r="10" spans="1:8" ht="12.75" x14ac:dyDescent="0.35">
      <c r="D10" s="1">
        <v>7</v>
      </c>
      <c r="E10" s="1">
        <f t="shared" si="3"/>
        <v>38.861478389754154</v>
      </c>
      <c r="F10" s="5">
        <f t="shared" si="0"/>
        <v>4.3676925440000005</v>
      </c>
      <c r="G10" s="5">
        <f t="shared" si="1"/>
        <v>1.1446154240000004</v>
      </c>
      <c r="H10" s="5">
        <f t="shared" si="2"/>
        <v>35.638401269754155</v>
      </c>
    </row>
    <row r="11" spans="1:8" ht="12.75" x14ac:dyDescent="0.35">
      <c r="A11" s="1" t="s">
        <v>19</v>
      </c>
      <c r="D11" s="1">
        <v>8</v>
      </c>
      <c r="E11" s="1">
        <f t="shared" si="3"/>
        <v>39.480650468811056</v>
      </c>
      <c r="F11" s="5">
        <f t="shared" si="0"/>
        <v>4.3676925440000005</v>
      </c>
      <c r="G11" s="5">
        <f t="shared" si="1"/>
        <v>1.1446154240000004</v>
      </c>
      <c r="H11" s="5">
        <f t="shared" si="2"/>
        <v>36.257573348811057</v>
      </c>
    </row>
    <row r="12" spans="1:8" ht="17.25" customHeight="1" x14ac:dyDescent="0.35">
      <c r="A12" s="1" t="s">
        <v>20</v>
      </c>
      <c r="B12" s="1">
        <v>4.0002899999999999E-4</v>
      </c>
      <c r="C12" s="1" t="s">
        <v>21</v>
      </c>
      <c r="D12" s="1">
        <v>9</v>
      </c>
      <c r="E12" s="1">
        <f t="shared" si="3"/>
        <v>40.166576760741528</v>
      </c>
      <c r="F12" s="5">
        <f t="shared" si="0"/>
        <v>4.3676925440000005</v>
      </c>
      <c r="G12" s="5">
        <f t="shared" si="1"/>
        <v>1.1446154240000004</v>
      </c>
      <c r="H12" s="5">
        <f t="shared" si="2"/>
        <v>36.943499640741528</v>
      </c>
    </row>
    <row r="13" spans="1:8" ht="12.75" x14ac:dyDescent="0.35">
      <c r="A13" s="1" t="s">
        <v>22</v>
      </c>
      <c r="B13" s="1">
        <f>(1 + B12) ^ 256 - 1</f>
        <v>0.1078120527903077</v>
      </c>
      <c r="C13" s="1" t="s">
        <v>21</v>
      </c>
      <c r="D13" s="1">
        <v>10</v>
      </c>
      <c r="E13" s="1">
        <f t="shared" si="3"/>
        <v>40.926454174267867</v>
      </c>
      <c r="F13" s="5">
        <f t="shared" si="0"/>
        <v>4.3676925440000005</v>
      </c>
      <c r="G13" s="5">
        <f t="shared" si="1"/>
        <v>1.1446154240000004</v>
      </c>
      <c r="H13" s="5">
        <f t="shared" si="2"/>
        <v>37.703377054267868</v>
      </c>
    </row>
    <row r="16" spans="1:8" ht="12.75" x14ac:dyDescent="0.35">
      <c r="A16" s="1" t="s">
        <v>23</v>
      </c>
      <c r="B16" s="1">
        <v>5</v>
      </c>
      <c r="C16" s="1" t="s">
        <v>18</v>
      </c>
      <c r="E16" s="4" t="s">
        <v>24</v>
      </c>
      <c r="F16" s="5">
        <f>H13</f>
        <v>37.703377054267868</v>
      </c>
    </row>
    <row r="17" spans="1:13" ht="26.25" x14ac:dyDescent="0.45">
      <c r="A17" s="1" t="s">
        <v>25</v>
      </c>
      <c r="B17" s="1">
        <f>B9</f>
        <v>3.2230771200000001</v>
      </c>
      <c r="C17" s="1" t="s">
        <v>18</v>
      </c>
      <c r="E17" s="4" t="s">
        <v>26</v>
      </c>
      <c r="F17" s="6">
        <f>H13-B20</f>
        <v>3.377054267865276E-3</v>
      </c>
      <c r="L17" s="2"/>
      <c r="M17" s="3"/>
    </row>
    <row r="18" spans="1:13" ht="14.25" x14ac:dyDescent="0.45">
      <c r="A18" s="1" t="s">
        <v>27</v>
      </c>
      <c r="B18" s="1">
        <v>0.2</v>
      </c>
      <c r="C18" s="1" t="s">
        <v>21</v>
      </c>
      <c r="I18" s="2"/>
      <c r="J18" s="2"/>
      <c r="L18" s="2"/>
      <c r="M18" s="3"/>
    </row>
    <row r="19" spans="1:13" ht="14.25" x14ac:dyDescent="0.45">
      <c r="A19" s="1" t="s">
        <v>28</v>
      </c>
      <c r="B19" s="1">
        <f>B13</f>
        <v>0.1078120527903077</v>
      </c>
      <c r="C19" s="1" t="s">
        <v>21</v>
      </c>
      <c r="L19" s="2"/>
      <c r="M19" s="2"/>
    </row>
    <row r="20" spans="1:13" ht="12.75" x14ac:dyDescent="0.35">
      <c r="A20" s="1" t="s">
        <v>29</v>
      </c>
      <c r="B20" s="1">
        <v>37.700000000000003</v>
      </c>
      <c r="C20" s="1" t="s">
        <v>18</v>
      </c>
    </row>
    <row r="21" spans="1:13" ht="12.75" x14ac:dyDescent="0.35">
      <c r="A21" s="1" t="s">
        <v>30</v>
      </c>
      <c r="B21" s="1">
        <f>B20-5</f>
        <v>32.700000000000003</v>
      </c>
      <c r="C2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Kaleigh Soucy</dc:creator>
  <cp:lastModifiedBy>Kaleigh Soucy</cp:lastModifiedBy>
  <dcterms:created xsi:type="dcterms:W3CDTF">2022-12-10T18:10:20Z</dcterms:created>
  <dcterms:modified xsi:type="dcterms:W3CDTF">2022-12-10T18:10:20Z</dcterms:modified>
</cp:coreProperties>
</file>