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anuj_azrre_setup_vm_id_pass" localSheetId="7">Sheet8!$A$1:$B$3</definedName>
  </definedNames>
  <calcPr calcId="125725"/>
</workbook>
</file>

<file path=xl/calcChain.xml><?xml version="1.0" encoding="utf-8"?>
<calcChain xmlns="http://schemas.openxmlformats.org/spreadsheetml/2006/main">
  <c r="K19" i="4"/>
  <c r="J19"/>
  <c r="I19"/>
  <c r="H19"/>
  <c r="L19"/>
  <c r="O17" i="6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16"/>
  <c r="P24"/>
  <c r="P26"/>
  <c r="P31"/>
  <c r="P29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M16"/>
  <c r="L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16"/>
  <c r="C8" i="7"/>
  <c r="K9" i="6"/>
  <c r="H11"/>
  <c r="G11"/>
  <c r="I9" i="5"/>
  <c r="K36" i="3"/>
  <c r="H34"/>
  <c r="E42"/>
  <c r="F3" i="4"/>
  <c r="F4"/>
  <c r="F5"/>
  <c r="F6"/>
  <c r="F2"/>
  <c r="E6"/>
  <c r="E5"/>
  <c r="E3"/>
  <c r="E4"/>
  <c r="E2"/>
  <c r="F40" i="3"/>
  <c r="F38"/>
  <c r="D25"/>
  <c r="D21"/>
  <c r="D22"/>
  <c r="D23"/>
  <c r="D24"/>
  <c r="D20"/>
  <c r="D26"/>
  <c r="F14"/>
  <c r="F15"/>
  <c r="F16"/>
  <c r="F17"/>
  <c r="F13"/>
  <c r="E14"/>
  <c r="E15"/>
  <c r="E16"/>
  <c r="E17"/>
  <c r="E13"/>
  <c r="D10"/>
  <c r="C15" i="2"/>
  <c r="D3" i="3"/>
  <c r="A1"/>
  <c r="B20" i="2"/>
  <c r="B19"/>
  <c r="B18"/>
  <c r="B21" s="1"/>
  <c r="C14" i="1"/>
  <c r="C13" i="2"/>
  <c r="C11"/>
  <c r="C8"/>
  <c r="C7"/>
  <c r="C32" i="1"/>
  <c r="C31"/>
  <c r="C30"/>
  <c r="C29"/>
  <c r="C27"/>
  <c r="C25"/>
  <c r="C24"/>
  <c r="C23"/>
  <c r="C22"/>
  <c r="C21"/>
  <c r="C20"/>
  <c r="C19"/>
  <c r="C18"/>
  <c r="C17"/>
  <c r="C16"/>
  <c r="C15"/>
  <c r="C13"/>
  <c r="C12"/>
  <c r="C11"/>
  <c r="C10"/>
  <c r="C9"/>
  <c r="C8"/>
  <c r="C7"/>
  <c r="B22" i="2" l="1"/>
  <c r="B23"/>
  <c r="B24" s="1"/>
</calcChain>
</file>

<file path=xl/connections.xml><?xml version="1.0" encoding="utf-8"?>
<connections xmlns="http://schemas.openxmlformats.org/spreadsheetml/2006/main">
  <connection id="1" name="anuj azrre setup vm id pass" type="6" refreshedVersion="3" background="1" saveData="1">
    <textPr codePage="437" sourceFile="C:\Users\User\Documents\anuj azrre setup vm id p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<sst xmlns="http://schemas.openxmlformats.org/spreadsheetml/2006/main" count="289" uniqueCount="132">
  <si>
    <t>Function Name</t>
  </si>
  <si>
    <t>Data</t>
  </si>
  <si>
    <t>Function</t>
  </si>
  <si>
    <t>sum</t>
  </si>
  <si>
    <t>sub</t>
  </si>
  <si>
    <t>mul</t>
  </si>
  <si>
    <t>div</t>
  </si>
  <si>
    <t>average</t>
  </si>
  <si>
    <t>%</t>
  </si>
  <si>
    <t>count</t>
  </si>
  <si>
    <t>a</t>
  </si>
  <si>
    <t>b</t>
  </si>
  <si>
    <t>c</t>
  </si>
  <si>
    <t>count only numeric value</t>
  </si>
  <si>
    <t>counta</t>
  </si>
  <si>
    <t>count alphnumeric value</t>
  </si>
  <si>
    <t>@</t>
  </si>
  <si>
    <t>countblank</t>
  </si>
  <si>
    <t>min</t>
  </si>
  <si>
    <t>max</t>
  </si>
  <si>
    <t>large</t>
  </si>
  <si>
    <t>small</t>
  </si>
  <si>
    <t>mod</t>
  </si>
  <si>
    <t>0-1</t>
  </si>
  <si>
    <t>randbetween</t>
  </si>
  <si>
    <t>rand()</t>
  </si>
  <si>
    <t>round()</t>
  </si>
  <si>
    <t>even</t>
  </si>
  <si>
    <t>powr</t>
  </si>
  <si>
    <t>Roll No.</t>
  </si>
  <si>
    <t>name</t>
  </si>
  <si>
    <t>marks</t>
  </si>
  <si>
    <t>Name</t>
  </si>
  <si>
    <t>Subject</t>
  </si>
  <si>
    <t>Physics</t>
  </si>
  <si>
    <t>Chemistry</t>
  </si>
  <si>
    <t>Maths</t>
  </si>
  <si>
    <t>Computer Science</t>
  </si>
  <si>
    <t>English</t>
  </si>
  <si>
    <t>Rahul</t>
  </si>
  <si>
    <t>Total:</t>
  </si>
  <si>
    <t>Average:</t>
  </si>
  <si>
    <t>Square Root of 23</t>
  </si>
  <si>
    <t>Cube of a no. 4</t>
  </si>
  <si>
    <t>Circumference of a circle with radius 5</t>
  </si>
  <si>
    <t>HRA:</t>
  </si>
  <si>
    <t>calculate various fields</t>
  </si>
  <si>
    <t>DA</t>
  </si>
  <si>
    <t>CCA</t>
  </si>
  <si>
    <t>GS</t>
  </si>
  <si>
    <t>PF</t>
  </si>
  <si>
    <t>IT</t>
  </si>
  <si>
    <t>NS</t>
  </si>
  <si>
    <t>count+if</t>
  </si>
  <si>
    <t>hindi</t>
  </si>
  <si>
    <t>math</t>
  </si>
  <si>
    <t>english</t>
  </si>
  <si>
    <t>d</t>
  </si>
  <si>
    <t>e</t>
  </si>
  <si>
    <t>Status(Fail/pass)</t>
  </si>
  <si>
    <t>iteam</t>
  </si>
  <si>
    <t>qut</t>
  </si>
  <si>
    <t>price per item</t>
  </si>
  <si>
    <t>pen</t>
  </si>
  <si>
    <t>book</t>
  </si>
  <si>
    <t>cap</t>
  </si>
  <si>
    <t>rice</t>
  </si>
  <si>
    <t>veg</t>
  </si>
  <si>
    <t>total</t>
  </si>
  <si>
    <t>location</t>
  </si>
  <si>
    <t>ndelhi</t>
  </si>
  <si>
    <t>sdelhi</t>
  </si>
  <si>
    <t>wdelhi</t>
  </si>
  <si>
    <t>sum +If</t>
  </si>
  <si>
    <t>Div.</t>
  </si>
  <si>
    <t>Avrage</t>
  </si>
  <si>
    <t>second</t>
  </si>
  <si>
    <t xml:space="preserve"> qut ?</t>
  </si>
  <si>
    <t>empName</t>
  </si>
  <si>
    <t xml:space="preserve">salary 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</si>
  <si>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</si>
  <si>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</si>
  <si>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</si>
  <si>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</si>
  <si>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</si>
  <si>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</si>
  <si>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</si>
  <si>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</si>
  <si>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</si>
  <si>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</si>
  <si>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</si>
  <si>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</si>
  <si>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</si>
  <si>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</si>
  <si>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</si>
  <si>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</si>
  <si>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</si>
  <si>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</si>
  <si>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</si>
  <si>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</si>
  <si>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delhi</t>
  </si>
  <si>
    <t>patna</t>
  </si>
  <si>
    <t>gurugram</t>
  </si>
  <si>
    <t>noida</t>
  </si>
  <si>
    <t>mp</t>
  </si>
  <si>
    <t>HR</t>
  </si>
  <si>
    <t>Bang</t>
  </si>
  <si>
    <t>Bangal</t>
  </si>
  <si>
    <t>Hyd</t>
  </si>
  <si>
    <t>che</t>
  </si>
  <si>
    <t>salary</t>
  </si>
  <si>
    <t>lookup</t>
  </si>
  <si>
    <t>vlookup</t>
  </si>
  <si>
    <t>hlookup</t>
  </si>
  <si>
    <t>manager</t>
  </si>
  <si>
    <t>m1</t>
  </si>
  <si>
    <t>m2</t>
  </si>
  <si>
    <t>m3</t>
  </si>
  <si>
    <t>m4</t>
  </si>
  <si>
    <t>m5</t>
  </si>
  <si>
    <t>Empname</t>
  </si>
  <si>
    <t>Salary</t>
  </si>
  <si>
    <t>Net Salary</t>
  </si>
  <si>
    <t>DA(17%)</t>
  </si>
  <si>
    <t>Chart</t>
  </si>
  <si>
    <t>vlookup for max</t>
  </si>
  <si>
    <t>vlookup for min</t>
  </si>
  <si>
    <t>vlookup for avg</t>
  </si>
  <si>
    <t>vm1</t>
  </si>
  <si>
    <t>testuser</t>
  </si>
  <si>
    <t>Welcome@1234</t>
  </si>
  <si>
    <t>Using Vlookup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</si>
</sst>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plotArea>
      <c:layout/>
      <c:barChart>
        <c:barDir val="col"/>
        <c:grouping val="clustered"/>
        <c:ser>
          <c:idx val="0"/>
          <c:order val="0"/>
          <c:cat>
            <c:strRef>
              <c:f>Sheet4!$A$2:$A$6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Sheet4!$B$2:$B$6</c:f>
              <c:numCache>
                <c:formatCode>General</c:formatCode>
                <c:ptCount val="5"/>
                <c:pt idx="0">
                  <c:v>23</c:v>
                </c:pt>
                <c:pt idx="1">
                  <c:v>56</c:v>
                </c:pt>
                <c:pt idx="2">
                  <c:v>12</c:v>
                </c:pt>
                <c:pt idx="3">
                  <c:v>56</c:v>
                </c:pt>
                <c:pt idx="4">
                  <c:v>56</c:v>
                </c:pt>
              </c:numCache>
            </c:numRef>
          </c:val>
        </c:ser>
        <c:ser>
          <c:idx val="1"/>
          <c:order val="1"/>
          <c:cat>
            <c:strRef>
              <c:f>Sheet4!$A$2:$A$6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Sheet4!$C$2:$C$6</c:f>
              <c:numCache>
                <c:formatCode>General</c:formatCode>
                <c:ptCount val="5"/>
                <c:pt idx="0">
                  <c:v>45</c:v>
                </c:pt>
                <c:pt idx="1">
                  <c:v>67</c:v>
                </c:pt>
                <c:pt idx="2">
                  <c:v>14</c:v>
                </c:pt>
                <c:pt idx="3">
                  <c:v>67</c:v>
                </c:pt>
                <c:pt idx="4">
                  <c:v>67</c:v>
                </c:pt>
              </c:numCache>
            </c:numRef>
          </c:val>
        </c:ser>
        <c:ser>
          <c:idx val="2"/>
          <c:order val="2"/>
          <c:cat>
            <c:strRef>
              <c:f>Sheet4!$A$2:$A$6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Sheet4!$D$2:$D$6</c:f>
              <c:numCache>
                <c:formatCode>General</c:formatCode>
                <c:ptCount val="5"/>
                <c:pt idx="0">
                  <c:v>56</c:v>
                </c:pt>
                <c:pt idx="1">
                  <c:v>56</c:v>
                </c:pt>
                <c:pt idx="2">
                  <c:v>67</c:v>
                </c:pt>
                <c:pt idx="3">
                  <c:v>78</c:v>
                </c:pt>
                <c:pt idx="4">
                  <c:v>87</c:v>
                </c:pt>
              </c:numCache>
            </c:numRef>
          </c:val>
        </c:ser>
        <c:axId val="87986560"/>
        <c:axId val="93526272"/>
      </c:barChart>
      <c:catAx>
        <c:axId val="87986560"/>
        <c:scaling>
          <c:orientation val="minMax"/>
        </c:scaling>
        <c:axPos val="b"/>
        <c:tickLblPos val="nextTo"/>
        <c:crossAx val="93526272"/>
        <c:crosses val="autoZero"/>
        <c:auto val="1"/>
        <c:lblAlgn val="ctr"/>
        <c:lblOffset val="100"/>
      </c:catAx>
      <c:valAx>
        <c:axId val="93526272"/>
        <c:scaling>
          <c:orientation val="minMax"/>
        </c:scaling>
        <c:axPos val="l"/>
        <c:majorGridlines/>
        <c:numFmt formatCode="General" sourceLinked="1"/>
        <c:tickLblPos val="nextTo"/>
        <c:crossAx val="87986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>
        <c:manualLayout>
          <c:layoutTarget val="inner"/>
          <c:xMode val="edge"/>
          <c:yMode val="edge"/>
          <c:x val="0.10438961796442112"/>
          <c:y val="2.8252296587926509E-2"/>
          <c:w val="0.7576795713035871"/>
          <c:h val="0.8326195683872849"/>
        </c:manualLayout>
      </c:layout>
      <c:bar3DChart>
        <c:barDir val="col"/>
        <c:grouping val="percentStacked"/>
        <c:ser>
          <c:idx val="0"/>
          <c:order val="0"/>
          <c:tx>
            <c:strRef>
              <c:f>Sheet6!$J$16</c:f>
              <c:strCache>
                <c:ptCount val="1"/>
                <c:pt idx="0">
                  <c:v>e1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Sheet6!$K$16:$M$16</c:f>
              <c:numCache>
                <c:formatCode>General</c:formatCode>
                <c:ptCount val="3"/>
                <c:pt idx="0">
                  <c:v>39284</c:v>
                </c:pt>
                <c:pt idx="1">
                  <c:v>6678.2800000000007</c:v>
                </c:pt>
                <c:pt idx="2">
                  <c:v>45962.28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>Sheet6!$J$17</c:f>
              <c:strCache>
                <c:ptCount val="1"/>
                <c:pt idx="0">
                  <c:v>e2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Sheet6!$K$17:$M$17</c:f>
              <c:numCache>
                <c:formatCode>General</c:formatCode>
                <c:ptCount val="3"/>
                <c:pt idx="0">
                  <c:v>16395</c:v>
                </c:pt>
                <c:pt idx="1">
                  <c:v>2787.15</c:v>
                </c:pt>
                <c:pt idx="2">
                  <c:v>19182.150000000001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>Sheet6!$J$18</c:f>
              <c:strCache>
                <c:ptCount val="1"/>
                <c:pt idx="0">
                  <c:v>e3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Sheet6!$K$18:$M$18</c:f>
              <c:numCache>
                <c:formatCode>General</c:formatCode>
                <c:ptCount val="3"/>
                <c:pt idx="0">
                  <c:v>27961</c:v>
                </c:pt>
                <c:pt idx="1">
                  <c:v>4753.37</c:v>
                </c:pt>
                <c:pt idx="2">
                  <c:v>32714.37</c:v>
                </c:pt>
              </c:numCache>
            </c:numRef>
          </c:val>
        </c:ser>
        <c:ser>
          <c:idx val="3"/>
          <c:order val="3"/>
          <c:tx>
            <c:strRef>
              <c:f>Sheet6!$J$19</c:f>
              <c:strCache>
                <c:ptCount val="1"/>
                <c:pt idx="0">
                  <c:v>e4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Sheet6!$K$19:$M$19</c:f>
              <c:numCache>
                <c:formatCode>General</c:formatCode>
                <c:ptCount val="3"/>
                <c:pt idx="0">
                  <c:v>21755</c:v>
                </c:pt>
                <c:pt idx="1">
                  <c:v>3698.3500000000004</c:v>
                </c:pt>
                <c:pt idx="2">
                  <c:v>25453.35</c:v>
                </c:pt>
              </c:numCache>
            </c:numRef>
          </c:val>
        </c:ser>
        <c:ser>
          <c:idx val="4"/>
          <c:order val="4"/>
          <c:tx>
            <c:strRef>
              <c:f>Sheet6!$J$20</c:f>
              <c:strCache>
                <c:ptCount val="1"/>
                <c:pt idx="0">
                  <c:v>e5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Sheet6!$K$20:$M$20</c:f>
              <c:numCache>
                <c:formatCode>General</c:formatCode>
                <c:ptCount val="3"/>
                <c:pt idx="0">
                  <c:v>17087</c:v>
                </c:pt>
                <c:pt idx="1">
                  <c:v>2904.7900000000004</c:v>
                </c:pt>
                <c:pt idx="2">
                  <c:v>19991.79</c:v>
                </c:pt>
              </c:numCache>
            </c:numRef>
          </c:val>
        </c:ser>
        <c:ser>
          <c:idx val="5"/>
          <c:order val="5"/>
          <c:tx>
            <c:strRef>
              <c:f>Sheet6!$J$21</c:f>
              <c:strCache>
                <c:ptCount val="1"/>
                <c:pt idx="0">
                  <c:v>e6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Sheet6!$K$21:$M$21</c:f>
              <c:numCache>
                <c:formatCode>General</c:formatCode>
                <c:ptCount val="3"/>
                <c:pt idx="0">
                  <c:v>26347</c:v>
                </c:pt>
                <c:pt idx="1">
                  <c:v>4478.9900000000007</c:v>
                </c:pt>
                <c:pt idx="2">
                  <c:v>30825.99</c:v>
                </c:pt>
              </c:numCache>
            </c:numRef>
          </c:val>
        </c:ser>
        <c:ser>
          <c:idx val="6"/>
          <c:order val="6"/>
          <c:tx>
            <c:strRef>
              <c:f>Sheet6!$J$22</c:f>
              <c:strCache>
                <c:ptCount val="1"/>
                <c:pt idx="0">
                  <c:v>e7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Sheet6!$K$22:$M$22</c:f>
              <c:numCache>
                <c:formatCode>General</c:formatCode>
                <c:ptCount val="3"/>
                <c:pt idx="0">
                  <c:v>10584</c:v>
                </c:pt>
                <c:pt idx="1">
                  <c:v>1799.2800000000002</c:v>
                </c:pt>
                <c:pt idx="2">
                  <c:v>12383.28</c:v>
                </c:pt>
              </c:numCache>
            </c:numRef>
          </c:val>
        </c:ser>
        <c:ser>
          <c:idx val="7"/>
          <c:order val="7"/>
          <c:tx>
            <c:strRef>
              <c:f>Sheet6!$J$23</c:f>
              <c:strCache>
                <c:ptCount val="1"/>
                <c:pt idx="0">
                  <c:v>e8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Sheet6!$K$23:$M$23</c:f>
              <c:numCache>
                <c:formatCode>General</c:formatCode>
                <c:ptCount val="3"/>
                <c:pt idx="0">
                  <c:v>47506</c:v>
                </c:pt>
                <c:pt idx="1">
                  <c:v>8076.02</c:v>
                </c:pt>
                <c:pt idx="2">
                  <c:v>55582.020000000004</c:v>
                </c:pt>
              </c:numCache>
            </c:numRef>
          </c:val>
        </c:ser>
        <c:ser>
          <c:idx val="8"/>
          <c:order val="8"/>
          <c:tx>
            <c:strRef>
              <c:f>Sheet6!$J$24</c:f>
              <c:strCache>
                <c:ptCount val="1"/>
                <c:pt idx="0">
                  <c:v>e9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Sheet6!$K$24:$M$24</c:f>
              <c:numCache>
                <c:formatCode>General</c:formatCode>
                <c:ptCount val="3"/>
                <c:pt idx="0">
                  <c:v>37685</c:v>
                </c:pt>
                <c:pt idx="1">
                  <c:v>6406.4500000000007</c:v>
                </c:pt>
                <c:pt idx="2">
                  <c:v>44091.45</c:v>
                </c:pt>
              </c:numCache>
            </c:numRef>
          </c:val>
        </c:ser>
        <c:ser>
          <c:idx val="9"/>
          <c:order val="9"/>
          <c:tx>
            <c:strRef>
              <c:f>Sheet6!$J$25</c:f>
              <c:strCache>
                <c:ptCount val="1"/>
                <c:pt idx="0">
                  <c:v>e10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Sheet6!$K$25:$M$25</c:f>
              <c:numCache>
                <c:formatCode>General</c:formatCode>
                <c:ptCount val="3"/>
                <c:pt idx="0">
                  <c:v>35772</c:v>
                </c:pt>
                <c:pt idx="1">
                  <c:v>6081.2400000000007</c:v>
                </c:pt>
                <c:pt idx="2">
                  <c:v>41853.24</c:v>
                </c:pt>
              </c:numCache>
            </c:numRef>
          </c:val>
        </c:ser>
        <c:ser>
          <c:idx val="10"/>
          <c:order val="10"/>
          <c:tx>
            <c:strRef>
              <c:f>Sheet6!$J$26</c:f>
              <c:strCache>
                <c:ptCount val="1"/>
                <c:pt idx="0">
                  <c:v>e11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Sheet6!$K$26:$M$26</c:f>
              <c:numCache>
                <c:formatCode>General</c:formatCode>
                <c:ptCount val="3"/>
                <c:pt idx="0">
                  <c:v>13451</c:v>
                </c:pt>
                <c:pt idx="1">
                  <c:v>2286.67</c:v>
                </c:pt>
                <c:pt idx="2">
                  <c:v>15737.67</c:v>
                </c:pt>
              </c:numCache>
            </c:numRef>
          </c:val>
        </c:ser>
        <c:ser>
          <c:idx val="11"/>
          <c:order val="11"/>
          <c:tx>
            <c:strRef>
              <c:f>Sheet6!$J$27</c:f>
              <c:strCache>
                <c:ptCount val="1"/>
                <c:pt idx="0">
                  <c:v>e12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Sheet6!$K$27:$M$27</c:f>
              <c:numCache>
                <c:formatCode>General</c:formatCode>
                <c:ptCount val="3"/>
                <c:pt idx="0">
                  <c:v>20182</c:v>
                </c:pt>
                <c:pt idx="1">
                  <c:v>3430.94</c:v>
                </c:pt>
                <c:pt idx="2">
                  <c:v>23612.94</c:v>
                </c:pt>
              </c:numCache>
            </c:numRef>
          </c:val>
        </c:ser>
        <c:ser>
          <c:idx val="12"/>
          <c:order val="12"/>
          <c:tx>
            <c:strRef>
              <c:f>Sheet6!$J$28</c:f>
              <c:strCache>
                <c:ptCount val="1"/>
                <c:pt idx="0">
                  <c:v>e13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Sheet6!$K$28:$M$28</c:f>
              <c:numCache>
                <c:formatCode>General</c:formatCode>
                <c:ptCount val="3"/>
                <c:pt idx="0">
                  <c:v>32173</c:v>
                </c:pt>
                <c:pt idx="1">
                  <c:v>5469.4100000000008</c:v>
                </c:pt>
                <c:pt idx="2">
                  <c:v>37642.410000000003</c:v>
                </c:pt>
              </c:numCache>
            </c:numRef>
          </c:val>
        </c:ser>
        <c:ser>
          <c:idx val="13"/>
          <c:order val="13"/>
          <c:tx>
            <c:strRef>
              <c:f>Sheet6!$J$29</c:f>
              <c:strCache>
                <c:ptCount val="1"/>
                <c:pt idx="0">
                  <c:v>e14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Sheet6!$K$29:$M$29</c:f>
              <c:numCache>
                <c:formatCode>General</c:formatCode>
                <c:ptCount val="3"/>
                <c:pt idx="0">
                  <c:v>39894</c:v>
                </c:pt>
                <c:pt idx="1">
                  <c:v>6781.9800000000005</c:v>
                </c:pt>
                <c:pt idx="2">
                  <c:v>46675.98</c:v>
                </c:pt>
              </c:numCache>
            </c:numRef>
          </c:val>
        </c:ser>
        <c:ser>
          <c:idx val="14"/>
          <c:order val="14"/>
          <c:tx>
            <c:strRef>
              <c:f>Sheet6!$J$30</c:f>
              <c:strCache>
                <c:ptCount val="1"/>
                <c:pt idx="0">
                  <c:v>e15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Sheet6!$K$30:$M$30</c:f>
              <c:numCache>
                <c:formatCode>General</c:formatCode>
                <c:ptCount val="3"/>
                <c:pt idx="0">
                  <c:v>15890</c:v>
                </c:pt>
                <c:pt idx="1">
                  <c:v>2701.3</c:v>
                </c:pt>
                <c:pt idx="2">
                  <c:v>18591.3</c:v>
                </c:pt>
              </c:numCache>
            </c:numRef>
          </c:val>
        </c:ser>
        <c:ser>
          <c:idx val="15"/>
          <c:order val="15"/>
          <c:tx>
            <c:strRef>
              <c:f>Sheet6!$J$31</c:f>
              <c:strCache>
                <c:ptCount val="1"/>
                <c:pt idx="0">
                  <c:v>e16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Sheet6!$K$31:$M$31</c:f>
              <c:numCache>
                <c:formatCode>General</c:formatCode>
                <c:ptCount val="3"/>
                <c:pt idx="0">
                  <c:v>33954</c:v>
                </c:pt>
                <c:pt idx="1">
                  <c:v>5772.18</c:v>
                </c:pt>
                <c:pt idx="2">
                  <c:v>39726.18</c:v>
                </c:pt>
              </c:numCache>
            </c:numRef>
          </c:val>
        </c:ser>
        <c:ser>
          <c:idx val="16"/>
          <c:order val="16"/>
          <c:tx>
            <c:strRef>
              <c:f>Sheet6!$J$32</c:f>
              <c:strCache>
                <c:ptCount val="1"/>
                <c:pt idx="0">
                  <c:v>e17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Sheet6!$K$32:$M$32</c:f>
              <c:numCache>
                <c:formatCode>General</c:formatCode>
                <c:ptCount val="3"/>
                <c:pt idx="0">
                  <c:v>38808</c:v>
                </c:pt>
                <c:pt idx="1">
                  <c:v>6597.3600000000006</c:v>
                </c:pt>
                <c:pt idx="2">
                  <c:v>45405.36</c:v>
                </c:pt>
              </c:numCache>
            </c:numRef>
          </c:val>
        </c:ser>
        <c:ser>
          <c:idx val="17"/>
          <c:order val="17"/>
          <c:tx>
            <c:strRef>
              <c:f>Sheet6!$J$33</c:f>
              <c:strCache>
                <c:ptCount val="1"/>
                <c:pt idx="0">
                  <c:v>e18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Sheet6!$K$33:$M$33</c:f>
              <c:numCache>
                <c:formatCode>General</c:formatCode>
                <c:ptCount val="3"/>
                <c:pt idx="0">
                  <c:v>21486</c:v>
                </c:pt>
                <c:pt idx="1">
                  <c:v>3652.6200000000003</c:v>
                </c:pt>
                <c:pt idx="2">
                  <c:v>25138.62</c:v>
                </c:pt>
              </c:numCache>
            </c:numRef>
          </c:val>
        </c:ser>
        <c:ser>
          <c:idx val="18"/>
          <c:order val="18"/>
          <c:tx>
            <c:strRef>
              <c:f>Sheet6!$J$34</c:f>
              <c:strCache>
                <c:ptCount val="1"/>
                <c:pt idx="0">
                  <c:v>e19</c:v>
                </c:pt>
              </c:strCache>
            </c:strRef>
          </c:tx>
          <c:cat>
            <c:strRef>
              <c:f>Sheet6!$K$15:$M$15</c:f>
              <c:strCache>
                <c:ptCount val="3"/>
                <c:pt idx="0">
                  <c:v>Salary</c:v>
                </c:pt>
                <c:pt idx="1">
                  <c:v>DA(17%)</c:v>
                </c:pt>
                <c:pt idx="2">
                  <c:v>Net Salary</c:v>
                </c:pt>
              </c:strCache>
            </c:strRef>
          </c:cat>
          <c:val>
            <c:numRef>
              <c:f>Sheet6!$K$34:$M$34</c:f>
              <c:numCache>
                <c:formatCode>General</c:formatCode>
                <c:ptCount val="3"/>
                <c:pt idx="0">
                  <c:v>18091</c:v>
                </c:pt>
                <c:pt idx="1">
                  <c:v>3075.4700000000003</c:v>
                </c:pt>
                <c:pt idx="2">
                  <c:v>21166.47</c:v>
                </c:pt>
              </c:numCache>
            </c:numRef>
          </c:val>
        </c:ser>
        <c:shape val="cylinder"/>
        <c:axId val="87514112"/>
        <c:axId val="87532288"/>
        <c:axId val="0"/>
      </c:bar3DChart>
      <c:catAx>
        <c:axId val="87514112"/>
        <c:scaling>
          <c:orientation val="minMax"/>
        </c:scaling>
        <c:axPos val="b"/>
        <c:tickLblPos val="nextTo"/>
        <c:crossAx val="87532288"/>
        <c:crosses val="autoZero"/>
        <c:auto val="1"/>
        <c:lblAlgn val="ctr"/>
        <c:lblOffset val="100"/>
      </c:catAx>
      <c:valAx>
        <c:axId val="87532288"/>
        <c:scaling>
          <c:orientation val="minMax"/>
        </c:scaling>
        <c:axPos val="l"/>
        <c:majorGridlines/>
        <c:numFmt formatCode="0%" sourceLinked="1"/>
        <c:tickLblPos val="nextTo"/>
        <c:crossAx val="87514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Sheet1!A1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5</xdr:row>
      <xdr:rowOff>47625</xdr:rowOff>
    </xdr:from>
    <xdr:to>
      <xdr:col>16</xdr:col>
      <xdr:colOff>390525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22</xdr:row>
      <xdr:rowOff>142875</xdr:rowOff>
    </xdr:from>
    <xdr:ext cx="184731" cy="264560"/>
    <xdr:sp macro="" textlink="">
      <xdr:nvSpPr>
        <xdr:cNvPr id="3" name="TextBox 2"/>
        <xdr:cNvSpPr txBox="1"/>
      </xdr:nvSpPr>
      <xdr:spPr>
        <a:xfrm>
          <a:off x="1409700" y="433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962025</xdr:colOff>
      <xdr:row>10</xdr:row>
      <xdr:rowOff>57150</xdr:rowOff>
    </xdr:from>
    <xdr:to>
      <xdr:col>9</xdr:col>
      <xdr:colOff>190500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4</xdr:row>
      <xdr:rowOff>104775</xdr:rowOff>
    </xdr:from>
    <xdr:to>
      <xdr:col>16</xdr:col>
      <xdr:colOff>209550</xdr:colOff>
      <xdr:row>9</xdr:row>
      <xdr:rowOff>114300</xdr:rowOff>
    </xdr:to>
    <xdr:sp macro="" textlink="">
      <xdr:nvSpPr>
        <xdr:cNvPr id="4" name="Left Arrow 3">
          <a:hlinkClick xmlns:r="http://schemas.openxmlformats.org/officeDocument/2006/relationships" r:id="rId2"/>
        </xdr:cNvPr>
        <xdr:cNvSpPr/>
      </xdr:nvSpPr>
      <xdr:spPr>
        <a:xfrm>
          <a:off x="8239125" y="866775"/>
          <a:ext cx="2152650" cy="962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BACK  TO HOME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anuj azrre setup vm id pas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empName"/>
    <tableColumn id="2" name="salary "/>
    <tableColumn id="3" name="location"/>
    <tableColumn id="4" name="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26.85546875" customWidth="1"/>
    <col min="2" max="2" width="32" customWidth="1"/>
    <col min="3" max="3" width="44.42578125" customWidth="1"/>
    <col min="4" max="4" width="25.5703125" customWidth="1"/>
  </cols>
  <sheetData>
    <row r="1" spans="1:5">
      <c r="A1" t="s">
        <v>0</v>
      </c>
      <c r="B1" t="s">
        <v>1</v>
      </c>
      <c r="C1" t="s">
        <v>2</v>
      </c>
      <c r="E1" s="4" t="s">
        <v>124</v>
      </c>
    </row>
    <row r="2" spans="1:5">
      <c r="A2" t="s">
        <v>3</v>
      </c>
      <c r="B2">
        <v>10</v>
      </c>
    </row>
    <row r="3" spans="1:5">
      <c r="B3">
        <v>12</v>
      </c>
    </row>
    <row r="4" spans="1:5">
      <c r="B4">
        <v>20</v>
      </c>
    </row>
    <row r="5" spans="1:5">
      <c r="B5">
        <v>22</v>
      </c>
    </row>
    <row r="6" spans="1:5">
      <c r="B6">
        <v>23</v>
      </c>
    </row>
    <row r="7" spans="1:5">
      <c r="B7">
        <v>30</v>
      </c>
      <c r="C7">
        <f>SUM(B2,B4,B7)</f>
        <v>60</v>
      </c>
    </row>
    <row r="8" spans="1:5">
      <c r="C8">
        <f>SUM(B2:B7)</f>
        <v>117</v>
      </c>
    </row>
    <row r="9" spans="1:5">
      <c r="A9" t="s">
        <v>4</v>
      </c>
      <c r="B9" t="s">
        <v>10</v>
      </c>
      <c r="C9">
        <f>C8-C7</f>
        <v>57</v>
      </c>
    </row>
    <row r="10" spans="1:5">
      <c r="A10" t="s">
        <v>5</v>
      </c>
      <c r="B10" t="s">
        <v>16</v>
      </c>
      <c r="C10">
        <f>B2*B3</f>
        <v>120</v>
      </c>
    </row>
    <row r="11" spans="1:5">
      <c r="A11" t="s">
        <v>6</v>
      </c>
      <c r="B11" t="s">
        <v>11</v>
      </c>
      <c r="C11">
        <f>C10/B2</f>
        <v>12</v>
      </c>
    </row>
    <row r="12" spans="1:5">
      <c r="A12" t="s">
        <v>7</v>
      </c>
      <c r="B12" t="s">
        <v>12</v>
      </c>
      <c r="C12">
        <f>SUM(B2:B7)/6</f>
        <v>19.5</v>
      </c>
    </row>
    <row r="13" spans="1:5">
      <c r="C13">
        <f>AVERAGE(B2:B7)</f>
        <v>19.5</v>
      </c>
    </row>
    <row r="14" spans="1:5">
      <c r="A14" t="s">
        <v>8</v>
      </c>
      <c r="B14">
        <v>41</v>
      </c>
      <c r="C14">
        <f>100*0.1</f>
        <v>10</v>
      </c>
    </row>
    <row r="15" spans="1:5">
      <c r="A15" t="s">
        <v>9</v>
      </c>
      <c r="C15">
        <f>COUNT(B2:B14)</f>
        <v>7</v>
      </c>
      <c r="D15" t="s">
        <v>13</v>
      </c>
    </row>
    <row r="16" spans="1:5">
      <c r="A16" t="s">
        <v>14</v>
      </c>
      <c r="C16">
        <f>COUNTA(B2:B14)</f>
        <v>11</v>
      </c>
      <c r="D16" t="s">
        <v>15</v>
      </c>
    </row>
    <row r="17" spans="1:4">
      <c r="A17" t="s">
        <v>17</v>
      </c>
      <c r="C17">
        <f>COUNTBLANK(B2:B14)</f>
        <v>2</v>
      </c>
    </row>
    <row r="18" spans="1:4">
      <c r="A18" t="s">
        <v>18</v>
      </c>
      <c r="C18">
        <f>MIN(B2:B14)</f>
        <v>10</v>
      </c>
    </row>
    <row r="19" spans="1:4">
      <c r="A19" t="s">
        <v>19</v>
      </c>
      <c r="C19">
        <f>MAX(B2:B14)</f>
        <v>41</v>
      </c>
    </row>
    <row r="20" spans="1:4">
      <c r="A20" t="s">
        <v>20</v>
      </c>
      <c r="C20">
        <f>LARGE(B2:B14,2)</f>
        <v>30</v>
      </c>
    </row>
    <row r="21" spans="1:4">
      <c r="A21" t="s">
        <v>21</v>
      </c>
      <c r="C21">
        <f>SMALL(B2:B14,3)</f>
        <v>20</v>
      </c>
    </row>
    <row r="22" spans="1:4">
      <c r="A22" t="s">
        <v>22</v>
      </c>
      <c r="C22">
        <f>MOD(12,3)</f>
        <v>0</v>
      </c>
    </row>
    <row r="23" spans="1:4">
      <c r="C23">
        <f>MOD(12,5)</f>
        <v>2</v>
      </c>
    </row>
    <row r="24" spans="1:4">
      <c r="A24" t="s">
        <v>25</v>
      </c>
      <c r="C24">
        <f ca="1">RAND()</f>
        <v>0.24621238118557276</v>
      </c>
      <c r="D24" t="s">
        <v>23</v>
      </c>
    </row>
    <row r="25" spans="1:4">
      <c r="A25" t="s">
        <v>24</v>
      </c>
      <c r="C25">
        <f ca="1">RANDBETWEEN(10,100)</f>
        <v>36</v>
      </c>
    </row>
    <row r="26" spans="1:4">
      <c r="C26">
        <v>12.122344</v>
      </c>
    </row>
    <row r="27" spans="1:4">
      <c r="A27" t="s">
        <v>26</v>
      </c>
      <c r="C27">
        <f>ROUND(C26,2)</f>
        <v>12.12</v>
      </c>
    </row>
    <row r="29" spans="1:4">
      <c r="A29" t="s">
        <v>27</v>
      </c>
      <c r="C29">
        <f>EVEN(13)</f>
        <v>14</v>
      </c>
    </row>
    <row r="30" spans="1:4">
      <c r="C30">
        <f>ODD(14)</f>
        <v>15</v>
      </c>
    </row>
    <row r="31" spans="1:4">
      <c r="A31" t="s">
        <v>28</v>
      </c>
      <c r="C31">
        <f>POWER(2,2)</f>
        <v>4</v>
      </c>
    </row>
    <row r="32" spans="1:4">
      <c r="C32">
        <f>POWER(2,3)</f>
        <v>8</v>
      </c>
    </row>
  </sheetData>
  <hyperlinks>
    <hyperlink ref="E1" location="Sheet7!A1" display="Cha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opLeftCell="A10" workbookViewId="0">
      <selection activeCell="C18" sqref="C18"/>
    </sheetView>
  </sheetViews>
  <sheetFormatPr defaultRowHeight="15"/>
  <cols>
    <col min="1" max="1" width="9.140625" style="3"/>
    <col min="2" max="2" width="16.7109375" style="2" customWidth="1"/>
    <col min="3" max="3" width="13.140625" style="2" customWidth="1"/>
    <col min="4" max="4" width="19" style="2" customWidth="1"/>
    <col min="5" max="16384" width="9.140625" style="2"/>
  </cols>
  <sheetData>
    <row r="1" spans="1:4">
      <c r="A1" s="3" t="s">
        <v>29</v>
      </c>
      <c r="B1" s="3" t="s">
        <v>32</v>
      </c>
      <c r="C1" s="3" t="s">
        <v>31</v>
      </c>
      <c r="D1" s="3" t="s">
        <v>33</v>
      </c>
    </row>
    <row r="2" spans="1:4">
      <c r="A2" s="3">
        <v>1</v>
      </c>
      <c r="B2" s="2" t="s">
        <v>39</v>
      </c>
      <c r="C2" s="2">
        <v>95</v>
      </c>
      <c r="D2" s="2" t="s">
        <v>34</v>
      </c>
    </row>
    <row r="3" spans="1:4">
      <c r="C3" s="2">
        <v>77</v>
      </c>
      <c r="D3" s="2" t="s">
        <v>35</v>
      </c>
    </row>
    <row r="4" spans="1:4">
      <c r="C4" s="2">
        <v>92</v>
      </c>
      <c r="D4" s="2" t="s">
        <v>36</v>
      </c>
    </row>
    <row r="5" spans="1:4">
      <c r="C5" s="2">
        <v>76</v>
      </c>
      <c r="D5" s="2" t="s">
        <v>37</v>
      </c>
    </row>
    <row r="6" spans="1:4">
      <c r="B6" s="3"/>
      <c r="C6" s="2">
        <v>77</v>
      </c>
      <c r="D6" s="2" t="s">
        <v>38</v>
      </c>
    </row>
    <row r="7" spans="1:4">
      <c r="B7" s="3" t="s">
        <v>40</v>
      </c>
      <c r="C7" s="2">
        <f>SUM(C2:C6)</f>
        <v>417</v>
      </c>
    </row>
    <row r="8" spans="1:4">
      <c r="B8" s="3" t="s">
        <v>41</v>
      </c>
      <c r="C8" s="2">
        <f>AVERAGE(C2:C6)</f>
        <v>83.4</v>
      </c>
    </row>
    <row r="9" spans="1:4">
      <c r="B9" s="3"/>
    </row>
    <row r="11" spans="1:4">
      <c r="A11" s="3">
        <v>2</v>
      </c>
      <c r="B11" s="2" t="s">
        <v>42</v>
      </c>
      <c r="C11" s="2">
        <f>SQRT(23)</f>
        <v>4.7958315233127191</v>
      </c>
    </row>
    <row r="13" spans="1:4">
      <c r="A13" s="3">
        <v>3</v>
      </c>
      <c r="B13" s="2" t="s">
        <v>43</v>
      </c>
      <c r="C13" s="2">
        <f>POWER(4,3)</f>
        <v>64</v>
      </c>
    </row>
    <row r="15" spans="1:4" ht="45">
      <c r="A15" s="3">
        <v>4</v>
      </c>
      <c r="B15" s="2" t="s">
        <v>44</v>
      </c>
      <c r="C15" s="2">
        <f>2*PI()*D15</f>
        <v>43.982297150257104</v>
      </c>
      <c r="D15" s="2">
        <v>7</v>
      </c>
    </row>
    <row r="17" spans="1:3" ht="30">
      <c r="A17" s="3">
        <v>5</v>
      </c>
      <c r="B17" s="2" t="s">
        <v>46</v>
      </c>
      <c r="C17" s="2">
        <v>100000</v>
      </c>
    </row>
    <row r="18" spans="1:3">
      <c r="A18" s="3" t="s">
        <v>45</v>
      </c>
      <c r="B18" s="2">
        <f>0.4*C17</f>
        <v>40000</v>
      </c>
    </row>
    <row r="19" spans="1:3">
      <c r="A19" s="3" t="s">
        <v>47</v>
      </c>
      <c r="B19" s="2">
        <f>0.1*C17</f>
        <v>10000</v>
      </c>
    </row>
    <row r="20" spans="1:3">
      <c r="A20" s="3" t="s">
        <v>48</v>
      </c>
      <c r="B20" s="2">
        <f>0.5*C17</f>
        <v>50000</v>
      </c>
    </row>
    <row r="21" spans="1:3">
      <c r="A21" s="3" t="s">
        <v>49</v>
      </c>
      <c r="B21" s="2">
        <f>SUM(C17,B18:B20)</f>
        <v>200000</v>
      </c>
    </row>
    <row r="22" spans="1:3">
      <c r="A22" s="3" t="s">
        <v>50</v>
      </c>
      <c r="B22" s="2">
        <f>0.1*B21</f>
        <v>20000</v>
      </c>
    </row>
    <row r="23" spans="1:3">
      <c r="A23" s="3" t="s">
        <v>51</v>
      </c>
      <c r="B23" s="2">
        <f>0.1*B21</f>
        <v>20000</v>
      </c>
    </row>
    <row r="24" spans="1:3">
      <c r="A24" s="3" t="s">
        <v>52</v>
      </c>
      <c r="B24" s="2">
        <f>B21-(B22+B23)</f>
        <v>160000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opLeftCell="A19" workbookViewId="0">
      <selection activeCell="H28" sqref="H28"/>
    </sheetView>
  </sheetViews>
  <sheetFormatPr defaultRowHeight="15"/>
  <sheetData>
    <row r="1" spans="1:6">
      <c r="A1" t="str">
        <f>IF(20&gt;10,"yes","no")</f>
        <v>yes</v>
      </c>
    </row>
    <row r="2" spans="1:6">
      <c r="B2">
        <v>20</v>
      </c>
    </row>
    <row r="3" spans="1:6">
      <c r="B3">
        <v>40</v>
      </c>
      <c r="D3" t="str">
        <f>IF(B2&gt;B3,"GT","SM")</f>
        <v>SM</v>
      </c>
    </row>
    <row r="5" spans="1:6">
      <c r="A5">
        <v>10</v>
      </c>
      <c r="B5">
        <v>20</v>
      </c>
      <c r="C5">
        <v>30</v>
      </c>
      <c r="D5">
        <v>40</v>
      </c>
    </row>
    <row r="6" spans="1:6">
      <c r="A6">
        <v>20</v>
      </c>
    </row>
    <row r="7" spans="1:6">
      <c r="A7">
        <v>30</v>
      </c>
    </row>
    <row r="8" spans="1:6">
      <c r="A8">
        <v>13</v>
      </c>
    </row>
    <row r="9" spans="1:6">
      <c r="A9">
        <v>50</v>
      </c>
    </row>
    <row r="10" spans="1:6">
      <c r="A10">
        <v>60</v>
      </c>
      <c r="C10" t="s">
        <v>53</v>
      </c>
      <c r="D10">
        <f>COUNTIF(A5:A10,"&lt;30")</f>
        <v>3</v>
      </c>
    </row>
    <row r="12" spans="1:6">
      <c r="A12" t="s">
        <v>30</v>
      </c>
      <c r="B12" t="s">
        <v>54</v>
      </c>
      <c r="C12" t="s">
        <v>55</v>
      </c>
      <c r="D12" t="s">
        <v>56</v>
      </c>
      <c r="E12" t="s">
        <v>59</v>
      </c>
    </row>
    <row r="13" spans="1:6">
      <c r="A13" t="s">
        <v>10</v>
      </c>
      <c r="B13">
        <v>23</v>
      </c>
      <c r="C13">
        <v>45</v>
      </c>
      <c r="D13">
        <v>56</v>
      </c>
      <c r="E13">
        <f>COUNTIF(B13:D13,"&lt;40")</f>
        <v>1</v>
      </c>
      <c r="F13" t="str">
        <f>IF(E13=0,"Pass","Fail")</f>
        <v>Fail</v>
      </c>
    </row>
    <row r="14" spans="1:6">
      <c r="A14" t="s">
        <v>11</v>
      </c>
      <c r="B14">
        <v>56</v>
      </c>
      <c r="C14">
        <v>67</v>
      </c>
      <c r="D14">
        <v>56</v>
      </c>
      <c r="E14">
        <f t="shared" ref="E14:E17" si="0">COUNTIF(B14:D14,"&lt;40")</f>
        <v>0</v>
      </c>
      <c r="F14" t="str">
        <f t="shared" ref="F14:F17" si="1">IF(E14=0,"Pass","Fail")</f>
        <v>Pass</v>
      </c>
    </row>
    <row r="15" spans="1:6">
      <c r="A15" t="s">
        <v>12</v>
      </c>
      <c r="B15">
        <v>12</v>
      </c>
      <c r="C15">
        <v>14</v>
      </c>
      <c r="D15">
        <v>67</v>
      </c>
      <c r="E15">
        <f t="shared" si="0"/>
        <v>2</v>
      </c>
      <c r="F15" t="str">
        <f t="shared" si="1"/>
        <v>Fail</v>
      </c>
    </row>
    <row r="16" spans="1:6">
      <c r="A16" t="s">
        <v>57</v>
      </c>
      <c r="B16">
        <v>56</v>
      </c>
      <c r="C16">
        <v>67</v>
      </c>
      <c r="D16">
        <v>78</v>
      </c>
      <c r="E16">
        <f t="shared" si="0"/>
        <v>0</v>
      </c>
      <c r="F16" t="str">
        <f t="shared" si="1"/>
        <v>Pass</v>
      </c>
    </row>
    <row r="17" spans="1:8">
      <c r="A17" t="s">
        <v>58</v>
      </c>
      <c r="B17">
        <v>56</v>
      </c>
      <c r="C17">
        <v>67</v>
      </c>
      <c r="D17">
        <v>87</v>
      </c>
      <c r="E17">
        <f t="shared" si="0"/>
        <v>0</v>
      </c>
      <c r="F17" t="str">
        <f t="shared" si="1"/>
        <v>Pass</v>
      </c>
    </row>
    <row r="19" spans="1:8">
      <c r="A19" t="s">
        <v>60</v>
      </c>
      <c r="B19" t="s">
        <v>61</v>
      </c>
      <c r="C19" t="s">
        <v>62</v>
      </c>
    </row>
    <row r="20" spans="1:8">
      <c r="A20" t="s">
        <v>63</v>
      </c>
      <c r="B20">
        <v>123</v>
      </c>
      <c r="C20">
        <v>12</v>
      </c>
      <c r="D20">
        <f>B20*C20</f>
        <v>1476</v>
      </c>
    </row>
    <row r="21" spans="1:8">
      <c r="A21" t="s">
        <v>64</v>
      </c>
      <c r="B21">
        <v>134</v>
      </c>
      <c r="C21">
        <v>23</v>
      </c>
      <c r="D21">
        <f t="shared" ref="D21:D24" si="2">B21*C21</f>
        <v>3082</v>
      </c>
    </row>
    <row r="22" spans="1:8">
      <c r="A22" t="s">
        <v>65</v>
      </c>
      <c r="B22">
        <v>234</v>
      </c>
      <c r="C22">
        <v>45</v>
      </c>
      <c r="D22">
        <f t="shared" si="2"/>
        <v>10530</v>
      </c>
    </row>
    <row r="23" spans="1:8">
      <c r="A23" t="s">
        <v>66</v>
      </c>
      <c r="B23">
        <v>18</v>
      </c>
      <c r="C23">
        <v>65</v>
      </c>
      <c r="D23">
        <f t="shared" si="2"/>
        <v>1170</v>
      </c>
    </row>
    <row r="24" spans="1:8">
      <c r="A24" t="s">
        <v>67</v>
      </c>
      <c r="B24">
        <v>14</v>
      </c>
      <c r="C24">
        <v>13</v>
      </c>
      <c r="D24">
        <f t="shared" si="2"/>
        <v>182</v>
      </c>
    </row>
    <row r="25" spans="1:8">
      <c r="D25">
        <f>SUM(D20:D24)</f>
        <v>16440</v>
      </c>
    </row>
    <row r="26" spans="1:8">
      <c r="B26" t="s">
        <v>68</v>
      </c>
      <c r="D26">
        <f>SUMPRODUCT(B20:B24,C20:C24)</f>
        <v>16440</v>
      </c>
    </row>
    <row r="27" spans="1:8">
      <c r="H27" t="s">
        <v>63</v>
      </c>
    </row>
    <row r="28" spans="1:8">
      <c r="A28" t="s">
        <v>60</v>
      </c>
      <c r="B28" t="s">
        <v>69</v>
      </c>
      <c r="C28" t="s">
        <v>61</v>
      </c>
      <c r="H28" t="s">
        <v>64</v>
      </c>
    </row>
    <row r="29" spans="1:8">
      <c r="A29" t="s">
        <v>63</v>
      </c>
      <c r="B29" t="s">
        <v>70</v>
      </c>
      <c r="C29">
        <v>123</v>
      </c>
      <c r="H29" t="s">
        <v>65</v>
      </c>
    </row>
    <row r="30" spans="1:8">
      <c r="A30" t="s">
        <v>64</v>
      </c>
      <c r="B30" t="s">
        <v>70</v>
      </c>
      <c r="C30">
        <v>134</v>
      </c>
    </row>
    <row r="31" spans="1:8">
      <c r="A31" t="s">
        <v>65</v>
      </c>
      <c r="B31" t="s">
        <v>72</v>
      </c>
      <c r="C31">
        <v>234</v>
      </c>
    </row>
    <row r="32" spans="1:8">
      <c r="A32" t="s">
        <v>63</v>
      </c>
      <c r="B32" t="s">
        <v>71</v>
      </c>
      <c r="C32">
        <v>233</v>
      </c>
    </row>
    <row r="33" spans="1:11">
      <c r="A33" t="s">
        <v>64</v>
      </c>
      <c r="B33" t="s">
        <v>71</v>
      </c>
      <c r="C33">
        <v>123</v>
      </c>
    </row>
    <row r="34" spans="1:11">
      <c r="A34" t="s">
        <v>65</v>
      </c>
      <c r="B34" t="s">
        <v>72</v>
      </c>
      <c r="C34">
        <v>345</v>
      </c>
      <c r="H34">
        <f>ABS(24.21)</f>
        <v>24.21</v>
      </c>
    </row>
    <row r="35" spans="1:11">
      <c r="A35" t="s">
        <v>63</v>
      </c>
      <c r="B35" t="s">
        <v>70</v>
      </c>
      <c r="C35">
        <v>100</v>
      </c>
    </row>
    <row r="36" spans="1:11">
      <c r="A36" t="s">
        <v>64</v>
      </c>
      <c r="B36" t="s">
        <v>71</v>
      </c>
      <c r="C36">
        <v>134</v>
      </c>
      <c r="K36">
        <f>ABS(J34)</f>
        <v>0</v>
      </c>
    </row>
    <row r="37" spans="1:11">
      <c r="A37" t="s">
        <v>65</v>
      </c>
      <c r="B37" t="s">
        <v>72</v>
      </c>
      <c r="C37">
        <v>320</v>
      </c>
    </row>
    <row r="38" spans="1:11">
      <c r="E38" t="s">
        <v>73</v>
      </c>
      <c r="F38">
        <f ca="1">SUMIF(A29:C37,"pen",C29:C37)</f>
        <v>456</v>
      </c>
    </row>
    <row r="40" spans="1:11">
      <c r="C40" t="s">
        <v>76</v>
      </c>
      <c r="E40" t="s">
        <v>65</v>
      </c>
      <c r="F40">
        <f ca="1">SUMIF(A29:C37,E40,C29:C37)</f>
        <v>899</v>
      </c>
    </row>
    <row r="42" spans="1:11">
      <c r="E42">
        <f ca="1">SUMIF(A29:C37,E40,C29:C36)</f>
        <v>899</v>
      </c>
    </row>
  </sheetData>
  <dataValidations count="3">
    <dataValidation type="list" allowBlank="1" showInputMessage="1" showErrorMessage="1" sqref="E40">
      <formula1>$H$27:$H$29</formula1>
    </dataValidation>
    <dataValidation type="list" allowBlank="1" showInputMessage="1" showErrorMessage="1" sqref="A28:C37">
      <formula1>"pen,cap,book"</formula1>
    </dataValidation>
    <dataValidation type="list" allowBlank="1" showInputMessage="1" showErrorMessage="1" sqref="C40">
      <formula1>"pen,second,third"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R12" sqref="R12"/>
    </sheetView>
  </sheetViews>
  <sheetFormatPr defaultRowHeight="15"/>
  <cols>
    <col min="1" max="1" width="6" bestFit="1" customWidth="1"/>
    <col min="2" max="3" width="5.5703125" bestFit="1" customWidth="1"/>
    <col min="4" max="4" width="7.42578125" bestFit="1" customWidth="1"/>
    <col min="5" max="5" width="13.85546875" bestFit="1" customWidth="1"/>
    <col min="6" max="6" width="7.42578125" bestFit="1" customWidth="1"/>
    <col min="7" max="7" width="6" bestFit="1" customWidth="1"/>
    <col min="8" max="9" width="5.5703125" bestFit="1" customWidth="1"/>
    <col min="10" max="10" width="7.42578125" bestFit="1" customWidth="1"/>
    <col min="11" max="11" width="12" bestFit="1" customWidth="1"/>
    <col min="12" max="12" width="5.5703125" bestFit="1" customWidth="1"/>
  </cols>
  <sheetData>
    <row r="1" spans="1:6" s="1" customFormat="1">
      <c r="A1" s="1" t="s">
        <v>30</v>
      </c>
      <c r="B1" s="1" t="s">
        <v>54</v>
      </c>
      <c r="C1" s="1" t="s">
        <v>55</v>
      </c>
      <c r="D1" s="1" t="s">
        <v>56</v>
      </c>
      <c r="E1" s="1" t="s">
        <v>75</v>
      </c>
      <c r="F1" s="1" t="s">
        <v>74</v>
      </c>
    </row>
    <row r="2" spans="1:6">
      <c r="A2" t="s">
        <v>10</v>
      </c>
      <c r="B2">
        <v>23</v>
      </c>
      <c r="C2">
        <v>45</v>
      </c>
      <c r="D2">
        <v>56</v>
      </c>
      <c r="E2">
        <f>SUM(B2:D2)/3</f>
        <v>41.333333333333336</v>
      </c>
      <c r="F2" t="str">
        <f>IF(E2&gt;=60,"First",IF((E2&gt;50)*AND(E2&lt;60),"Second","Third"))</f>
        <v>Third</v>
      </c>
    </row>
    <row r="3" spans="1:6">
      <c r="A3" t="s">
        <v>11</v>
      </c>
      <c r="B3">
        <v>56</v>
      </c>
      <c r="C3">
        <v>67</v>
      </c>
      <c r="D3">
        <v>56</v>
      </c>
      <c r="E3">
        <f t="shared" ref="E3:E4" si="0">SUM(B3:D3)/3</f>
        <v>59.666666666666664</v>
      </c>
      <c r="F3" t="str">
        <f t="shared" ref="F3:F6" si="1">IF(E3&gt;=60,"First",IF((E3&gt;50)*AND(E3&lt;60),"Second","Third"))</f>
        <v>Second</v>
      </c>
    </row>
    <row r="4" spans="1:6">
      <c r="A4" t="s">
        <v>12</v>
      </c>
      <c r="B4">
        <v>12</v>
      </c>
      <c r="C4">
        <v>14</v>
      </c>
      <c r="D4">
        <v>67</v>
      </c>
      <c r="E4">
        <f t="shared" si="0"/>
        <v>31</v>
      </c>
      <c r="F4" t="str">
        <f t="shared" si="1"/>
        <v>Third</v>
      </c>
    </row>
    <row r="5" spans="1:6">
      <c r="A5" t="s">
        <v>57</v>
      </c>
      <c r="B5">
        <v>56</v>
      </c>
      <c r="C5">
        <v>67</v>
      </c>
      <c r="D5">
        <v>78</v>
      </c>
      <c r="E5">
        <f>SUM(B5:D5)/3</f>
        <v>67</v>
      </c>
      <c r="F5" t="str">
        <f t="shared" si="1"/>
        <v>First</v>
      </c>
    </row>
    <row r="6" spans="1:6">
      <c r="A6" t="s">
        <v>58</v>
      </c>
      <c r="B6">
        <v>56</v>
      </c>
      <c r="C6">
        <v>67</v>
      </c>
      <c r="D6">
        <v>87</v>
      </c>
      <c r="E6">
        <f>SUM(B6:D6)/3</f>
        <v>70</v>
      </c>
      <c r="F6" t="str">
        <f t="shared" si="1"/>
        <v>First</v>
      </c>
    </row>
    <row r="17" spans="5:12">
      <c r="E17" s="5" t="s">
        <v>131</v>
      </c>
    </row>
    <row r="18" spans="5:12">
      <c r="G18" s="1" t="s">
        <v>30</v>
      </c>
      <c r="H18" s="1" t="s">
        <v>54</v>
      </c>
      <c r="I18" s="1" t="s">
        <v>55</v>
      </c>
      <c r="J18" s="1" t="s">
        <v>56</v>
      </c>
      <c r="K18" s="1" t="s">
        <v>75</v>
      </c>
      <c r="L18" s="1" t="s">
        <v>74</v>
      </c>
    </row>
    <row r="19" spans="5:12">
      <c r="G19" t="s">
        <v>10</v>
      </c>
      <c r="H19">
        <f>VLOOKUP(G19,A2:F6,2,0)</f>
        <v>23</v>
      </c>
      <c r="I19">
        <f>VLOOKUP(G19,A2:F6,3,0)</f>
        <v>45</v>
      </c>
      <c r="J19">
        <f>VLOOKUP(G19,A2:F6,4,0)</f>
        <v>56</v>
      </c>
      <c r="K19">
        <f>VLOOKUP(G19,A2:F6,5,0)</f>
        <v>41.333333333333336</v>
      </c>
      <c r="L19" t="str">
        <f>VLOOKUP(G19,A2:F6,6,0)</f>
        <v>Third</v>
      </c>
    </row>
  </sheetData>
  <dataValidations count="1">
    <dataValidation type="list" allowBlank="1" showInputMessage="1" showErrorMessage="1" sqref="G19">
      <formula1>$A$2:$A$6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N15" sqref="N15"/>
    </sheetView>
  </sheetViews>
  <sheetFormatPr defaultRowHeight="15"/>
  <sheetData>
    <row r="1" spans="1:10">
      <c r="A1" t="s">
        <v>60</v>
      </c>
      <c r="B1" t="s">
        <v>69</v>
      </c>
      <c r="C1" t="s">
        <v>61</v>
      </c>
    </row>
    <row r="2" spans="1:10">
      <c r="A2" t="s">
        <v>63</v>
      </c>
      <c r="B2" t="s">
        <v>70</v>
      </c>
      <c r="C2">
        <v>123</v>
      </c>
    </row>
    <row r="3" spans="1:10">
      <c r="A3" t="s">
        <v>64</v>
      </c>
      <c r="B3" t="s">
        <v>70</v>
      </c>
      <c r="C3">
        <v>134</v>
      </c>
    </row>
    <row r="4" spans="1:10">
      <c r="A4" t="s">
        <v>65</v>
      </c>
      <c r="B4" t="s">
        <v>72</v>
      </c>
      <c r="C4">
        <v>234</v>
      </c>
    </row>
    <row r="5" spans="1:10">
      <c r="A5" t="s">
        <v>63</v>
      </c>
      <c r="B5" t="s">
        <v>71</v>
      </c>
      <c r="C5">
        <v>233</v>
      </c>
    </row>
    <row r="6" spans="1:10">
      <c r="A6" t="s">
        <v>64</v>
      </c>
      <c r="B6" t="s">
        <v>71</v>
      </c>
      <c r="C6">
        <v>123</v>
      </c>
    </row>
    <row r="7" spans="1:10">
      <c r="A7" t="s">
        <v>65</v>
      </c>
      <c r="B7" t="s">
        <v>72</v>
      </c>
      <c r="C7">
        <v>345</v>
      </c>
      <c r="H7" t="s">
        <v>63</v>
      </c>
      <c r="I7" t="s">
        <v>70</v>
      </c>
      <c r="J7" t="s">
        <v>77</v>
      </c>
    </row>
    <row r="8" spans="1:10">
      <c r="A8" t="s">
        <v>63</v>
      </c>
      <c r="B8" t="s">
        <v>70</v>
      </c>
      <c r="C8">
        <v>100</v>
      </c>
    </row>
    <row r="9" spans="1:10">
      <c r="A9" t="s">
        <v>64</v>
      </c>
      <c r="B9" t="s">
        <v>71</v>
      </c>
      <c r="C9">
        <v>134</v>
      </c>
      <c r="I9">
        <f>SUMIFS(C2:C10,A2:A10,"pen",B2:B10,"ndelhi")</f>
        <v>223</v>
      </c>
    </row>
    <row r="10" spans="1:10">
      <c r="A10" t="s">
        <v>65</v>
      </c>
      <c r="B10" t="s">
        <v>72</v>
      </c>
      <c r="C10">
        <v>320</v>
      </c>
    </row>
  </sheetData>
  <dataValidations count="1">
    <dataValidation type="list" allowBlank="1" showInputMessage="1" showErrorMessage="1" sqref="A1:C10">
      <formula1>"pen,cap,book"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view="pageLayout" topLeftCell="D15" zoomScaleNormal="100" workbookViewId="0">
      <selection activeCell="G18" sqref="G18"/>
    </sheetView>
  </sheetViews>
  <sheetFormatPr defaultRowHeight="15"/>
  <cols>
    <col min="1" max="1" width="12.42578125" customWidth="1"/>
    <col min="3" max="3" width="10.28515625" customWidth="1"/>
    <col min="4" max="4" width="10.85546875" customWidth="1"/>
    <col min="10" max="10" width="11.42578125" customWidth="1"/>
    <col min="11" max="12" width="9.140625" customWidth="1"/>
    <col min="14" max="14" width="9.140625" customWidth="1"/>
  </cols>
  <sheetData>
    <row r="1" spans="1:15">
      <c r="A1" t="s">
        <v>78</v>
      </c>
      <c r="B1" t="s">
        <v>79</v>
      </c>
      <c r="C1" t="s">
        <v>69</v>
      </c>
      <c r="D1" t="s">
        <v>114</v>
      </c>
    </row>
    <row r="2" spans="1:15">
      <c r="A2" t="s">
        <v>80</v>
      </c>
      <c r="B2">
        <v>39284</v>
      </c>
      <c r="C2" t="s">
        <v>100</v>
      </c>
      <c r="D2" t="s">
        <v>115</v>
      </c>
    </row>
    <row r="3" spans="1:15">
      <c r="A3" t="s">
        <v>81</v>
      </c>
      <c r="B3">
        <v>16395</v>
      </c>
      <c r="C3" t="s">
        <v>101</v>
      </c>
      <c r="D3" t="s">
        <v>116</v>
      </c>
    </row>
    <row r="4" spans="1:15">
      <c r="A4" t="s">
        <v>82</v>
      </c>
      <c r="B4">
        <v>27961</v>
      </c>
      <c r="C4" t="s">
        <v>102</v>
      </c>
      <c r="D4" t="s">
        <v>117</v>
      </c>
    </row>
    <row r="5" spans="1:15">
      <c r="A5" t="s">
        <v>83</v>
      </c>
      <c r="B5">
        <v>21755</v>
      </c>
      <c r="C5" t="s">
        <v>103</v>
      </c>
      <c r="D5" t="s">
        <v>118</v>
      </c>
    </row>
    <row r="6" spans="1:15">
      <c r="A6" t="s">
        <v>84</v>
      </c>
      <c r="B6">
        <v>17087</v>
      </c>
      <c r="C6" t="s">
        <v>104</v>
      </c>
      <c r="D6" t="s">
        <v>119</v>
      </c>
    </row>
    <row r="7" spans="1:15">
      <c r="A7" t="s">
        <v>85</v>
      </c>
      <c r="B7">
        <v>26347</v>
      </c>
      <c r="C7" t="s">
        <v>105</v>
      </c>
      <c r="D7" t="s">
        <v>115</v>
      </c>
    </row>
    <row r="8" spans="1:15">
      <c r="A8" t="s">
        <v>86</v>
      </c>
      <c r="B8">
        <v>10584</v>
      </c>
      <c r="C8" t="s">
        <v>106</v>
      </c>
      <c r="D8" t="s">
        <v>116</v>
      </c>
    </row>
    <row r="9" spans="1:15">
      <c r="A9" t="s">
        <v>87</v>
      </c>
      <c r="B9">
        <v>47506</v>
      </c>
      <c r="C9" t="s">
        <v>107</v>
      </c>
      <c r="D9" t="s">
        <v>117</v>
      </c>
      <c r="J9" t="s">
        <v>90</v>
      </c>
      <c r="K9">
        <f>VLOOKUP(J9,A2:C21,2,0)</f>
        <v>13451</v>
      </c>
    </row>
    <row r="10" spans="1:15">
      <c r="A10" t="s">
        <v>88</v>
      </c>
      <c r="B10">
        <v>37685</v>
      </c>
      <c r="C10" t="s">
        <v>108</v>
      </c>
      <c r="D10" t="s">
        <v>118</v>
      </c>
      <c r="F10" t="s">
        <v>99</v>
      </c>
      <c r="G10" t="s">
        <v>110</v>
      </c>
      <c r="H10" t="s">
        <v>69</v>
      </c>
    </row>
    <row r="11" spans="1:15">
      <c r="A11" t="s">
        <v>89</v>
      </c>
      <c r="B11">
        <v>35772</v>
      </c>
      <c r="C11" t="s">
        <v>109</v>
      </c>
      <c r="D11" t="s">
        <v>119</v>
      </c>
      <c r="G11">
        <f>VLOOKUP(F10,A2:C21,2,0)</f>
        <v>36241</v>
      </c>
      <c r="H11" t="str">
        <f>VLOOKUP(F10,A2:C21,3,0)</f>
        <v>che</v>
      </c>
    </row>
    <row r="12" spans="1:15">
      <c r="A12" t="s">
        <v>90</v>
      </c>
      <c r="B12">
        <v>13451</v>
      </c>
      <c r="C12" t="s">
        <v>100</v>
      </c>
      <c r="D12" t="s">
        <v>115</v>
      </c>
    </row>
    <row r="13" spans="1:15">
      <c r="A13" t="s">
        <v>91</v>
      </c>
      <c r="B13">
        <v>20182</v>
      </c>
      <c r="C13" t="s">
        <v>101</v>
      </c>
      <c r="D13" t="s">
        <v>116</v>
      </c>
      <c r="F13" t="s">
        <v>111</v>
      </c>
    </row>
    <row r="14" spans="1:15">
      <c r="A14" t="s">
        <v>92</v>
      </c>
      <c r="B14">
        <v>32173</v>
      </c>
      <c r="C14" t="s">
        <v>102</v>
      </c>
      <c r="D14" t="s">
        <v>117</v>
      </c>
      <c r="G14" t="s">
        <v>112</v>
      </c>
    </row>
    <row r="15" spans="1:15">
      <c r="A15" t="s">
        <v>93</v>
      </c>
      <c r="B15">
        <v>39894</v>
      </c>
      <c r="C15" t="s">
        <v>103</v>
      </c>
      <c r="D15" t="s">
        <v>118</v>
      </c>
      <c r="G15" t="s">
        <v>113</v>
      </c>
      <c r="J15" t="s">
        <v>120</v>
      </c>
      <c r="K15" t="s">
        <v>121</v>
      </c>
      <c r="L15" t="s">
        <v>123</v>
      </c>
      <c r="M15" t="s">
        <v>122</v>
      </c>
      <c r="N15" t="s">
        <v>69</v>
      </c>
    </row>
    <row r="16" spans="1:15">
      <c r="A16" t="s">
        <v>94</v>
      </c>
      <c r="B16">
        <v>15890</v>
      </c>
      <c r="C16" t="s">
        <v>104</v>
      </c>
      <c r="D16" t="s">
        <v>119</v>
      </c>
      <c r="J16" t="s">
        <v>80</v>
      </c>
      <c r="K16">
        <f>VLOOKUP(J16,A2:D21,2,0)</f>
        <v>39284</v>
      </c>
      <c r="L16">
        <f>K16*0.17</f>
        <v>6678.2800000000007</v>
      </c>
      <c r="M16">
        <f>SUM(K16:L16)</f>
        <v>45962.28</v>
      </c>
      <c r="N16" t="str">
        <f>VLOOKUP(J16,A2:D21,3,0)</f>
        <v>delhi</v>
      </c>
      <c r="O16">
        <f>SUM(M16:N16)</f>
        <v>45962.28</v>
      </c>
    </row>
    <row r="17" spans="1:17">
      <c r="A17" t="s">
        <v>95</v>
      </c>
      <c r="B17">
        <v>33954</v>
      </c>
      <c r="C17" t="s">
        <v>105</v>
      </c>
      <c r="D17" t="s">
        <v>115</v>
      </c>
      <c r="J17" t="s">
        <v>81</v>
      </c>
      <c r="K17">
        <f t="shared" ref="K17:K35" si="0">VLOOKUP(J17,A3:D22,2,0)</f>
        <v>16395</v>
      </c>
      <c r="L17">
        <f t="shared" ref="L17:L35" si="1">K17*0.17</f>
        <v>2787.15</v>
      </c>
      <c r="M17">
        <f t="shared" ref="M17:O35" si="2">SUM(K17:L17)</f>
        <v>19182.150000000001</v>
      </c>
      <c r="N17" t="str">
        <f t="shared" ref="N17:N35" si="3">VLOOKUP(J17,A3:D22,3,0)</f>
        <v>patna</v>
      </c>
      <c r="O17">
        <f t="shared" ref="O17:O35" si="4">SUM(M17:N17)</f>
        <v>19182.150000000001</v>
      </c>
    </row>
    <row r="18" spans="1:17">
      <c r="A18" t="s">
        <v>96</v>
      </c>
      <c r="B18">
        <v>38808</v>
      </c>
      <c r="C18" t="s">
        <v>106</v>
      </c>
      <c r="D18" t="s">
        <v>116</v>
      </c>
      <c r="J18" t="s">
        <v>82</v>
      </c>
      <c r="K18">
        <f t="shared" si="0"/>
        <v>27961</v>
      </c>
      <c r="L18">
        <f t="shared" si="1"/>
        <v>4753.37</v>
      </c>
      <c r="M18">
        <f t="shared" si="2"/>
        <v>32714.37</v>
      </c>
      <c r="N18" t="str">
        <f t="shared" si="3"/>
        <v>gurugram</v>
      </c>
      <c r="O18">
        <f t="shared" si="4"/>
        <v>32714.37</v>
      </c>
    </row>
    <row r="19" spans="1:17">
      <c r="A19" t="s">
        <v>97</v>
      </c>
      <c r="B19">
        <v>21486</v>
      </c>
      <c r="C19" t="s">
        <v>107</v>
      </c>
      <c r="D19" t="s">
        <v>117</v>
      </c>
      <c r="J19" t="s">
        <v>83</v>
      </c>
      <c r="K19">
        <f t="shared" si="0"/>
        <v>21755</v>
      </c>
      <c r="L19">
        <f t="shared" si="1"/>
        <v>3698.3500000000004</v>
      </c>
      <c r="M19">
        <f t="shared" si="2"/>
        <v>25453.35</v>
      </c>
      <c r="N19" t="str">
        <f t="shared" si="3"/>
        <v>noida</v>
      </c>
      <c r="O19">
        <f t="shared" si="4"/>
        <v>25453.35</v>
      </c>
    </row>
    <row r="20" spans="1:17">
      <c r="A20" t="s">
        <v>98</v>
      </c>
      <c r="B20">
        <v>18091</v>
      </c>
      <c r="C20" t="s">
        <v>108</v>
      </c>
      <c r="D20" t="s">
        <v>118</v>
      </c>
      <c r="J20" t="s">
        <v>84</v>
      </c>
      <c r="K20">
        <f t="shared" si="0"/>
        <v>17087</v>
      </c>
      <c r="L20">
        <f t="shared" si="1"/>
        <v>2904.7900000000004</v>
      </c>
      <c r="M20">
        <f t="shared" si="2"/>
        <v>19991.79</v>
      </c>
      <c r="N20" t="str">
        <f t="shared" si="3"/>
        <v>mp</v>
      </c>
      <c r="O20">
        <f t="shared" si="4"/>
        <v>19991.79</v>
      </c>
    </row>
    <row r="21" spans="1:17">
      <c r="A21" t="s">
        <v>99</v>
      </c>
      <c r="B21">
        <v>36241</v>
      </c>
      <c r="C21" t="s">
        <v>109</v>
      </c>
      <c r="D21" t="s">
        <v>119</v>
      </c>
      <c r="J21" t="s">
        <v>85</v>
      </c>
      <c r="K21">
        <f t="shared" si="0"/>
        <v>26347</v>
      </c>
      <c r="L21">
        <f t="shared" si="1"/>
        <v>4478.9900000000007</v>
      </c>
      <c r="M21">
        <f t="shared" si="2"/>
        <v>30825.99</v>
      </c>
      <c r="N21" t="str">
        <f t="shared" si="3"/>
        <v>HR</v>
      </c>
      <c r="O21">
        <f t="shared" si="4"/>
        <v>30825.99</v>
      </c>
    </row>
    <row r="22" spans="1:17">
      <c r="J22" t="s">
        <v>86</v>
      </c>
      <c r="K22">
        <f t="shared" si="0"/>
        <v>10584</v>
      </c>
      <c r="L22">
        <f t="shared" si="1"/>
        <v>1799.2800000000002</v>
      </c>
      <c r="M22">
        <f t="shared" si="2"/>
        <v>12383.28</v>
      </c>
      <c r="N22" t="str">
        <f t="shared" si="3"/>
        <v>Bang</v>
      </c>
      <c r="O22">
        <f t="shared" si="4"/>
        <v>12383.28</v>
      </c>
    </row>
    <row r="23" spans="1:17">
      <c r="J23" t="s">
        <v>87</v>
      </c>
      <c r="K23">
        <f t="shared" si="0"/>
        <v>47506</v>
      </c>
      <c r="L23">
        <f t="shared" si="1"/>
        <v>8076.02</v>
      </c>
      <c r="M23">
        <f t="shared" si="2"/>
        <v>55582.020000000004</v>
      </c>
      <c r="N23" t="str">
        <f t="shared" si="3"/>
        <v>Bangal</v>
      </c>
      <c r="O23">
        <f t="shared" si="4"/>
        <v>55582.020000000004</v>
      </c>
    </row>
    <row r="24" spans="1:17">
      <c r="J24" t="s">
        <v>88</v>
      </c>
      <c r="K24">
        <f t="shared" si="0"/>
        <v>37685</v>
      </c>
      <c r="L24">
        <f t="shared" si="1"/>
        <v>6406.4500000000007</v>
      </c>
      <c r="M24">
        <f t="shared" si="2"/>
        <v>44091.45</v>
      </c>
      <c r="N24" t="str">
        <f t="shared" si="3"/>
        <v>Hyd</v>
      </c>
      <c r="O24">
        <f t="shared" si="4"/>
        <v>44091.45</v>
      </c>
      <c r="P24">
        <f>MEDIAN(M16:M35)</f>
        <v>31770.18</v>
      </c>
    </row>
    <row r="25" spans="1:17">
      <c r="J25" t="s">
        <v>89</v>
      </c>
      <c r="K25">
        <f t="shared" si="0"/>
        <v>35772</v>
      </c>
      <c r="L25">
        <f t="shared" si="1"/>
        <v>6081.2400000000007</v>
      </c>
      <c r="M25">
        <f t="shared" si="2"/>
        <v>41853.24</v>
      </c>
      <c r="N25" t="str">
        <f t="shared" si="3"/>
        <v>che</v>
      </c>
      <c r="O25">
        <f t="shared" si="4"/>
        <v>41853.24</v>
      </c>
    </row>
    <row r="26" spans="1:17">
      <c r="J26" t="s">
        <v>90</v>
      </c>
      <c r="K26">
        <f t="shared" si="0"/>
        <v>13451</v>
      </c>
      <c r="L26">
        <f t="shared" si="1"/>
        <v>2286.67</v>
      </c>
      <c r="M26">
        <f t="shared" si="2"/>
        <v>15737.67</v>
      </c>
      <c r="N26" t="str">
        <f t="shared" si="3"/>
        <v>delhi</v>
      </c>
      <c r="O26">
        <f t="shared" si="4"/>
        <v>15737.67</v>
      </c>
      <c r="P26" t="e">
        <f>VLOOKUP(MEDIAN(M16:M35),M16:N35,2,0)</f>
        <v>#N/A</v>
      </c>
      <c r="Q26" t="s">
        <v>127</v>
      </c>
    </row>
    <row r="27" spans="1:17">
      <c r="J27" t="s">
        <v>91</v>
      </c>
      <c r="K27">
        <f t="shared" si="0"/>
        <v>20182</v>
      </c>
      <c r="L27">
        <f t="shared" si="1"/>
        <v>3430.94</v>
      </c>
      <c r="M27">
        <f t="shared" si="2"/>
        <v>23612.94</v>
      </c>
      <c r="N27" t="str">
        <f t="shared" si="3"/>
        <v>patna</v>
      </c>
      <c r="O27">
        <f t="shared" si="4"/>
        <v>23612.94</v>
      </c>
    </row>
    <row r="28" spans="1:17">
      <c r="J28" t="s">
        <v>92</v>
      </c>
      <c r="K28">
        <f t="shared" si="0"/>
        <v>32173</v>
      </c>
      <c r="L28">
        <f t="shared" si="1"/>
        <v>5469.4100000000008</v>
      </c>
      <c r="M28">
        <f t="shared" si="2"/>
        <v>37642.410000000003</v>
      </c>
      <c r="N28" t="str">
        <f t="shared" si="3"/>
        <v>gurugram</v>
      </c>
      <c r="O28">
        <f t="shared" si="4"/>
        <v>37642.410000000003</v>
      </c>
    </row>
    <row r="29" spans="1:17">
      <c r="J29" t="s">
        <v>93</v>
      </c>
      <c r="K29">
        <f t="shared" si="0"/>
        <v>39894</v>
      </c>
      <c r="L29">
        <f t="shared" si="1"/>
        <v>6781.9800000000005</v>
      </c>
      <c r="M29">
        <f t="shared" si="2"/>
        <v>46675.98</v>
      </c>
      <c r="N29" t="str">
        <f t="shared" si="3"/>
        <v>noida</v>
      </c>
      <c r="O29">
        <f t="shared" si="4"/>
        <v>46675.98</v>
      </c>
      <c r="P29" t="str">
        <f>VLOOKUP(MAX(M16:M35),M16:N35,2,0)</f>
        <v>Bangal</v>
      </c>
      <c r="Q29" t="s">
        <v>125</v>
      </c>
    </row>
    <row r="30" spans="1:17">
      <c r="J30" t="s">
        <v>94</v>
      </c>
      <c r="K30">
        <f t="shared" si="0"/>
        <v>15890</v>
      </c>
      <c r="L30">
        <f t="shared" si="1"/>
        <v>2701.3</v>
      </c>
      <c r="M30">
        <f t="shared" si="2"/>
        <v>18591.3</v>
      </c>
      <c r="N30" t="str">
        <f t="shared" si="3"/>
        <v>mp</v>
      </c>
      <c r="O30">
        <f t="shared" si="4"/>
        <v>18591.3</v>
      </c>
    </row>
    <row r="31" spans="1:17">
      <c r="J31" t="s">
        <v>95</v>
      </c>
      <c r="K31">
        <f t="shared" si="0"/>
        <v>33954</v>
      </c>
      <c r="L31">
        <f t="shared" si="1"/>
        <v>5772.18</v>
      </c>
      <c r="M31">
        <f t="shared" si="2"/>
        <v>39726.18</v>
      </c>
      <c r="N31" t="str">
        <f t="shared" si="3"/>
        <v>HR</v>
      </c>
      <c r="O31">
        <f t="shared" si="4"/>
        <v>39726.18</v>
      </c>
      <c r="P31" t="str">
        <f>VLOOKUP(MIN(M16:M35),M16:N35,2,0)</f>
        <v>Bang</v>
      </c>
      <c r="Q31" t="s">
        <v>126</v>
      </c>
    </row>
    <row r="32" spans="1:17">
      <c r="J32" t="s">
        <v>96</v>
      </c>
      <c r="K32">
        <f t="shared" si="0"/>
        <v>38808</v>
      </c>
      <c r="L32">
        <f t="shared" si="1"/>
        <v>6597.3600000000006</v>
      </c>
      <c r="M32">
        <f t="shared" si="2"/>
        <v>45405.36</v>
      </c>
      <c r="N32" t="str">
        <f t="shared" si="3"/>
        <v>Bang</v>
      </c>
      <c r="O32">
        <f t="shared" si="4"/>
        <v>45405.36</v>
      </c>
    </row>
    <row r="33" spans="10:15">
      <c r="J33" t="s">
        <v>97</v>
      </c>
      <c r="K33">
        <f t="shared" si="0"/>
        <v>21486</v>
      </c>
      <c r="L33">
        <f t="shared" si="1"/>
        <v>3652.6200000000003</v>
      </c>
      <c r="M33">
        <f t="shared" si="2"/>
        <v>25138.62</v>
      </c>
      <c r="N33" t="str">
        <f t="shared" si="3"/>
        <v>Bangal</v>
      </c>
      <c r="O33">
        <f t="shared" si="4"/>
        <v>25138.62</v>
      </c>
    </row>
    <row r="34" spans="10:15">
      <c r="J34" t="s">
        <v>98</v>
      </c>
      <c r="K34">
        <f t="shared" si="0"/>
        <v>18091</v>
      </c>
      <c r="L34">
        <f t="shared" si="1"/>
        <v>3075.4700000000003</v>
      </c>
      <c r="M34">
        <f t="shared" si="2"/>
        <v>21166.47</v>
      </c>
      <c r="N34" t="str">
        <f t="shared" si="3"/>
        <v>Hyd</v>
      </c>
      <c r="O34">
        <f t="shared" si="4"/>
        <v>21166.47</v>
      </c>
    </row>
    <row r="35" spans="10:15">
      <c r="J35" t="s">
        <v>99</v>
      </c>
      <c r="K35">
        <f t="shared" si="0"/>
        <v>36241</v>
      </c>
      <c r="L35">
        <f t="shared" si="1"/>
        <v>6160.97</v>
      </c>
      <c r="M35">
        <f t="shared" si="2"/>
        <v>42401.97</v>
      </c>
      <c r="N35" t="str">
        <f t="shared" si="3"/>
        <v>che</v>
      </c>
      <c r="O35">
        <f t="shared" si="4"/>
        <v>42401.97</v>
      </c>
    </row>
  </sheetData>
  <dataValidations count="2">
    <dataValidation type="list" allowBlank="1" showInputMessage="1" showErrorMessage="1" sqref="J9">
      <formula1>$A$2:$A$21</formula1>
    </dataValidation>
    <dataValidation type="list" allowBlank="1" showInputMessage="1" showErrorMessage="1" sqref="Q23">
      <formula1>$M$16:$M$37</formula1>
    </dataValidation>
  </dataValidations>
  <pageMargins left="0.7" right="0.7" top="0.75" bottom="0.75" header="0.3" footer="0.3"/>
  <pageSetup orientation="portrait" horizontalDpi="4294967293" verticalDpi="0" r:id="rId1"/>
  <headerFooter>
    <oddHeader>&amp;C&amp;D</oddHeader>
  </headerFooter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topLeftCell="B1" workbookViewId="0">
      <selection activeCell="T3" sqref="T3"/>
    </sheetView>
  </sheetViews>
  <sheetFormatPr defaultRowHeight="15"/>
  <cols>
    <col min="1" max="1" width="15.5703125" customWidth="1"/>
  </cols>
  <sheetData>
    <row r="1" spans="1:21">
      <c r="A1" t="s">
        <v>78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21">
      <c r="A2" t="s">
        <v>79</v>
      </c>
      <c r="B2">
        <v>39284</v>
      </c>
      <c r="C2">
        <v>16395</v>
      </c>
      <c r="D2">
        <v>27961</v>
      </c>
      <c r="E2">
        <v>21755</v>
      </c>
      <c r="F2">
        <v>17087</v>
      </c>
      <c r="G2">
        <v>26347</v>
      </c>
      <c r="H2">
        <v>10584</v>
      </c>
      <c r="I2">
        <v>47506</v>
      </c>
      <c r="J2">
        <v>37685</v>
      </c>
      <c r="K2">
        <v>35772</v>
      </c>
      <c r="L2">
        <v>13451</v>
      </c>
      <c r="M2">
        <v>20182</v>
      </c>
      <c r="N2">
        <v>32173</v>
      </c>
      <c r="O2">
        <v>39894</v>
      </c>
      <c r="P2">
        <v>15890</v>
      </c>
      <c r="Q2">
        <v>33954</v>
      </c>
      <c r="R2">
        <v>38808</v>
      </c>
      <c r="S2">
        <v>21486</v>
      </c>
      <c r="T2">
        <v>18091</v>
      </c>
      <c r="U2">
        <v>36241</v>
      </c>
    </row>
    <row r="3" spans="1:21">
      <c r="A3" t="s">
        <v>69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</row>
    <row r="7" spans="1:21">
      <c r="C7" t="s">
        <v>80</v>
      </c>
    </row>
    <row r="8" spans="1:21">
      <c r="C8">
        <f>HLOOKUP(C7,B1:U3,2,0)</f>
        <v>39284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oleObjects>
    <oleObject progId="Paint.Picture" shapeId="4097" r:id="rId4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28515625" bestFit="1" customWidth="1"/>
    <col min="2" max="2" width="15.42578125" bestFit="1" customWidth="1"/>
  </cols>
  <sheetData>
    <row r="1" spans="1:2">
      <c r="A1" t="s">
        <v>128</v>
      </c>
    </row>
    <row r="3" spans="1:2">
      <c r="A3" t="s">
        <v>129</v>
      </c>
      <c r="B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Sheet8!anuj_azrre_setup_vm_id_pass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2019-10-11T07:39:02Z</dcterms:created>
  <dcterms:modified xsi:type="dcterms:W3CDTF">2019-10-12T09:41:14Z</dcterms:modified>
</cp:coreProperties>
</file>