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\Desktop\Bootcamp\Analysis Projects+Challenges\Module 1\Kickstarter Analysis\"/>
    </mc:Choice>
  </mc:AlternateContent>
  <xr:revisionPtr revIDLastSave="0" documentId="13_ncr:1_{E846F5AD-2146-4ED8-B60C-3DE3B9070B25}" xr6:coauthVersionLast="47" xr6:coauthVersionMax="47" xr10:uidLastSave="{00000000-0000-0000-0000-000000000000}"/>
  <bookViews>
    <workbookView xWindow="4440" yWindow="2775" windowWidth="22920" windowHeight="12825" xr2:uid="{00000000-000D-0000-FFFF-FFFF00000000}"/>
  </bookViews>
  <sheets>
    <sheet name="Kickstarter" sheetId="1" r:id="rId1"/>
    <sheet name="SuccessfulUS Kickstarters_Plays" sheetId="6" r:id="rId2"/>
    <sheet name="Failed US Kickstarters_Plays" sheetId="8" r:id="rId3"/>
    <sheet name="Descriptive Statistics_Plays" sheetId="9" r:id="rId4"/>
    <sheet name="Category Statistics" sheetId="2" r:id="rId5"/>
    <sheet name="Subcategory Statistics" sheetId="3" r:id="rId6"/>
    <sheet name="Launch Date Statistics" sheetId="4" r:id="rId7"/>
    <sheet name="Edinburgh Research" sheetId="5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7" i="9"/>
  <c r="C6" i="9"/>
  <c r="C5" i="9"/>
  <c r="B14" i="9"/>
  <c r="B13" i="9"/>
  <c r="B12" i="9"/>
  <c r="B7" i="9"/>
  <c r="B6" i="9"/>
  <c r="B5" i="9"/>
  <c r="C11" i="9"/>
  <c r="B11" i="9"/>
  <c r="C4" i="9"/>
  <c r="B4" i="9"/>
  <c r="C10" i="9"/>
  <c r="C9" i="9"/>
  <c r="B10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<sst xmlns="http://schemas.openxmlformats.org/spreadsheetml/2006/main" count="38339" uniqueCount="8398">
  <si>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</si>
  <si>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</si>
  <si>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</si>
  <si>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</si>
  <si>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</si>
  <si>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</si>
  <si>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</si>
  <si>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</si>
  <si>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</si>
  <si>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</si>
  <si>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</si>
  <si>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</si>
  <si>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</si>
  <si>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</si>
  <si>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</si>
  <si>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</si>
  <si>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</si>
  <si>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</si>
  <si>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</si>
  <si>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</si>
  <si>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</si>
  <si>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</si>
  <si>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</si>
  <si>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</si>
  <si>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</si>
  <si>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</si>
  <si>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</si>
  <si>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</si>
  <si>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</si>
  <si>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</si>
  <si>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</si>
  <si>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</si>
  <si>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</si>
  <si>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</si>
  <si>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</si>
  <si>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</si>
  <si>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</si>
  <si>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</si>
  <si>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</si>
  <si>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</si>
  <si>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</si>
  <si>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</si>
  <si>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</si>
  <si>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</si>
  <si>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</si>
  <si>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</si>
  <si>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</si>
  <si>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</si>
  <si>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</si>
  <si>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</si>
  <si>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</si>
  <si>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</si>
  <si>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</si>
  <si>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</si>
  <si>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</si>
  <si>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</si>
  <si>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</si>
  <si>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</si>
  <si>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</si>
  <si>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</si>
  <si>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</si>
  <si>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</si>
  <si>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</si>
  <si>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</si>
  <si>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</si>
  <si>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</si>
  <si>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</si>
  <si>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</si>
  <si>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</si>
  <si>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</si>
  <si>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</si>
  <si>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</si>
  <si>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</si>
  <si>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</si>
  <si>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</si>
  <si>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</si>
  <si>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</si>
  <si>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</si>
  <si>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</si>
  <si>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</si>
  <si>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</si>
  <si>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</si>
  <si>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</si>
  <si>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</si>
  <si>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</si>
  <si>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</si>
  <si>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</si>
  <si>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</si>
  <si>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</si>
  <si>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</si>
  <si>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</si>
  <si>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</si>
  <si>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</si>
  <si>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</si>
  <si>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</si>
  <si>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</si>
  <si>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</si>
  <si>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</si>
  <si>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</si>
  <si>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</si>
  <si>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</si>
  <si>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</si>
  <si>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</si>
  <si>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</si>
  <si>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</si>
  <si>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</si>
  <si>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</si>
  <si>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</si>
  <si>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</si>
  <si>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</si>
  <si>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</si>
  <si>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</si>
  <si>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</si>
  <si>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</si>
  <si>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</si>
  <si>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</si>
  <si>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</si>
  <si>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</si>
  <si>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</si>
  <si>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</si>
  <si>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</si>
  <si>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</si>
  <si>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</si>
  <si>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</si>
  <si>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</si>
  <si>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</si>
  <si>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</si>
  <si>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</si>
  <si>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</si>
  <si>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</si>
  <si>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</si>
  <si>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</si>
  <si>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</si>
  <si>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</si>
  <si>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</si>
  <si>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</si>
  <si>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</si>
  <si>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</si>
  <si>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</si>
  <si>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</si>
  <si>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</si>
  <si>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</si>
  <si>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</si>
  <si>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</si>
  <si>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</si>
  <si>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</si>
  <si>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</si>
  <si>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</si>
  <si>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</si>
  <si>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</si>
  <si>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</si>
  <si>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</si>
  <si>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</si>
  <si>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</si>
  <si>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</si>
  <si>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</si>
  <si>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</si>
  <si>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</si>
  <si>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</si>
  <si>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</si>
  <si>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</si>
  <si>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</si>
  <si>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</si>
  <si>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</si>
  <si>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</si>
  <si>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</si>
  <si>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</si>
  <si>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</si>
  <si>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</si>
  <si>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</si>
  <si>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</si>
  <si>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</si>
  <si>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</si>
  <si>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</si>
  <si>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</si>
  <si>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</si>
  <si>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</si>
  <si>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</si>
  <si>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</si>
  <si>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</si>
  <si>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</si>
  <si>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</si>
  <si>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</si>
  <si>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</si>
  <si>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</si>
  <si>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</si>
  <si>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</si>
  <si>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</si>
  <si>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</si>
  <si>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</si>
  <si>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</si>
  <si>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</si>
  <si>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</si>
  <si>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</si>
  <si>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</si>
  <si>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</si>
  <si>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</si>
  <si>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</si>
  <si>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</si>
  <si>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</si>
  <si>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</si>
  <si>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</si>
  <si>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</si>
  <si>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</si>
  <si>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</si>
  <si>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</si>
  <si>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</si>
  <si>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</si>
  <si>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</si>
  <si>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</si>
  <si>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</si>
  <si>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</si>
  <si>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</si>
  <si>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</si>
  <si>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</si>
  <si>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</si>
  <si>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</si>
  <si>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</si>
  <si>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</si>
  <si>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</si>
  <si>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</si>
  <si>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</si>
  <si>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</si>
  <si>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</si>
  <si>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</si>
  <si>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</si>
  <si>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</si>
  <si>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</si>
  <si>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</si>
  <si>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</si>
  <si>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</si>
  <si>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</si>
  <si>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</si>
  <si>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</si>
  <si>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</si>
  <si>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</si>
  <si>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</si>
  <si>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</si>
  <si>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</si>
  <si>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</si>
  <si>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</si>
  <si>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</si>
  <si>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</si>
  <si>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</si>
  <si>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</si>
  <si>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</si>
  <si>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</si>
  <si>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</si>
  <si>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</si>
  <si>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</si>
  <si>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</si>
  <si>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</si>
  <si>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</si>
  <si>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</si>
  <si>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</si>
  <si>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</si>
  <si>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</si>
  <si>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</si>
  <si>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</si>
  <si>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</si>
  <si>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</si>
  <si>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</si>
  <si>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</si>
  <si>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</si>
  <si>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</si>
  <si>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</si>
  <si>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</si>
  <si>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</si>
  <si>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</si>
  <si>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</si>
  <si>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</si>
  <si>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</si>
  <si>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</si>
  <si>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</si>
  <si>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</si>
  <si>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</si>
  <si>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</si>
  <si>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</si>
  <si>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</si>
  <si>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</si>
  <si>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</si>
  <si>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</si>
  <si>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</si>
  <si>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</si>
  <si>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</si>
  <si>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</si>
  <si>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</si>
  <si>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</si>
  <si>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</si>
  <si>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</si>
  <si>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</si>
  <si>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</si>
  <si>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</si>
  <si>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</si>
  <si>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</si>
  <si>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</si>
  <si>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</si>
  <si>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</si>
  <si>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</si>
  <si>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</si>
  <si>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</si>
  <si>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</si>
  <si>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</si>
  <si>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</si>
  <si>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</si>
  <si>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</si>
  <si>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</si>
  <si>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</si>
  <si>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</si>
  <si>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</si>
  <si>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</si>
  <si>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</si>
  <si>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</si>
  <si>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</si>
  <si>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</si>
  <si>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</si>
  <si>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</si>
  <si>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</si>
  <si>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</si>
  <si>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</si>
  <si>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</si>
  <si>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</si>
  <si>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</si>
  <si>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</si>
  <si>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</si>
  <si>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</si>
  <si>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</si>
  <si>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</si>
  <si>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</si>
  <si>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</si>
  <si>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</si>
  <si>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</si>
  <si>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</si>
  <si>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</si>
  <si>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</si>
  <si>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</si>
  <si>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</si>
  <si>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</si>
  <si>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</si>
  <si>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</si>
  <si>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</si>
  <si>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</si>
  <si>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</si>
  <si>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</si>
  <si>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</si>
  <si>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</si>
  <si>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</si>
  <si>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</si>
  <si>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</si>
  <si>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</si>
  <si>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</si>
  <si>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</si>
  <si>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</si>
  <si>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</si>
  <si>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</si>
  <si>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</si>
  <si>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</si>
  <si>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</si>
  <si>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</si>
  <si>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</si>
  <si>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</si>
  <si>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</si>
  <si>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</si>
  <si>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</si>
  <si>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</si>
  <si>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</si>
  <si>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</si>
  <si>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</si>
  <si>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</si>
  <si>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</si>
  <si>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</si>
  <si>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</si>
  <si>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</si>
  <si>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</si>
  <si>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</si>
  <si>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</si>
  <si>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</si>
  <si>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</si>
  <si>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</si>
  <si>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</si>
  <si>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</si>
  <si>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</si>
  <si>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</si>
  <si>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</si>
  <si>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</si>
  <si>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</si>
  <si>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</si>
  <si>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</si>
  <si>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</si>
  <si>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</si>
  <si>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</si>
  <si>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</si>
  <si>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</si>
  <si>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</si>
  <si>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</si>
  <si>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</si>
  <si>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</si>
  <si>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</si>
  <si>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</si>
  <si>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</si>
  <si>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</si>
  <si>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</si>
  <si>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</si>
  <si>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</si>
  <si>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</si>
  <si>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</si>
  <si>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</si>
  <si>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</si>
  <si>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</si>
  <si>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</si>
  <si>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</si>
  <si>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</si>
  <si>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</si>
  <si>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</si>
  <si>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</si>
  <si>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</si>
  <si>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</si>
  <si>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</si>
  <si>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</si>
  <si>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</si>
  <si>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</si>
  <si>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</si>
  <si>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</si>
  <si>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</si>
  <si>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</si>
  <si>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</si>
  <si>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</si>
  <si>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</si>
  <si>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</si>
  <si>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</si>
  <si>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</si>
  <si>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</si>
  <si>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</si>
  <si>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</si>
  <si>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</si>
  <si>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</si>
  <si>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</si>
  <si>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</si>
  <si>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</si>
  <si>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</si>
  <si>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</si>
  <si>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</si>
  <si>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</si>
  <si>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</si>
  <si>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</si>
  <si>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</si>
  <si>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</si>
  <si>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</si>
  <si>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</si>
  <si>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</si>
  <si>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</si>
  <si>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</si>
  <si>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</si>
  <si>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</si>
  <si>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</si>
  <si>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</si>
  <si>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</si>
  <si>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</si>
  <si>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</si>
  <si>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</si>
  <si>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</si>
  <si>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</si>
  <si>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</si>
  <si>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</si>
  <si>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</si>
  <si>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</si>
  <si>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</si>
  <si>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</si>
  <si>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</si>
  <si>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</si>
  <si>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</si>
  <si>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</si>
  <si>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</si>
  <si>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</si>
  <si>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</si>
  <si>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</si>
  <si>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</si>
  <si>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</si>
  <si>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</si>
  <si>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</si>
  <si>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</si>
  <si>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</si>
  <si>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</si>
  <si>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</si>
  <si>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</si>
  <si>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</si>
  <si>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</si>
  <si>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</si>
  <si>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</si>
  <si>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</si>
  <si>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</si>
  <si>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</si>
  <si>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</si>
  <si>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</si>
  <si>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</si>
  <si>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</si>
  <si>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</si>
  <si>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</si>
  <si>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</si>
  <si>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</si>
  <si>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</si>
  <si>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</si>
  <si>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</si>
  <si>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</si>
  <si>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</si>
  <si>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</si>
  <si>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</si>
  <si>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</si>
  <si>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</si>
  <si>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</si>
  <si>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</si>
  <si>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</si>
  <si>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</si>
  <si>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</si>
  <si>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</si>
  <si>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</si>
  <si>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</si>
  <si>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</si>
  <si>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</si>
  <si>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</si>
  <si>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</si>
  <si>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</si>
  <si>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</si>
  <si>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</si>
  <si>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</si>
  <si>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</si>
  <si>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</si>
  <si>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</si>
  <si>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</si>
  <si>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</si>
  <si>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</si>
  <si>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</si>
  <si>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</si>
  <si>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</si>
  <si>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</si>
  <si>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</si>
  <si>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</si>
  <si>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</si>
  <si>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</si>
  <si>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</si>
  <si>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</si>
  <si>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</si>
  <si>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</si>
  <si>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</si>
  <si>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</si>
  <si>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</si>
  <si>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</si>
  <si>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</si>
  <si>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</si>
  <si>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</si>
  <si>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</si>
  <si>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</si>
  <si>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</si>
  <si>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</si>
  <si>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</si>
  <si>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</si>
  <si>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</si>
  <si>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</si>
  <si>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</si>
  <si>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</si>
  <si>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</si>
  <si>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</si>
  <si>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</si>
  <si>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</si>
  <si>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</si>
  <si>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</si>
  <si>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</si>
  <si>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</si>
  <si>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</si>
  <si>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</si>
  <si>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</si>
  <si>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</si>
  <si>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</si>
  <si>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</si>
  <si>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</si>
  <si>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</si>
  <si>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</si>
  <si>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</si>
  <si>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</si>
  <si>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</si>
  <si>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</si>
  <si>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</si>
  <si>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</si>
  <si>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</si>
  <si>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</si>
  <si>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</si>
  <si>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</si>
  <si>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</si>
  <si>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</si>
  <si>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</si>
  <si>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</si>
  <si>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</si>
  <si>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</si>
  <si>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</si>
  <si>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</si>
  <si>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</si>
  <si>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</si>
  <si>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</si>
  <si>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</si>
  <si>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</si>
  <si>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</si>
  <si>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</si>
  <si>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</si>
  <si>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</si>
  <si>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</si>
  <si>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</si>
  <si>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</si>
  <si>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</si>
  <si>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</si>
  <si>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</si>
  <si>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</si>
  <si>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</si>
  <si>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</si>
  <si>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</si>
  <si>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</si>
  <si>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</si>
  <si>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</si>
  <si>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</si>
  <si>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</si>
  <si>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</si>
  <si>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</si>
  <si>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</si>
  <si>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</si>
  <si>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</si>
  <si>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</si>
  <si>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</si>
  <si>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</si>
  <si>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</si>
  <si>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</si>
  <si>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</si>
  <si>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</si>
  <si>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</si>
  <si>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</si>
  <si>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</si>
  <si>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</si>
  <si>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</si>
  <si>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</si>
  <si>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</si>
  <si>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</si>
  <si>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</si>
  <si>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</si>
  <si>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</si>
  <si>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</si>
  <si>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</si>
  <si>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</si>
  <si>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</si>
  <si>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</si>
  <si>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</si>
  <si>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</si>
  <si>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</si>
  <si>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</si>
  <si>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</si>
  <si>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</si>
  <si>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</si>
  <si>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</si>
  <si>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</si>
  <si>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</si>
  <si>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</si>
  <si>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</si>
  <si>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</si>
  <si>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</si>
  <si>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</si>
  <si>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</si>
  <si>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</si>
  <si>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</si>
  <si>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</si>
  <si>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</si>
  <si>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</si>
  <si>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</si>
  <si>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</si>
  <si>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</si>
  <si>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</si>
  <si>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</si>
  <si>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</si>
  <si>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</si>
  <si>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</si>
  <si>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</si>
  <si>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</si>
  <si>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</si>
  <si>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</si>
  <si>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</si>
  <si>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</si>
  <si>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</si>
  <si>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</si>
  <si>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</si>
  <si>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</si>
  <si>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</si>
  <si>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</si>
  <si>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</si>
  <si>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</si>
  <si>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</si>
  <si>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</si>
  <si>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</si>
  <si>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</si>
  <si>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</si>
  <si>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</si>
  <si>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</si>
  <si>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</si>
  <si>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</si>
  <si>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</si>
  <si>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</si>
  <si>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</si>
  <si>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</si>
  <si>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</si>
  <si>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</si>
  <si>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</si>
  <si>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</si>
  <si>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</si>
  <si>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</si>
  <si>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</si>
  <si>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</si>
  <si>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</si>
  <si>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</si>
  <si>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</si>
  <si>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</si>
  <si>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</si>
  <si>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</si>
  <si>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</si>
  <si>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</si>
  <si>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</si>
  <si>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</si>
  <si>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</si>
  <si>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</si>
  <si>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</si>
  <si>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</si>
  <si>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</si>
  <si>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</si>
  <si>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</si>
  <si>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</si>
  <si>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</si>
  <si>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</si>
  <si>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</si>
  <si>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</si>
  <si>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</si>
  <si>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</si>
  <si>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</si>
  <si>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</si>
  <si>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</si>
  <si>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</si>
  <si>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</si>
  <si>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</si>
  <si>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</si>
  <si>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</si>
  <si>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</si>
  <si>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</si>
  <si>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</si>
  <si>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</si>
  <si>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</si>
  <si>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</si>
  <si>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</si>
  <si>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</si>
  <si>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</si>
  <si>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</si>
  <si>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</si>
  <si>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</si>
  <si>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</si>
  <si>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</si>
  <si>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</si>
  <si>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</si>
  <si>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</si>
  <si>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</si>
  <si>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</si>
  <si>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</si>
  <si>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</si>
  <si>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</si>
  <si>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</si>
  <si>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</si>
  <si>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</si>
  <si>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</si>
  <si>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</si>
  <si>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</si>
  <si>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</si>
  <si>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</si>
  <si>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</si>
  <si>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</si>
  <si>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</si>
  <si>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</si>
  <si>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</si>
  <si>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</si>
  <si>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</si>
  <si>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</si>
  <si>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</si>
  <si>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</si>
  <si>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</si>
  <si>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</si>
  <si>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</si>
  <si>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</si>
  <si>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</si>
  <si>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</si>
  <si>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</si>
  <si>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</si>
  <si>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</si>
  <si>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</si>
  <si>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</si>
  <si>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</si>
  <si>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</si>
  <si>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</si>
  <si>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</si>
  <si>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</si>
  <si>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</si>
  <si>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</si>
  <si>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</si>
  <si>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</si>
  <si>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</si>
  <si>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</si>
  <si>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</si>
  <si>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</si>
  <si>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</si>
  <si>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</si>
  <si>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</si>
  <si>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</si>
  <si>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</si>
  <si>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</si>
  <si>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</si>
  <si>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</si>
  <si>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</si>
  <si>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</si>
  <si>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</si>
  <si>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</si>
  <si>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</si>
  <si>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</si>
  <si>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</si>
  <si>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</si>
  <si>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</si>
  <si>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</si>
  <si>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</si>
  <si>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</si>
  <si>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</si>
  <si>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</si>
  <si>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</si>
  <si>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</si>
  <si>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</si>
  <si>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</si>
  <si>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</si>
  <si>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</si>
  <si>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</si>
  <si>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</si>
  <si>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</si>
  <si>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</si>
  <si>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</si>
  <si>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</si>
  <si>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</si>
  <si>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</si>
  <si>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</si>
  <si>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</si>
  <si>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</si>
  <si>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</si>
  <si>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</si>
  <si>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</si>
  <si>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</si>
  <si>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</si>
  <si>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</si>
  <si>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</si>
  <si>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</si>
  <si>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</si>
  <si>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</si>
  <si>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</si>
  <si>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</si>
  <si>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</si>
  <si>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</si>
  <si>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</si>
  <si>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</si>
  <si>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</si>
  <si>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</si>
  <si>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</si>
  <si>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</si>
  <si>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</si>
  <si>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</si>
  <si>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</si>
  <si>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</si>
  <si>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</si>
  <si>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</si>
  <si>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</si>
  <si>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</si>
  <si>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</si>
  <si>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</si>
  <si>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</si>
  <si>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</si>
  <si>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</si>
  <si>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</si>
  <si>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</si>
  <si>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</si>
  <si>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</si>
  <si>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</si>
  <si>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</si>
  <si>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</si>
  <si>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</si>
  <si>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</si>
  <si>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</si>
  <si>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</si>
  <si>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</si>
  <si>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</si>
  <si>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</si>
  <si>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</si>
  <si>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</si>
  <si>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</si>
  <si>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</si>
  <si>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</si>
  <si>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</si>
  <si>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</si>
  <si>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</si>
  <si>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</si>
  <si>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</si>
  <si>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</si>
  <si>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</si>
  <si>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</si>
  <si>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</si>
  <si>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</si>
  <si>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</si>
  <si>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</si>
  <si>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</si>
  <si>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</si>
  <si>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</si>
  <si>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</si>
  <si>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</si>
  <si>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</si>
  <si>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</si>
  <si>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</si>
  <si>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</si>
  <si>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</si>
  <si>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</si>
  <si>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</si>
  <si>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</si>
  <si>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</si>
  <si>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</si>
  <si>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</si>
  <si>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</si>
  <si>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</si>
  <si>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</si>
  <si>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</si>
  <si>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</si>
  <si>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</si>
  <si>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</si>
  <si>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</si>
  <si>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</si>
  <si>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</si>
  <si>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</si>
  <si>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</si>
  <si>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</si>
  <si>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</si>
  <si>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</si>
  <si>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</si>
  <si>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</si>
  <si>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</si>
  <si>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</si>
  <si>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</si>
  <si>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</si>
  <si>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</si>
  <si>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</si>
  <si>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</si>
  <si>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</si>
  <si>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</si>
  <si>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</si>
  <si>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</si>
  <si>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</si>
  <si>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</si>
  <si>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</si>
  <si>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</si>
  <si>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</si>
  <si>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</si>
  <si>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</si>
  <si>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</si>
  <si>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</si>
  <si>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</si>
  <si>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</si>
  <si>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</si>
  <si>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</si>
  <si>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</si>
  <si>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</si>
  <si>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</si>
  <si>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</si>
  <si>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</si>
  <si>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</si>
  <si>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</si>
  <si>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</si>
  <si>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</si>
  <si>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</si>
  <si>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</si>
  <si>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</si>
  <si>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</si>
  <si>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</si>
  <si>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</si>
  <si>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</si>
  <si>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</si>
  <si>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</si>
  <si>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</si>
  <si>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</si>
  <si>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</si>
  <si>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</si>
  <si>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</si>
  <si>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</si>
  <si>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</si>
  <si>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</si>
  <si>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</si>
  <si>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</si>
  <si>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</si>
  <si>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</si>
  <si>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</si>
  <si>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</si>
  <si>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</si>
  <si>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</si>
  <si>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</si>
  <si>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</si>
  <si>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</si>
  <si>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</si>
  <si>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</si>
  <si>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</si>
  <si>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</si>
  <si>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</si>
  <si>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</si>
  <si>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</si>
  <si>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</si>
  <si>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</si>
  <si>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</si>
  <si>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</si>
  <si>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</si>
  <si>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</si>
  <si>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</si>
  <si>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</si>
  <si>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</si>
  <si>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</si>
  <si>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</si>
  <si>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</si>
  <si>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</si>
  <si>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</si>
  <si>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</si>
  <si>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</si>
  <si>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</si>
  <si>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</si>
  <si>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</si>
  <si>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</si>
  <si>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</si>
  <si>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</si>
  <si>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</si>
  <si>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</si>
  <si>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</si>
  <si>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</si>
  <si>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</si>
  <si>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</si>
  <si>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</si>
  <si>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</si>
  <si>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</si>
  <si>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</si>
  <si>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</si>
  <si>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</si>
  <si>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</si>
  <si>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</si>
  <si>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</si>
  <si>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</si>
  <si>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</si>
  <si>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</si>
  <si>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</si>
  <si>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</si>
  <si>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</si>
  <si>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</si>
  <si>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</si>
  <si>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</si>
  <si>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</si>
  <si>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</si>
  <si>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</si>
  <si>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</si>
  <si>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</si>
  <si>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</si>
  <si>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</si>
  <si>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</si>
  <si>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</si>
  <si>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</si>
  <si>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</si>
  <si>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</si>
  <si>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</si>
  <si>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</si>
  <si>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</si>
  <si>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</si>
  <si>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</si>
  <si>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</si>
  <si>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</si>
  <si>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</si>
  <si>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</si>
  <si>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</si>
  <si>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</si>
  <si>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</si>
  <si>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</si>
  <si>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</si>
  <si>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</si>
  <si>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</si>
  <si>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</si>
  <si>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</si>
  <si>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</si>
  <si>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</si>
  <si>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</si>
  <si>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</si>
  <si>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</si>
  <si>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</si>
  <si>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</si>
  <si>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</si>
  <si>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</si>
  <si>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</si>
  <si>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</si>
  <si>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</si>
  <si>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</si>
  <si>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</si>
  <si>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</si>
  <si>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</si>
  <si>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</si>
  <si>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</si>
  <si>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</si>
  <si>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</si>
  <si>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</si>
  <si>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</si>
  <si>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</si>
  <si>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</si>
  <si>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</si>
  <si>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</si>
  <si>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</si>
  <si>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</si>
  <si>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</si>
  <si>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</si>
  <si>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</si>
  <si>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</si>
  <si>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</si>
  <si>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</si>
  <si>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</si>
  <si>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</si>
  <si>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</si>
  <si>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</si>
  <si>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</si>
  <si>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</si>
  <si>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</si>
  <si>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</si>
  <si>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</si>
  <si>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</si>
  <si>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</si>
  <si>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</si>
  <si>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</si>
  <si>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</si>
  <si>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</si>
  <si>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</si>
  <si>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</si>
  <si>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</si>
  <si>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</si>
  <si>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</si>
  <si>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</si>
  <si>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</si>
  <si>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</si>
  <si>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</si>
  <si>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</si>
  <si>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</si>
  <si>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</si>
  <si>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</si>
  <si>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</si>
  <si>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</si>
  <si>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</si>
  <si>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</si>
  <si>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</si>
  <si>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</si>
  <si>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</si>
  <si>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</si>
  <si>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</si>
  <si>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</si>
  <si>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</si>
  <si>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</si>
  <si>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</si>
  <si>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</si>
  <si>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</si>
  <si>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</si>
  <si>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</si>
  <si>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</si>
  <si>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</si>
  <si>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</si>
  <si>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</si>
  <si>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</si>
  <si>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</si>
  <si>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</si>
  <si>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</si>
  <si>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</si>
  <si>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</si>
  <si>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</si>
  <si>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</si>
  <si>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</si>
  <si>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</si>
  <si>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</si>
  <si>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</si>
  <si>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</si>
  <si>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</si>
  <si>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</si>
  <si>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</si>
  <si>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</si>
  <si>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</si>
  <si>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</si>
  <si>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</si>
  <si>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</si>
  <si>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</si>
  <si>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</si>
  <si>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</si>
  <si>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</si>
  <si>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</si>
  <si>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</si>
  <si>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</si>
  <si>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</si>
  <si>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</si>
  <si>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</si>
  <si>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</si>
  <si>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</si>
  <si>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</si>
  <si>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</si>
  <si>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</si>
  <si>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</si>
  <si>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</si>
  <si>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</si>
  <si>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</si>
  <si>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</si>
  <si>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</si>
  <si>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</si>
  <si>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</si>
  <si>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</si>
  <si>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</si>
  <si>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</si>
  <si>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</si>
  <si>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</si>
  <si>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</si>
  <si>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</si>
  <si>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</si>
  <si>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</si>
  <si>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</si>
  <si>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</si>
  <si>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</si>
  <si>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</si>
  <si>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</si>
  <si>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</si>
  <si>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</si>
  <si>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</si>
  <si>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</si>
  <si>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</si>
  <si>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</si>
  <si>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</si>
  <si>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</si>
  <si>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</si>
  <si>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</si>
  <si>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</si>
  <si>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</si>
  <si>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</si>
  <si>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</si>
  <si>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</si>
  <si>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</si>
  <si>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</si>
  <si>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</si>
  <si>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</si>
  <si>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</si>
  <si>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</si>
  <si>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</si>
  <si>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</si>
  <si>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</si>
  <si>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</si>
  <si>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</si>
  <si>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</si>
  <si>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</si>
  <si>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</si>
  <si>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</si>
  <si>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</si>
  <si>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</si>
  <si>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</si>
  <si>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</si>
  <si>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</si>
  <si>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</si>
  <si>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</si>
  <si>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</si>
  <si>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</si>
  <si>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</si>
  <si>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</si>
  <si>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</si>
  <si>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</si>
  <si>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</si>
  <si>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</si>
  <si>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</si>
  <si>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</si>
  <si>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</si>
  <si>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</si>
  <si>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</si>
  <si>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</si>
  <si>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</si>
  <si>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</si>
  <si>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</si>
  <si>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</si>
  <si>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</si>
  <si>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</si>
  <si>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</si>
  <si>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</si>
  <si>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</si>
  <si>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</si>
  <si>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</si>
  <si>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</si>
  <si>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</si>
  <si>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</si>
  <si>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</si>
  <si>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</si>
  <si>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</si>
  <si>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</si>
  <si>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</si>
  <si>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</si>
  <si>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</si>
  <si>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</si>
  <si>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</si>
  <si>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</si>
  <si>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</si>
  <si>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</si>
  <si>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</si>
  <si>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</si>
  <si>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</si>
  <si>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</si>
  <si>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</si>
  <si>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</si>
  <si>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</si>
  <si>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</si>
  <si>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</si>
  <si>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</si>
  <si>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</si>
  <si>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</si>
  <si>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</si>
  <si>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</si>
  <si>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</si>
  <si>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</si>
  <si>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</si>
  <si>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</si>
  <si>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</si>
  <si>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</si>
  <si>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</si>
  <si>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</si>
  <si>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</si>
  <si>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</si>
  <si>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</si>
  <si>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</si>
  <si>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</si>
  <si>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</si>
  <si>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</si>
  <si>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</si>
  <si>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</si>
  <si>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</si>
  <si>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</si>
  <si>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</si>
  <si>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</si>
  <si>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</si>
  <si>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</si>
  <si>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</si>
  <si>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</si>
  <si>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</si>
  <si>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</si>
  <si>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</si>
  <si>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</si>
  <si>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</si>
  <si>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</si>
  <si>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</si>
  <si>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</si>
  <si>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</si>
  <si>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</si>
  <si>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</si>
  <si>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</si>
  <si>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</si>
  <si>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</si>
  <si>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</si>
  <si>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</si>
  <si>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</si>
  <si>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</si>
  <si>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</si>
  <si>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</si>
  <si>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</si>
  <si>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</si>
  <si>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</si>
  <si>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</si>
  <si>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</si>
  <si>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</si>
  <si>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</si>
  <si>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</si>
  <si>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</si>
  <si>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</si>
  <si>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</si>
  <si>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</si>
  <si>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</si>
  <si>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</si>
  <si>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</si>
  <si>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</si>
  <si>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</si>
  <si>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</si>
  <si>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</si>
  <si>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</si>
  <si>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</si>
  <si>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</si>
  <si>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</si>
  <si>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</si>
  <si>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</si>
  <si>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</si>
  <si>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</si>
  <si>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</si>
  <si>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</si>
  <si>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</si>
  <si>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</si>
  <si>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</si>
  <si>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</si>
  <si>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</si>
  <si>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</si>
  <si>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</si>
  <si>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</si>
  <si>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</si>
  <si>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</si>
  <si>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</si>
  <si>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</si>
  <si>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</si>
  <si>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</si>
  <si>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</si>
  <si>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</si>
  <si>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</si>
  <si>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</si>
  <si>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</si>
  <si>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</si>
  <si>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</si>
  <si>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</si>
  <si>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</si>
  <si>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</si>
  <si>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</si>
  <si>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</si>
  <si>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</si>
  <si>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</si>
  <si>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</si>
  <si>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</si>
  <si>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</si>
  <si>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</si>
  <si>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</si>
  <si>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</si>
  <si>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</si>
  <si>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</si>
  <si>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</si>
  <si>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</si>
  <si>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</si>
  <si>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</si>
  <si>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</si>
  <si>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</si>
  <si>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</si>
  <si>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</si>
  <si>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</si>
  <si>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</si>
  <si>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</si>
  <si>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</si>
  <si>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</si>
  <si>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</si>
  <si>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</si>
  <si>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</si>
  <si>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</si>
  <si>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</si>
  <si>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</si>
  <si>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</si>
  <si>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</si>
  <si>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</si>
  <si>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</si>
  <si>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</si>
  <si>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</si>
  <si>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</si>
  <si>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</si>
  <si>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</si>
  <si>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</si>
  <si>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</si>
  <si>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</si>
  <si>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</si>
  <si>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</si>
  <si>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</si>
  <si>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</si>
  <si>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</si>
  <si>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</si>
  <si>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</si>
  <si>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</si>
  <si>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</si>
  <si>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</si>
  <si>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</si>
  <si>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</si>
  <si>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</si>
  <si>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</si>
  <si>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</si>
  <si>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</si>
  <si>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</si>
  <si>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</si>
  <si>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</si>
  <si>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</si>
  <si>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</si>
  <si>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</si>
  <si>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</si>
  <si>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</si>
  <si>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</si>
  <si>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</si>
  <si>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</si>
  <si>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</si>
  <si>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</si>
  <si>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</si>
  <si>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</si>
  <si>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</si>
  <si>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</si>
  <si>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</si>
  <si>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</si>
  <si>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</si>
  <si>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</si>
  <si>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</si>
  <si>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</si>
  <si>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</si>
  <si>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</si>
  <si>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</si>
  <si>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</si>
  <si>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</si>
  <si>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</si>
  <si>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</si>
  <si>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</si>
  <si>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</si>
  <si>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</si>
  <si>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</si>
  <si>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</si>
  <si>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</si>
  <si>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</si>
  <si>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</si>
  <si>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</si>
  <si>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</si>
  <si>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</si>
  <si>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</si>
  <si>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</si>
  <si>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</si>
  <si>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</si>
  <si>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</si>
  <si>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</si>
  <si>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</si>
  <si>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</si>
  <si>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</si>
  <si>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</si>
  <si>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</si>
  <si>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</si>
  <si>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</si>
  <si>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</si>
  <si>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</si>
  <si>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</si>
  <si>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</si>
  <si>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</si>
  <si>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</si>
  <si>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</si>
  <si>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</si>
  <si>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</si>
  <si>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</si>
  <si>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</si>
  <si>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</si>
  <si>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</si>
  <si>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</si>
  <si>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</si>
  <si>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</si>
  <si>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</si>
  <si>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</si>
  <si>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</si>
  <si>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</si>
  <si>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</si>
  <si>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</si>
  <si>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</si>
  <si>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</si>
  <si>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</si>
  <si>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</si>
  <si>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</si>
  <si>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</si>
  <si>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</si>
  <si>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</si>
  <si>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</si>
  <si>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</si>
  <si>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</si>
  <si>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</si>
  <si>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</si>
  <si>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</si>
  <si>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</si>
  <si>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</si>
  <si>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</si>
  <si>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</si>
  <si>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</si>
  <si>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</si>
  <si>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</si>
  <si>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</si>
  <si>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</si>
  <si>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</si>
  <si>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</si>
  <si>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</si>
  <si>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</si>
  <si>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</si>
  <si>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</si>
  <si>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</si>
  <si>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</si>
  <si>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</si>
  <si>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</si>
  <si>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</si>
  <si>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</si>
  <si>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</si>
  <si>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</si>
  <si>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</si>
  <si>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</si>
  <si>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</si>
  <si>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</si>
  <si>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</si>
  <si>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</si>
  <si>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</si>
  <si>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</si>
  <si>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</si>
  <si>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</si>
  <si>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</si>
  <si>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</si>
  <si>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</si>
  <si>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</si>
  <si>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</si>
  <si>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</si>
  <si>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</si>
  <si>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</si>
  <si>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</si>
  <si>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</si>
  <si>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</si>
  <si>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</si>
  <si>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</si>
  <si>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</si>
  <si>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</si>
  <si>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</si>
  <si>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</si>
  <si>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</si>
  <si>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</si>
  <si>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</si>
  <si>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</si>
  <si>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</si>
  <si>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</si>
  <si>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</si>
  <si>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</si>
  <si>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</si>
  <si>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</si>
  <si>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</si>
  <si>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</si>
  <si>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</si>
  <si>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</si>
  <si>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</si>
  <si>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</si>
  <si>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</si>
  <si>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</si>
  <si>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</si>
  <si>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</si>
  <si>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</si>
  <si>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</si>
  <si>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</si>
  <si>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</si>
  <si>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</si>
  <si>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</si>
  <si>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</si>
  <si>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</si>
  <si>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</si>
  <si>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</si>
  <si>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</si>
  <si>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</si>
  <si>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</si>
  <si>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</si>
  <si>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</si>
  <si>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</si>
  <si>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</si>
  <si>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</si>
  <si>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</si>
  <si>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</si>
  <si>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</si>
  <si>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</si>
  <si>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</si>
  <si>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</si>
  <si>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</si>
  <si>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</si>
  <si>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</si>
  <si>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</si>
  <si>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</si>
  <si>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</si>
  <si>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</si>
  <si>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</si>
  <si>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</si>
  <si>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</si>
  <si>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</si>
  <si>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</si>
  <si>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</si>
  <si>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</si>
  <si>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</si>
  <si>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</si>
  <si>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</si>
  <si>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</si>
  <si>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</si>
  <si>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</si>
  <si>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</si>
  <si>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</si>
  <si>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</si>
  <si>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</si>
  <si>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</si>
  <si>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</si>
  <si>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</si>
  <si>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</si>
  <si>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</si>
  <si>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</si>
  <si>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</si>
  <si>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</si>
  <si>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</si>
  <si>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</si>
  <si>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</si>
  <si>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</si>
  <si>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</si>
  <si>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</si>
  <si>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</si>
  <si>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</si>
  <si>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</si>
  <si>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</si>
  <si>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</si>
  <si>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</si>
  <si>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</si>
  <si>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</si>
  <si>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</si>
  <si>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</si>
  <si>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</si>
  <si>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</si>
  <si>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</si>
  <si>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</si>
  <si>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</si>
  <si>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</si>
  <si>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</si>
  <si>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</si>
  <si>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</si>
  <si>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</si>
  <si>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</si>
  <si>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</si>
  <si>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</si>
  <si>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</si>
  <si>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</si>
  <si>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</si>
  <si>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</si>
  <si>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</si>
  <si>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</si>
  <si>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</si>
  <si>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</si>
  <si>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</si>
  <si>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</si>
  <si>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</si>
  <si>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</si>
  <si>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</si>
  <si>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</si>
  <si>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</si>
  <si>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</si>
  <si>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</si>
  <si>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</si>
  <si>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</si>
  <si>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</si>
  <si>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</si>
  <si>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</si>
  <si>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</si>
  <si>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</si>
  <si>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</si>
  <si>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</si>
  <si>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</si>
  <si>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</si>
  <si>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</si>
  <si>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</si>
  <si>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</si>
  <si>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</si>
  <si>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</si>
  <si>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</si>
  <si>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</si>
  <si>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</si>
  <si>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</si>
  <si>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</si>
  <si>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</si>
  <si>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</si>
  <si>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</si>
  <si>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</si>
  <si>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</si>
  <si>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</si>
  <si>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</si>
  <si>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</si>
  <si>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</si>
  <si>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</si>
  <si>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</si>
  <si>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</si>
  <si>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</si>
  <si>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</si>
  <si>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</si>
  <si>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</si>
  <si>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</si>
  <si>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</si>
  <si>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</si>
  <si>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</si>
  <si>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</si>
  <si>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</si>
  <si>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</si>
  <si>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</si>
  <si>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</si>
  <si>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</si>
  <si>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</si>
  <si>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</si>
  <si>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</si>
  <si>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</si>
  <si>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</si>
  <si>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</si>
  <si>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</si>
  <si>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</si>
  <si>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</si>
  <si>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</si>
  <si>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</si>
  <si>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</si>
  <si>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</si>
  <si>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</si>
  <si>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</si>
  <si>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</si>
  <si>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</si>
  <si>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</si>
  <si>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</si>
  <si>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</si>
  <si>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</si>
  <si>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</si>
  <si>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</si>
  <si>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</si>
  <si>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</si>
  <si>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</si>
  <si>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</si>
  <si>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</si>
  <si>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</si>
  <si>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</si>
  <si>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</si>
  <si>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</si>
  <si>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</si>
  <si>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</si>
  <si>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</si>
  <si>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</si>
  <si>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</si>
  <si>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</si>
  <si>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</si>
  <si>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</si>
  <si>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</si>
  <si>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</si>
  <si>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</si>
  <si>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</si>
  <si>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</si>
  <si>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</si>
  <si>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</si>
  <si>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</si>
  <si>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</si>
  <si>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</si>
  <si>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</si>
  <si>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</si>
  <si>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</si>
  <si>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</si>
  <si>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</si>
  <si>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</si>
  <si>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</si>
  <si>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</si>
  <si>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</si>
  <si>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</si>
  <si>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</si>
  <si>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</si>
  <si>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</si>
  <si>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</si>
  <si>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</si>
  <si>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</si>
  <si>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</si>
  <si>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</si>
  <si>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</si>
  <si>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</si>
  <si>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</si>
  <si>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</si>
  <si>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</si>
  <si>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</si>
  <si>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</si>
  <si>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</si>
  <si>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</si>
  <si>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</si>
  <si>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</si>
  <si>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</si>
  <si>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</si>
  <si>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</si>
  <si>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</si>
  <si>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</si>
  <si>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</si>
  <si>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</si>
  <si>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</si>
  <si>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</si>
  <si>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</si>
  <si>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</si>
  <si>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</si>
  <si>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</si>
  <si>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</si>
  <si>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</si>
  <si>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</si>
  <si>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</si>
  <si>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</si>
  <si>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</si>
  <si>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</si>
  <si>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</si>
  <si>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</si>
  <si>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</si>
  <si>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</si>
  <si>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</si>
  <si>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</si>
  <si>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</si>
  <si>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</si>
  <si>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</si>
  <si>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</si>
  <si>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</si>
  <si>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</si>
  <si>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</si>
  <si>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</si>
  <si>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</si>
  <si>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</si>
  <si>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</si>
  <si>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</si>
  <si>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</si>
  <si>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</si>
  <si>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</si>
  <si>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</si>
  <si>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</si>
  <si>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</si>
  <si>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</si>
  <si>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</si>
  <si>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</si>
  <si>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</si>
  <si>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</si>
  <si>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</si>
  <si>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</si>
  <si>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</si>
  <si>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</si>
  <si>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</si>
  <si>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</si>
  <si>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</si>
  <si>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</si>
  <si>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</si>
  <si>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</si>
  <si>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</si>
  <si>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</si>
  <si>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</si>
  <si>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</si>
  <si>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</si>
  <si>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</si>
  <si>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</si>
  <si>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</si>
  <si>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</si>
  <si>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</si>
  <si>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</si>
  <si>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</si>
  <si>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</si>
  <si>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</si>
  <si>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</si>
  <si>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</si>
  <si>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</si>
  <si>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</si>
  <si>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</si>
  <si>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</si>
  <si>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</si>
  <si>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</si>
  <si>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</si>
  <si>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</si>
  <si>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</si>
  <si>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</si>
  <si>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</si>
  <si>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</si>
  <si>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</si>
  <si>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</si>
  <si>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</si>
  <si>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</si>
  <si>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</si>
  <si>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</si>
  <si>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</si>
  <si>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</si>
  <si>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</si>
  <si>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</si>
  <si>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</si>
  <si>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</si>
  <si>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</si>
  <si>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</si>
  <si>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</si>
  <si>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</si>
  <si>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</si>
  <si>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</si>
  <si>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</si>
  <si>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</si>
  <si>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</si>
  <si>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</si>
  <si>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</si>
  <si>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</si>
  <si>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</si>
  <si>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</si>
  <si>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</si>
  <si>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</si>
  <si>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</si>
  <si>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</si>
  <si>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</si>
  <si>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</si>
  <si>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</si>
  <si>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</si>
  <si>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</si>
  <si>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</si>
  <si>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</si>
  <si>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</si>
  <si>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</si>
  <si>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</si>
  <si>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</si>
  <si>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</si>
  <si>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</si>
  <si>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</si>
  <si>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</si>
  <si>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</si>
  <si>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</si>
  <si>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</si>
  <si>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</si>
  <si>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</si>
  <si>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</si>
  <si>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</si>
  <si>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</si>
  <si>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</si>
  <si>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</si>
  <si>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</si>
  <si>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</si>
  <si>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</si>
  <si>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</si>
  <si>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</si>
  <si>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</si>
  <si>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</si>
  <si>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</si>
  <si>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</si>
  <si>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</si>
  <si>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</si>
  <si>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</si>
  <si>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</si>
  <si>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</si>
  <si>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</si>
  <si>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</si>
  <si>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</si>
  <si>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</si>
  <si>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</si>
  <si>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</si>
  <si>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</si>
  <si>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</si>
  <si>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</si>
  <si>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</si>
  <si>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</si>
  <si>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</si>
  <si>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</si>
  <si>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</si>
  <si>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</si>
  <si>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</si>
  <si>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</si>
  <si>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</si>
  <si>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</si>
  <si>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</si>
  <si>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</si>
  <si>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</si>
  <si>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</si>
  <si>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</si>
  <si>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</si>
  <si>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</si>
  <si>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</si>
  <si>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</si>
  <si>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</si>
  <si>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</si>
  <si>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</si>
  <si>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</si>
  <si>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</si>
  <si>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</si>
  <si>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</si>
  <si>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</si>
  <si>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</si>
  <si>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</si>
  <si>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</si>
  <si>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</si>
  <si>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</si>
  <si>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</si>
  <si>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</si>
  <si>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</si>
  <si>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</si>
  <si>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</si>
  <si>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</si>
  <si>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</si>
  <si>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</si>
  <si>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</si>
  <si>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</si>
  <si>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</si>
  <si>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</si>
  <si>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</si>
  <si>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</si>
  <si>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</si>
  <si>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</si>
  <si>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</si>
  <si>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</si>
  <si>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</si>
  <si>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</si>
  <si>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</si>
  <si>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</si>
  <si>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</si>
  <si>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</si>
  <si>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</si>
  <si>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</si>
  <si>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</si>
  <si>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</si>
  <si>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</si>
  <si>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</si>
  <si>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</si>
  <si>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</si>
  <si>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</si>
  <si>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</si>
  <si>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</si>
  <si>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</si>
  <si>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</si>
  <si>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</si>
  <si>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</si>
  <si>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</si>
  <si>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</si>
  <si>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</si>
  <si>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</si>
  <si>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</si>
  <si>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</si>
  <si>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</si>
  <si>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</si>
  <si>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</si>
  <si>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</si>
  <si>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</si>
  <si>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</si>
  <si>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</si>
  <si>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</si>
  <si>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</si>
  <si>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</si>
  <si>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</si>
  <si>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</si>
  <si>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</si>
  <si>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</si>
  <si>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</si>
  <si>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</si>
  <si>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</si>
  <si>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</si>
  <si>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</si>
  <si>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</si>
  <si>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</si>
  <si>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</si>
  <si>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</si>
  <si>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</si>
  <si>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</si>
  <si>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</si>
  <si>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</si>
  <si>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</si>
  <si>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</si>
  <si>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</si>
  <si>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</si>
  <si>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</si>
  <si>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</si>
  <si>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</si>
  <si>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</si>
  <si>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</si>
  <si>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</si>
  <si>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</si>
  <si>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</si>
  <si>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</si>
  <si>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</si>
  <si>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</si>
  <si>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</si>
  <si>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</si>
  <si>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</si>
  <si>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</si>
  <si>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</si>
  <si>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</si>
  <si>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</si>
  <si>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</si>
  <si>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</si>
  <si>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</si>
  <si>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</si>
  <si>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</si>
  <si>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</si>
  <si>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</si>
  <si>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</si>
  <si>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</si>
  <si>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</si>
  <si>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</si>
  <si>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</si>
  <si>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</si>
  <si>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</si>
  <si>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</si>
  <si>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</si>
  <si>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</si>
  <si>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</si>
  <si>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</si>
  <si>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</si>
  <si>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</si>
  <si>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</si>
  <si>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</si>
  <si>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</si>
  <si>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</si>
  <si>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</si>
  <si>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</si>
  <si>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</si>
  <si>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</si>
  <si>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</si>
  <si>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</si>
  <si>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</si>
  <si>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</si>
  <si>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</si>
  <si>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</si>
  <si>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</si>
  <si>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</si>
  <si>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</si>
  <si>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</si>
  <si>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</si>
  <si>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</si>
  <si>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</si>
  <si>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</si>
  <si>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</si>
  <si>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</si>
  <si>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</si>
  <si>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</si>
  <si>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</si>
  <si>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</si>
  <si>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</si>
  <si>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</si>
  <si>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</si>
  <si>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</si>
  <si>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</si>
  <si>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</si>
  <si>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</si>
  <si>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</si>
  <si>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</si>
  <si>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</si>
  <si>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</si>
  <si>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</si>
  <si>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</si>
  <si>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</si>
  <si>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</si>
  <si>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</si>
  <si>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</si>
  <si>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</si>
  <si>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</si>
  <si>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</si>
  <si>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</si>
  <si>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</si>
  <si>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</si>
  <si>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</si>
  <si>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</si>
  <si>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</si>
  <si>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</si>
  <si>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</si>
  <si>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</si>
  <si>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</si>
  <si>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</si>
  <si>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</si>
  <si>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</si>
  <si>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</si>
  <si>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</si>
  <si>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</si>
  <si>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</si>
  <si>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</si>
  <si>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</si>
  <si>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</si>
  <si>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</si>
  <si>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</si>
  <si>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</si>
  <si>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</si>
  <si>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</si>
  <si>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</si>
  <si>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</si>
  <si>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</si>
  <si>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</si>
  <si>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</si>
  <si>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</si>
  <si>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</si>
  <si>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</si>
  <si>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</si>
  <si>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</si>
  <si>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</si>
  <si>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</si>
  <si>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</si>
  <si>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</si>
  <si>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</si>
  <si>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</si>
  <si>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</si>
  <si>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</si>
  <si>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</si>
  <si>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</si>
  <si>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</si>
  <si>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</si>
  <si>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</si>
  <si>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</si>
  <si>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</si>
  <si>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</si>
  <si>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</si>
  <si>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</si>
  <si>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</si>
  <si>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</si>
  <si>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</si>
  <si>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</si>
  <si>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</si>
  <si>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</si>
  <si>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</si>
  <si>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</si>
  <si>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</si>
  <si>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</si>
  <si>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</si>
  <si>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</si>
  <si>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</si>
  <si>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</si>
  <si>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</si>
  <si>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</si>
  <si>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</si>
  <si>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</si>
  <si>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</si>
  <si>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</si>
  <si>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</si>
  <si>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</si>
  <si>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</si>
  <si>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</si>
  <si>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</si>
  <si>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</si>
  <si>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</si>
  <si>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</si>
  <si>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</si>
  <si>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</si>
  <si>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</si>
  <si>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</si>
  <si>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</si>
  <si>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</si>
  <si>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</si>
  <si>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</si>
  <si>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</si>
  <si>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</si>
  <si>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</si>
  <si>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</si>
  <si>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</si>
  <si>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</si>
  <si>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</si>
  <si>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</si>
  <si>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</si>
  <si>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</si>
  <si>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</si>
  <si>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</si>
  <si>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</si>
  <si>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</si>
  <si>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</si>
  <si>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</si>
  <si>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</si>
  <si>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</si>
  <si>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</si>
  <si>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</si>
  <si>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</si>
  <si>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</si>
  <si>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</si>
  <si>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</si>
  <si>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</si>
  <si>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</si>
  <si>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</si>
  <si>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</si>
  <si>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</si>
  <si>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</si>
  <si>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</si>
  <si>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</si>
  <si>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</si>
  <si>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</si>
  <si>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</si>
  <si>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</si>
  <si>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</si>
  <si>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</si>
  <si>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</si>
  <si>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</si>
  <si>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</si>
  <si>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</si>
  <si>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</si>
  <si>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</si>
  <si>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</si>
  <si>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</si>
  <si>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</si>
  <si>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</si>
  <si>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</si>
  <si>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</si>
  <si>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</si>
  <si>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</si>
  <si>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</si>
  <si>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</si>
  <si>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</si>
  <si>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</si>
  <si>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</si>
  <si>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</si>
  <si>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</si>
  <si>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</si>
  <si>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</si>
  <si>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</si>
  <si>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</si>
  <si>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</si>
  <si>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</si>
  <si>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</si>
  <si>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</si>
  <si>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</si>
  <si>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</si>
  <si>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</si>
  <si>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</si>
  <si>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</si>
  <si>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</si>
  <si>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</si>
  <si>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</si>
  <si>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</si>
  <si>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</si>
  <si>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</si>
  <si>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</si>
  <si>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</si>
  <si>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</si>
  <si>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</si>
  <si>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</si>
  <si>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</si>
  <si>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</si>
  <si>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</si>
  <si>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</si>
  <si>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</si>
  <si>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</si>
  <si>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</si>
  <si>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</si>
  <si>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</si>
  <si>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</si>
  <si>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</si>
  <si>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</si>
  <si>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</si>
  <si>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</si>
  <si>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</si>
  <si>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</si>
  <si>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</si>
  <si>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</si>
  <si>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</si>
  <si>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</si>
  <si>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</si>
  <si>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</si>
  <si>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</si>
  <si>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</si>
  <si>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</si>
  <si>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</si>
  <si>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</si>
  <si>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</si>
  <si>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</si>
  <si>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</si>
  <si>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</si>
  <si>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</si>
  <si>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</si>
  <si>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</si>
  <si>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</si>
  <si>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</si>
  <si>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</si>
  <si>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</si>
  <si>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</si>
  <si>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</si>
  <si>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</si>
  <si>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</si>
  <si>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</si>
  <si>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</si>
  <si>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</si>
  <si>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</si>
  <si>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</si>
  <si>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</si>
  <si>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</si>
  <si>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</si>
  <si>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</si>
  <si>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</si>
  <si>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</si>
  <si>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</si>
  <si>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</si>
  <si>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</si>
  <si>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</si>
  <si>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</si>
  <si>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</si>
  <si>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</si>
  <si>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</si>
  <si>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</si>
  <si>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</si>
  <si>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</si>
  <si>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</si>
  <si>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</si>
  <si>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</si>
  <si>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</si>
  <si>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</si>
  <si>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</si>
  <si>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</si>
  <si>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</si>
  <si>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</si>
  <si>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</si>
  <si>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</si>
  <si>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</si>
  <si>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</si>
  <si>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</si>
  <si>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</si>
  <si>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</si>
  <si>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</si>
  <si>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</si>
  <si>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</si>
  <si>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</si>
  <si>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</si>
  <si>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</si>
  <si>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</si>
  <si>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</si>
  <si>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</si>
  <si>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</si>
  <si>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</si>
  <si>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</si>
  <si>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</si>
  <si>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</si>
  <si>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</si>
  <si>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</si>
  <si>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</si>
  <si>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</si>
  <si>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</si>
  <si>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</si>
  <si>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</si>
  <si>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</si>
  <si>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</si>
  <si>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</si>
  <si>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</si>
  <si>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</si>
  <si>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</si>
  <si>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</si>
  <si>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</si>
  <si>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</si>
  <si>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</si>
  <si>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</si>
  <si>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</si>
  <si>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</si>
  <si>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</si>
  <si>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</si>
  <si>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</si>
  <si>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</si>
  <si>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</si>
  <si>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</si>
  <si>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</si>
  <si>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</si>
  <si>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</si>
  <si>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</si>
  <si>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</si>
  <si>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</si>
  <si>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</si>
  <si>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</si>
  <si>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</si>
  <si>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</si>
  <si>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</si>
  <si>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</si>
  <si>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</si>
  <si>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</si>
  <si>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</si>
  <si>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</si>
  <si>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</si>
  <si>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</si>
  <si>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</si>
  <si>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</si>
  <si>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</si>
  <si>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</si>
  <si>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</si>
  <si>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</si>
  <si>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</si>
  <si>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</si>
  <si>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</si>
  <si>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</si>
  <si>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</si>
  <si>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</si>
  <si>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</si>
  <si>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</si>
  <si>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</si>
  <si>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</si>
  <si>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</si>
  <si>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</si>
  <si>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</si>
  <si>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</si>
  <si>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</si>
  <si>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</si>
  <si>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</si>
  <si>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</si>
  <si>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</si>
  <si>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</si>
  <si>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</si>
  <si>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</si>
  <si>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</si>
  <si>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</si>
  <si>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</si>
  <si>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</si>
  <si>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</si>
  <si>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</si>
  <si>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</si>
  <si>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</si>
  <si>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</si>
  <si>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</si>
  <si>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</si>
  <si>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</si>
  <si>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</si>
  <si>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</si>
  <si>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</si>
  <si>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</si>
  <si>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</si>
  <si>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</si>
  <si>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</si>
  <si>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</si>
  <si>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</si>
  <si>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</si>
  <si>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</si>
  <si>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</si>
  <si>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</si>
  <si>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</si>
  <si>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</si>
  <si>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</si>
  <si>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</si>
  <si>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</si>
  <si>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</si>
  <si>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</si>
  <si>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</si>
  <si>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</si>
  <si>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</si>
  <si>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</si>
  <si>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</si>
  <si>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</si>
  <si>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</si>
  <si>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</si>
  <si>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</si>
  <si>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</si>
  <si>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</si>
  <si>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</si>
  <si>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</si>
  <si>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</si>
  <si>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</si>
  <si>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</si>
  <si>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</si>
  <si>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</si>
  <si>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</si>
  <si>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</si>
  <si>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</si>
  <si>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</si>
  <si>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</si>
  <si>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</si>
  <si>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</si>
  <si>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</si>
  <si>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</si>
  <si>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</si>
  <si>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</si>
  <si>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</si>
  <si>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</si>
  <si>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</si>
  <si>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</si>
  <si>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</si>
  <si>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</si>
  <si>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</si>
  <si>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</si>
  <si>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</si>
  <si>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</si>
  <si>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</si>
  <si>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</si>
  <si>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</si>
  <si>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</si>
  <si>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</si>
  <si>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</si>
  <si>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</si>
  <si>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</si>
  <si>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</si>
  <si>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</si>
  <si>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</si>
  <si>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</si>
  <si>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</si>
  <si>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</si>
  <si>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</si>
  <si>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</si>
  <si>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</si>
  <si>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</si>
  <si>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</si>
  <si>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</si>
  <si>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</si>
  <si>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</si>
  <si>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</si>
  <si>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</si>
  <si>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</si>
  <si>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</si>
  <si>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</si>
  <si>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</si>
  <si>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</si>
  <si>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</si>
  <si>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</si>
  <si>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</si>
  <si>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</si>
  <si>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</si>
  <si>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</si>
  <si>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</si>
  <si>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</si>
  <si>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</si>
  <si>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</si>
  <si>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</si>
  <si>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</si>
  <si>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</si>
  <si>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</si>
  <si>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</si>
  <si>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</si>
  <si>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</si>
  <si>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</si>
  <si>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</si>
  <si>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</si>
  <si>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</si>
  <si>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</si>
  <si>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</si>
  <si>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</si>
  <si>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</si>
  <si>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</si>
  <si>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</si>
  <si>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</si>
  <si>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</si>
  <si>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</si>
  <si>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</si>
  <si>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</si>
  <si>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</si>
  <si>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</si>
  <si>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</si>
  <si>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</si>
  <si>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</si>
  <si>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</si>
  <si>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</si>
  <si>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</si>
  <si>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</si>
  <si>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</si>
  <si>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</si>
  <si>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</si>
  <si>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</si>
  <si>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</si>
  <si>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</si>
  <si>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</si>
  <si>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</si>
  <si>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</si>
  <si>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</si>
  <si>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</si>
  <si>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</si>
  <si>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</si>
  <si>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</si>
  <si>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</si>
  <si>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</si>
  <si>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</si>
  <si>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</si>
  <si>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</si>
  <si>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</si>
  <si>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</si>
  <si>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</si>
  <si>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</si>
  <si>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</si>
  <si>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</si>
  <si>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</si>
  <si>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</si>
  <si>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</si>
  <si>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</si>
  <si>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</si>
  <si>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</si>
  <si>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</si>
  <si>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</si>
  <si>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</si>
  <si>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</si>
  <si>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</si>
  <si>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</si>
  <si>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</si>
  <si>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</si>
  <si>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</si>
  <si>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</si>
  <si>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</si>
  <si>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</si>
  <si>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</si>
  <si>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</si>
  <si>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</si>
  <si>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</si>
  <si>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</si>
  <si>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</si>
  <si>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</si>
  <si>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</si>
  <si>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</si>
  <si>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</si>
  <si>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</si>
  <si>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</si>
  <si>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</si>
  <si>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</si>
  <si>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</si>
  <si>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</si>
  <si>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</si>
  <si>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</si>
  <si>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</si>
  <si>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</si>
  <si>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</si>
  <si>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</si>
  <si>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</si>
  <si>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</si>
  <si>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</si>
  <si>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</si>
  <si>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</si>
  <si>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</si>
  <si>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</si>
  <si>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</si>
  <si>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</si>
  <si>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</si>
  <si>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</si>
  <si>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</si>
  <si>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</si>
  <si>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</si>
  <si>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</si>
  <si>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</si>
  <si>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</si>
  <si>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</si>
  <si>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</si>
  <si>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</si>
  <si>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</si>
  <si>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</si>
  <si>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</si>
  <si>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</si>
  <si>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</si>
  <si>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</si>
  <si>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</si>
  <si>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</si>
  <si>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</si>
  <si>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</si>
  <si>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</si>
  <si>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</si>
  <si>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</si>
  <si>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</si>
  <si>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</si>
  <si>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</si>
  <si>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</si>
  <si>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</si>
  <si>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</si>
  <si>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</si>
  <si>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</si>
  <si>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</si>
  <si>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</si>
  <si>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</si>
  <si>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</si>
  <si>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</si>
  <si>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</si>
  <si>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</si>
  <si>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</si>
  <si>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</si>
  <si>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</si>
  <si>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</si>
  <si>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</si>
  <si>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</si>
  <si>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</si>
  <si>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</si>
  <si>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</si>
  <si>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</si>
  <si>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</si>
  <si>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</si>
  <si>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</si>
  <si>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</si>
  <si>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</si>
  <si>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</si>
  <si>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</si>
  <si>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</si>
  <si>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</si>
  <si>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</si>
  <si>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</si>
  <si>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</si>
  <si>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</si>
  <si>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</si>
  <si>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</si>
  <si>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</si>
  <si>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</si>
  <si>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</si>
  <si>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</si>
  <si>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</si>
  <si>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</si>
  <si>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</si>
  <si>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</si>
  <si>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</si>
  <si>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</si>
  <si>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</si>
  <si>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</si>
  <si>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</si>
  <si>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</si>
  <si>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</si>
  <si>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</si>
  <si>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</si>
  <si>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</si>
  <si>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</si>
  <si>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</si>
  <si>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</si>
  <si>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</si>
  <si>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</si>
  <si>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</si>
  <si>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</si>
  <si>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</si>
  <si>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</si>
  <si>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</si>
  <si>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</si>
  <si>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</si>
  <si>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</si>
  <si>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</si>
  <si>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</si>
  <si>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</si>
  <si>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</si>
  <si>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</si>
  <si>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</si>
  <si>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</si>
  <si>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</si>
  <si>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</si>
  <si>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</si>
  <si>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</si>
  <si>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</si>
  <si>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</si>
  <si>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</si>
  <si>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</si>
  <si>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</si>
  <si>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</si>
  <si>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</si>
  <si>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</si>
  <si>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</si>
  <si>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</si>
  <si>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</si>
  <si>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</si>
  <si>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</si>
  <si>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</si>
  <si>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</si>
  <si>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</si>
  <si>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</si>
  <si>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</si>
  <si>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</si>
  <si>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</si>
  <si>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</si>
  <si>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</si>
  <si>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</si>
  <si>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</si>
  <si>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</si>
  <si>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</si>
  <si>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</si>
  <si>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</si>
  <si>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</si>
  <si>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</si>
  <si>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</si>
  <si>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</si>
  <si>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</si>
  <si>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</si>
  <si>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</si>
  <si>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</si>
  <si>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</si>
  <si>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</si>
  <si>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</si>
  <si>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</si>
  <si>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</si>
  <si>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</si>
  <si>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</si>
  <si>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</si>
  <si>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</si>
  <si>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</si>
  <si>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</si>
  <si>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</si>
  <si>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</si>
  <si>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</si>
  <si>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</si>
  <si>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</si>
  <si>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</si>
  <si>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</si>
  <si>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</si>
  <si>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</si>
  <si>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</si>
  <si>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</si>
  <si>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</si>
  <si>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</si>
  <si>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</si>
  <si>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</si>
  <si>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</si>
  <si>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</si>
  <si>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</si>
  <si>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</si>
  <si>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</si>
  <si>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</si>
  <si>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</si>
  <si>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</si>
  <si>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</si>
  <si>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</si>
  <si>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</si>
  <si>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</si>
  <si>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</si>
  <si>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</si>
  <si>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</si>
  <si>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</si>
  <si>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</si>
  <si>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</si>
  <si>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</si>
  <si>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</si>
  <si>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</si>
  <si>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</si>
  <si>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</si>
  <si>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</si>
  <si>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</si>
  <si>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</si>
  <si>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</si>
  <si>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</si>
  <si>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</si>
  <si>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</si>
  <si>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</si>
  <si>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</si>
  <si>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</si>
  <si>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</si>
  <si>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</si>
  <si>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</si>
  <si>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</si>
  <si>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</si>
  <si>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</si>
  <si>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</si>
  <si>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</si>
  <si>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</si>
  <si>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</si>
  <si>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</si>
  <si>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</si>
  <si>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</si>
  <si>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</si>
  <si>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</si>
  <si>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</si>
  <si>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</si>
  <si>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</si>
  <si>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</si>
  <si>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</si>
  <si>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</si>
  <si>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</si>
  <si>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</si>
  <si>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</si>
  <si>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</si>
  <si>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</si>
  <si>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</si>
  <si>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</si>
  <si>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</si>
  <si>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</si>
  <si>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</si>
  <si>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</si>
  <si>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</si>
  <si>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</si>
  <si>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</si>
  <si>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</si>
  <si>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</si>
  <si>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</si>
  <si>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</si>
  <si>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</si>
  <si>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</si>
  <si>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</si>
  <si>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</si>
  <si>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</si>
  <si>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</si>
  <si>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</si>
  <si>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</si>
  <si>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</si>
  <si>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</si>
  <si>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</si>
  <si>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</si>
  <si>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</si>
  <si>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</si>
  <si>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</si>
  <si>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</si>
  <si>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</si>
  <si>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</si>
  <si>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</si>
  <si>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</si>
  <si>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</si>
  <si>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</si>
  <si>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</si>
  <si>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</si>
  <si>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</si>
  <si>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</si>
  <si>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</si>
  <si>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</si>
  <si>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</si>
  <si>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</si>
  <si>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</si>
  <si>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</si>
  <si>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</si>
  <si>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</si>
  <si>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</si>
  <si>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</si>
  <si>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</si>
  <si>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</si>
  <si>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</si>
  <si>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</si>
  <si>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</si>
  <si>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</si>
  <si>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</si>
  <si>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</si>
  <si>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</si>
  <si>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</si>
  <si>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</si>
  <si>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</si>
  <si>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</si>
  <si>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</si>
  <si>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</si>
  <si>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</si>
  <si>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</si>
  <si>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</si>
  <si>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</si>
  <si>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</si>
  <si>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</si>
  <si>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</si>
  <si>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</si>
  <si>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</si>
  <si>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</si>
  <si>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</si>
  <si>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</si>
  <si>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</si>
  <si>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</si>
  <si>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</si>
  <si>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</si>
  <si>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</si>
  <si>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</si>
  <si>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</si>
  <si>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</si>
  <si>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</si>
  <si>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</si>
  <si>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</si>
  <si>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</si>
  <si>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</si>
  <si>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</si>
  <si>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</si>
  <si>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</si>
  <si>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</si>
  <si>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</si>
  <si>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</si>
  <si>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</si>
  <si>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</si>
  <si>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</si>
  <si>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</si>
  <si>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</si>
  <si>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</si>
  <si>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</si>
  <si>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</si>
  <si>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</si>
  <si>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</si>
  <si>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</si>
  <si>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</si>
  <si>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</si>
  <si>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</si>
  <si>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</si>
  <si>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</si>
  <si>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</si>
  <si>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</si>
  <si>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</si>
  <si>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</si>
  <si>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</si>
  <si>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</si>
  <si>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</si>
  <si>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</si>
  <si>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</si>
  <si>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</si>
  <si>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</si>
  <si>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</si>
  <si>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</si>
  <si>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</si>
  <si>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</si>
  <si>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</si>
  <si>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</si>
  <si>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</si>
  <si>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</si>
  <si>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</si>
  <si>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</si>
  <si>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</si>
  <si>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</si>
  <si>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</si>
  <si>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</si>
  <si>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</si>
  <si>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</si>
  <si>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</si>
  <si>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</si>
  <si>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</si>
  <si>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</si>
  <si>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</si>
  <si>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</si>
  <si>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</si>
  <si>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</si>
  <si>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</si>
  <si>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</si>
  <si>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</si>
  <si>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</si>
  <si>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</si>
  <si>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</si>
  <si>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</si>
  <si>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</si>
  <si>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</si>
  <si>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</si>
  <si>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</si>
  <si>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</si>
  <si>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</si>
  <si>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</si>
  <si>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</si>
  <si>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</si>
  <si>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</si>
  <si>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</si>
  <si>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</si>
  <si>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</si>
  <si>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</si>
  <si>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</si>
  <si>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</si>
  <si>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</si>
  <si>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</si>
  <si>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</si>
  <si>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</si>
  <si>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</si>
  <si>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</si>
  <si>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</si>
  <si>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</si>
  <si>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</si>
  <si>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</si>
  <si>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</si>
  <si>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</si>
  <si>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</si>
  <si>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</si>
  <si>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</si>
  <si>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</si>
  <si>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</si>
  <si>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</si>
  <si>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</si>
  <si>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</si>
  <si>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</si>
  <si>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</si>
  <si>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</si>
  <si>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</si>
  <si>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</si>
  <si>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</si>
  <si>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</si>
  <si>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</si>
  <si>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</si>
  <si>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</si>
  <si>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</si>
  <si>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</si>
  <si>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</si>
  <si>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</si>
  <si>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</si>
  <si>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</si>
  <si>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</si>
  <si>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</si>
  <si>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</si>
  <si>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</si>
  <si>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</si>
  <si>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</si>
  <si>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</si>
  <si>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</si>
  <si>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</si>
  <si>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</si>
  <si>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</si>
  <si>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</si>
  <si>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</si>
  <si>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</si>
  <si>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</si>
  <si>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</si>
  <si>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</si>
  <si>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</si>
  <si>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</si>
  <si>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</si>
  <si>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</si>
  <si>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</si>
  <si>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</si>
  <si>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</si>
  <si>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</si>
  <si>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</si>
  <si>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</si>
  <si>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</si>
  <si>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</si>
  <si>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</si>
  <si>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</si>
  <si>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</si>
  <si>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</si>
  <si>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</si>
  <si>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</si>
  <si>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</si>
  <si>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</si>
  <si>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</si>
  <si>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</si>
  <si>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</si>
  <si>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</si>
  <si>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</si>
  <si>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</si>
  <si>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</si>
  <si>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</si>
  <si>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</si>
  <si>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</si>
  <si>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</si>
  <si>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</si>
  <si>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</si>
  <si>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</si>
  <si>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</si>
  <si>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</si>
  <si>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</si>
  <si>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</si>
  <si>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</si>
  <si>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</si>
  <si>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</si>
  <si>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</si>
  <si>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</si>
  <si>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</si>
  <si>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</si>
  <si>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</si>
  <si>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</si>
  <si>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</si>
  <si>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</si>
  <si>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</si>
  <si>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</si>
  <si>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</si>
  <si>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</si>
  <si>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</si>
  <si>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</si>
  <si>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</si>
  <si>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</si>
  <si>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</si>
  <si>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</si>
  <si>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</si>
  <si>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</si>
  <si>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</si>
  <si>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</si>
  <si>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</si>
  <si>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</si>
  <si>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</si>
  <si>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</si>
  <si>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</si>
  <si>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</si>
  <si>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</si>
  <si>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</si>
  <si>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</si>
  <si>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</si>
  <si>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</si>
  <si>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</si>
  <si>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</si>
  <si>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</si>
  <si>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</si>
  <si>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</si>
  <si>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</si>
  <si>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</si>
  <si>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</si>
  <si>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</si>
  <si>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</si>
  <si>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</si>
  <si>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</si>
  <si>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</si>
  <si>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</si>
  <si>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</si>
  <si>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</si>
  <si>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</si>
  <si>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</si>
  <si>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</si>
  <si>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</si>
  <si>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</si>
  <si>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</si>
  <si>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</si>
  <si>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</si>
  <si>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</si>
  <si>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</si>
  <si>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</si>
  <si>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</si>
  <si>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</si>
  <si>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</si>
  <si>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</si>
  <si>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</si>
  <si>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</si>
  <si>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</si>
  <si>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</si>
  <si>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</si>
  <si>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</si>
  <si>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</si>
  <si>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</si>
  <si>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</si>
  <si>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</si>
  <si>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</si>
  <si>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</si>
  <si>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</si>
  <si>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</si>
  <si>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</si>
  <si>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</si>
  <si>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</si>
  <si>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</si>
  <si>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</si>
  <si>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</si>
  <si>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</si>
  <si>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</si>
  <si>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</si>
  <si>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</si>
  <si>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</si>
  <si>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</si>
  <si>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</si>
  <si>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</si>
  <si>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</si>
  <si>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</si>
  <si>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</si>
  <si>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</si>
  <si>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</si>
  <si>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</si>
  <si>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</si>
  <si>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</si>
  <si>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</si>
  <si>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</si>
  <si>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</si>
  <si>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</si>
  <si>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</si>
  <si>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</si>
  <si>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</si>
  <si>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</si>
  <si>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</si>
  <si>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</si>
  <si>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</si>
  <si>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</si>
  <si>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</si>
  <si>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</si>
  <si>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</si>
  <si>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</si>
  <si>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</si>
  <si>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</si>
  <si>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</si>
  <si>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</si>
  <si>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</si>
  <si>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</si>
  <si>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</si>
  <si>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</si>
  <si>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</si>
  <si>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</si>
  <si>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</si>
  <si>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</si>
  <si>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</si>
  <si>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</si>
  <si>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</si>
  <si>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</si>
  <si>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</si>
  <si>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</si>
  <si>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</si>
  <si>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</si>
  <si>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</si>
  <si>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</si>
  <si>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</si>
  <si>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</si>
  <si>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</si>
  <si>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</si>
  <si>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</si>
  <si>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</si>
  <si>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</si>
  <si>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</si>
  <si>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</si>
  <si>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</si>
  <si>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</si>
  <si>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</si>
  <si>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</si>
  <si>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</si>
  <si>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</si>
  <si>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</si>
  <si>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</si>
  <si>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</si>
  <si>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</si>
  <si>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</si>
  <si>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</si>
  <si>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</si>
  <si>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</si>
  <si>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</si>
  <si>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</si>
  <si>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</si>
  <si>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</si>
  <si>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</si>
  <si>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</si>
  <si>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</si>
  <si>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</si>
  <si>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</si>
  <si>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</si>
  <si>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</si>
  <si>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</si>
  <si>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</si>
  <si>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</si>
  <si>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</si>
  <si>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</si>
  <si>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</si>
  <si>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</si>
  <si>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</si>
  <si>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</si>
  <si>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</si>
  <si>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</si>
  <si>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</si>
  <si>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</si>
  <si>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</si>
  <si>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</si>
  <si>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</si>
  <si>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</si>
  <si>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</si>
  <si>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</si>
  <si>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</si>
  <si>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</si>
  <si>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</si>
  <si>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</si>
  <si>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</si>
  <si>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</si>
  <si>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</si>
  <si>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</si>
  <si>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</si>
  <si>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</si>
  <si>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</si>
  <si>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</si>
  <si>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</si>
  <si>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</si>
  <si>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</si>
  <si>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</si>
  <si>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</si>
  <si>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</si>
  <si>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</si>
  <si>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</si>
  <si>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</si>
  <si>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</si>
  <si>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</si>
  <si>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</si>
  <si>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</si>
  <si>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</si>
  <si>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</si>
  <si>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</si>
  <si>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</si>
  <si>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</si>
  <si>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</si>
  <si>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</si>
  <si>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</si>
  <si>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</si>
  <si>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</si>
  <si>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</si>
  <si>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</si>
  <si>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</si>
  <si>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</si>
  <si>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</si>
  <si>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</si>
  <si>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</si>
  <si>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</si>
  <si>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</si>
  <si>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</si>
  <si>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</si>
  <si>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</si>
  <si>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</si>
  <si>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</si>
  <si>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</si>
  <si>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</si>
  <si>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</si>
  <si>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</si>
  <si>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</si>
  <si>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</si>
  <si>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</si>
  <si>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</si>
  <si>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</si>
  <si>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</si>
  <si>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</si>
  <si>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</si>
  <si>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</si>
  <si>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</si>
  <si>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</si>
  <si>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</si>
  <si>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</si>
  <si>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</si>
  <si>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</si>
  <si>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</si>
  <si>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</si>
  <si>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</si>
  <si>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</si>
  <si>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</si>
  <si>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</si>
  <si>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</si>
  <si>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</si>
  <si>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</si>
  <si>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</si>
  <si>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</si>
  <si>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</si>
  <si>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</si>
  <si>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</si>
  <si>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</si>
  <si>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</si>
  <si>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</si>
  <si>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</si>
  <si>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</si>
  <si>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</si>
  <si>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</si>
  <si>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</si>
  <si>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</si>
  <si>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</si>
  <si>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</si>
  <si>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</si>
  <si>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</si>
  <si>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</si>
  <si>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</si>
  <si>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</si>
  <si>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</si>
  <si>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</si>
  <si>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</si>
  <si>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</si>
  <si>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</si>
  <si>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</si>
  <si>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</si>
  <si>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</si>
  <si>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</si>
  <si>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</si>
  <si>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</si>
  <si>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</si>
  <si>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</si>
  <si>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</si>
  <si>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</si>
  <si>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</si>
  <si>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</si>
  <si>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</si>
  <si>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</si>
  <si>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</si>
  <si>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</si>
  <si>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</si>
  <si>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</si>
  <si>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</si>
  <si>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</si>
  <si>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</si>
  <si>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</si>
  <si>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</si>
  <si>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</si>
  <si>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</si>
  <si>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</si>
  <si>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</si>
  <si>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</si>
  <si>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</si>
  <si>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</si>
  <si>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</si>
  <si>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</si>
  <si>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</si>
  <si>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</si>
  <si>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</si>
  <si>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</si>
  <si>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</si>
  <si>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</si>
  <si>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</si>
  <si>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</si>
  <si>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</si>
  <si>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</si>
  <si>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</si>
  <si>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</si>
  <si>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</si>
  <si>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</si>
  <si>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</si>
  <si>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</si>
  <si>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</si>
  <si>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</si>
  <si>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</si>
  <si>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</si>
  <si>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</si>
  <si>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</si>
  <si>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</si>
  <si>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</si>
  <si>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</si>
  <si>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</si>
  <si>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</si>
  <si>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</si>
  <si>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</si>
  <si>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</si>
  <si>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</si>
  <si>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</si>
  <si>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</si>
  <si>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</si>
  <si>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</si>
  <si>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</si>
  <si>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</si>
  <si>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</si>
  <si>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</si>
  <si>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</si>
  <si>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</si>
  <si>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</si>
  <si>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</si>
  <si>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</si>
  <si>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</si>
  <si>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</si>
  <si>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</si>
  <si>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</si>
  <si>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</si>
  <si>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</si>
  <si>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</si>
  <si>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</si>
  <si>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</si>
  <si>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</si>
  <si>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</si>
  <si>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</si>
  <si>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</si>
  <si>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</si>
  <si>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</si>
  <si>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</si>
  <si>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</si>
  <si>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</si>
  <si>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</si>
  <si>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</si>
  <si>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</si>
  <si>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</si>
  <si>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</si>
  <si>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</si>
  <si>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</si>
  <si>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</si>
  <si>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</si>
  <si>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</si>
  <si>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</si>
  <si>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</si>
  <si>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</si>
  <si>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</si>
  <si>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</si>
  <si>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</si>
  <si>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</si>
  <si>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</si>
  <si>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</si>
  <si>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</si>
  <si>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</si>
  <si>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</si>
  <si>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</si>
  <si>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</si>
  <si>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</si>
  <si>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</si>
  <si>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</si>
  <si>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</si>
  <si>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</si>
  <si>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</si>
  <si>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</si>
  <si>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</si>
  <si>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</si>
  <si>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</si>
  <si>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</si>
  <si>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</si>
  <si>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</si>
  <si>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</si>
  <si>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</si>
  <si>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</si>
  <si>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</si>
  <si>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</si>
  <si>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</si>
  <si>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</si>
  <si>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</si>
  <si>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</si>
  <si>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</si>
  <si>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</si>
  <si>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</si>
  <si>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</si>
  <si>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</si>
  <si>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</si>
  <si>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</si>
  <si>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</si>
  <si>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</si>
  <si>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</si>
  <si>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</si>
  <si>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</si>
  <si>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</si>
  <si>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</si>
  <si>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</si>
  <si>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</si>
  <si>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</si>
  <si>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</si>
  <si>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</si>
  <si>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</si>
  <si>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</si>
  <si>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</si>
  <si>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</si>
  <si>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</si>
  <si>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</si>
  <si>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</si>
  <si>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</si>
  <si>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</si>
  <si>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</si>
  <si>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</si>
  <si>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</si>
  <si>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</si>
  <si>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</si>
  <si>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</si>
  <si>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</si>
  <si>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</si>
  <si>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</si>
  <si>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</si>
  <si>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</si>
  <si>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</si>
  <si>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</si>
  <si>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</si>
  <si>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</si>
  <si>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</si>
  <si>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</si>
  <si>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</si>
  <si>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</si>
  <si>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</si>
  <si>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</si>
  <si>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</si>
  <si>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</si>
  <si>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</si>
  <si>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</si>
  <si>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</si>
  <si>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</si>
  <si>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</si>
  <si>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</si>
  <si>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</si>
  <si>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</si>
  <si>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</si>
  <si>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</si>
  <si>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</si>
  <si>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</si>
  <si>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</si>
  <si>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</si>
  <si>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</si>
  <si>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</si>
  <si>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</si>
  <si>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</si>
  <si>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</si>
  <si>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</si>
  <si>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</si>
  <si>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</si>
  <si>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</si>
  <si>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</si>
  <si>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</si>
  <si>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</si>
  <si>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</si>
  <si>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</si>
  <si>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</si>
  <si>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</si>
  <si>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</si>
  <si>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</si>
  <si>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</si>
  <si>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</si>
  <si>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</si>
  <si>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</si>
  <si>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</si>
  <si>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</si>
  <si>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</si>
  <si>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</si>
  <si>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</si>
  <si>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</si>
  <si>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</si>
  <si>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</si>
  <si>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</si>
  <si>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</si>
  <si>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</si>
  <si>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</si>
  <si>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</si>
  <si>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</si>
  <si>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</si>
  <si>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</si>
  <si>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</si>
  <si>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</si>
  <si>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</si>
  <si>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</si>
  <si>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</si>
  <si>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</si>
  <si>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</si>
  <si>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</si>
  <si>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</si>
  <si>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</si>
  <si>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</si>
  <si>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</si>
  <si>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</si>
  <si>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</si>
  <si>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</si>
  <si>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</si>
  <si>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</si>
  <si>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</si>
  <si>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</si>
  <si>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</si>
  <si>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</si>
  <si>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</si>
  <si>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</si>
  <si>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</si>
  <si>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</si>
  <si>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</si>
  <si>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</si>
  <si>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</si>
  <si>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</si>
  <si>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</si>
  <si>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</si>
  <si>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</si>
  <si>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</si>
  <si>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</si>
  <si>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</si>
  <si>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</si>
  <si>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</si>
  <si>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</si>
  <si>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</si>
  <si>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</si>
  <si>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</si>
  <si>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</si>
  <si>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</si>
  <si>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</si>
  <si>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</si>
  <si>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</si>
  <si>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</si>
  <si>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</si>
  <si>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</si>
  <si>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</si>
  <si>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</si>
  <si>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</si>
  <si>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</si>
  <si>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</si>
  <si>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</si>
  <si>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</si>
  <si>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</si>
  <si>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</si>
  <si>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</si>
  <si>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</si>
  <si>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</si>
  <si>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</si>
  <si>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</si>
  <si>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</si>
  <si>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</si>
  <si>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</si>
  <si>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</si>
  <si>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</si>
  <si>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</si>
  <si>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</si>
  <si>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</si>
  <si>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</si>
  <si>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</si>
  <si>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</si>
  <si>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</si>
  <si>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</si>
  <si>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</si>
  <si>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</si>
  <si>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</si>
  <si>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</si>
  <si>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</si>
  <si>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</si>
  <si>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</si>
  <si>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</si>
  <si>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</si>
  <si>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</si>
  <si>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</si>
  <si>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</si>
  <si>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</si>
  <si>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</si>
  <si>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</si>
  <si>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</si>
  <si>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</si>
  <si>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</si>
  <si>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</si>
  <si>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</si>
  <si>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</si>
  <si>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</si>
  <si>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</si>
  <si>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</si>
  <si>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</si>
  <si>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</si>
  <si>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</si>
  <si>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</si>
  <si>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</si>
  <si>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</si>
  <si>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</si>
  <si>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</si>
  <si>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</si>
  <si>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</si>
  <si>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</si>
  <si>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</si>
  <si>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</si>
  <si>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</si>
  <si>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</si>
  <si>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</si>
  <si>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</si>
  <si>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</si>
  <si>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</si>
  <si>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</si>
  <si>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</si>
  <si>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</si>
  <si>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</si>
  <si>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</si>
  <si>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</si>
  <si>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</si>
  <si>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</si>
  <si>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</si>
  <si>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</si>
  <si>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</si>
  <si>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</si>
  <si>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</si>
  <si>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</si>
  <si>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</si>
  <si>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</si>
  <si>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</si>
  <si>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</si>
  <si>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</si>
  <si>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</si>
  <si>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</si>
  <si>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</si>
  <si>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</si>
  <si>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</si>
  <si>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</si>
  <si>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</si>
  <si>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</si>
  <si>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</si>
  <si>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</si>
  <si>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</si>
  <si>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</si>
  <si>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</si>
  <si>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</si>
  <si>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</si>
  <si>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</si>
  <si>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</si>
  <si>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</si>
  <si>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</si>
  <si>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</si>
  <si>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</si>
  <si>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</si>
  <si>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</si>
  <si>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</si>
  <si>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</si>
  <si>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</si>
  <si>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</si>
  <si>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</si>
  <si>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</si>
  <si>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</si>
  <si>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</si>
  <si>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</si>
  <si>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</si>
  <si>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</si>
  <si>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</si>
  <si>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</si>
  <si>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</si>
  <si>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</si>
  <si>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</si>
  <si>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</si>
  <si>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</si>
  <si>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</si>
  <si>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</si>
  <si>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</si>
  <si>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</si>
  <si>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</si>
  <si>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</si>
  <si>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</si>
  <si>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</si>
  <si>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</si>
  <si>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</si>
  <si>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</si>
  <si>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</si>
  <si>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</si>
  <si>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</si>
  <si>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</si>
  <si>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</si>
  <si>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</si>
  <si>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</si>
  <si>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</si>
  <si>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</si>
  <si>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</si>
  <si>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</si>
  <si>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</si>
  <si>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</si>
  <si>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</si>
  <si>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</si>
  <si>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</si>
  <si>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</si>
  <si>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</si>
  <si>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</si>
  <si>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</si>
  <si>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</si>
  <si>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</si>
  <si>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</si>
  <si>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</si>
  <si>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</si>
  <si>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</si>
  <si>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</si>
  <si>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</si>
  <si>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</si>
  <si>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</si>
  <si>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</si>
  <si>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</si>
  <si>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</si>
  <si>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</si>
  <si>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</si>
  <si>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</si>
  <si>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</si>
  <si>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</si>
  <si>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</si>
  <si>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</si>
  <si>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</si>
  <si>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</si>
  <si>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</si>
  <si>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</si>
  <si>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</si>
  <si>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</si>
  <si>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</si>
  <si>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</si>
  <si>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</si>
  <si>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</si>
  <si>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</si>
  <si>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</si>
  <si>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</si>
  <si>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</si>
  <si>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</si>
  <si>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</si>
  <si>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</si>
  <si>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</si>
  <si>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</si>
  <si>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</si>
  <si>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</si>
  <si>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</si>
  <si>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</si>
  <si>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</si>
  <si>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</si>
  <si>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</si>
  <si>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</si>
  <si>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</si>
  <si>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</si>
  <si>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</si>
  <si>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</si>
  <si>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</si>
  <si>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</si>
  <si>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</si>
  <si>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</si>
  <si>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</si>
  <si>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</si>
  <si>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</si>
  <si>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</si>
  <si>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</si>
  <si>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</si>
  <si>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</si>
  <si>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</si>
  <si>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</si>
  <si>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</si>
  <si>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</si>
  <si>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</si>
  <si>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</si>
  <si>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</si>
  <si>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</si>
  <si>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</si>
  <si>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</si>
  <si>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</si>
  <si>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</si>
  <si>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</si>
  <si>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</si>
  <si>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</si>
  <si>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</si>
  <si>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</si>
  <si>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</si>
  <si>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</si>
  <si>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</si>
  <si>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</si>
  <si>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</si>
  <si>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</si>
  <si>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</si>
  <si>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</si>
  <si>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</si>
  <si>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</si>
  <si>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</si>
  <si>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</si>
  <si>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</si>
  <si>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</si>
  <si>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</si>
  <si>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</si>
  <si>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</si>
  <si>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</si>
  <si>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</si>
  <si>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</si>
  <si>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</si>
  <si>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</si>
  <si>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</si>
  <si>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</si>
  <si>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</si>
  <si>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</si>
  <si>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</si>
  <si>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</si>
  <si>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</si>
  <si>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</si>
  <si>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</si>
  <si>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</si>
  <si>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</si>
  <si>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</si>
  <si>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</si>
  <si>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</si>
  <si>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</si>
  <si>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</si>
  <si>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</si>
  <si>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</si>
  <si>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</si>
  <si>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</si>
  <si>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</si>
  <si>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</si>
  <si>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</si>
  <si>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</si>
  <si>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</si>
  <si>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</si>
  <si>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</si>
  <si>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</si>
  <si>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</si>
  <si>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</si>
  <si>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</si>
  <si>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</si>
  <si>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</si>
  <si>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</si>
  <si>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</si>
  <si>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</si>
  <si>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</si>
  <si>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</si>
  <si>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</si>
  <si>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</si>
  <si>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</si>
  <si>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</si>
  <si>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</si>
  <si>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</si>
  <si>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</si>
  <si>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</si>
  <si>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</si>
  <si>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</si>
  <si>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</si>
  <si>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</si>
  <si>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</si>
  <si>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</si>
  <si>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</si>
  <si>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</si>
  <si>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</si>
  <si>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</si>
  <si>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</si>
  <si>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</si>
  <si>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</si>
  <si>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</si>
  <si>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</si>
  <si>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</si>
  <si>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</si>
  <si>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</si>
  <si>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</si>
  <si>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</si>
  <si>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</si>
  <si>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</si>
  <si>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</si>
  <si>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</si>
  <si>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</si>
  <si>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</si>
  <si>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</si>
  <si>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</si>
  <si>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</si>
  <si>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</si>
  <si>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</si>
  <si>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</si>
  <si>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</si>
  <si>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</si>
  <si>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</si>
  <si>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</si>
  <si>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</si>
  <si>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</si>
  <si>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</si>
  <si>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</si>
  <si>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</si>
  <si>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</si>
  <si>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</si>
  <si>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</si>
  <si>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</si>
  <si>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</si>
  <si>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</si>
  <si>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</si>
  <si>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</si>
  <si>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</si>
  <si>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</si>
  <si>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</si>
  <si>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</si>
  <si>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</si>
  <si>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</si>
  <si>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</si>
  <si>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</si>
  <si>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</si>
  <si>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</si>
  <si>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</si>
  <si>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</si>
  <si>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</si>
  <si>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</si>
  <si>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</si>
  <si>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</si>
  <si>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</si>
  <si>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</si>
  <si>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</si>
  <si>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</si>
  <si>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</si>
  <si>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</si>
  <si>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</si>
  <si>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</si>
  <si>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</si>
  <si>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</si>
  <si>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</si>
  <si>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</si>
  <si>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</si>
  <si>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</si>
  <si>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</si>
  <si>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</si>
  <si>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</si>
  <si>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</si>
  <si>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</si>
  <si>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</si>
  <si>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</si>
  <si>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</si>
  <si>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</si>
  <si>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</si>
  <si>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</si>
  <si>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</si>
  <si>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</si>
  <si>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</si>
  <si>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</si>
  <si>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</si>
  <si>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</si>
  <si>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</si>
  <si>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</si>
  <si>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</si>
  <si>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</si>
  <si>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</si>
  <si>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</si>
  <si>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</si>
  <si>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</si>
  <si>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</si>
  <si>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</si>
  <si>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</si>
  <si>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</si>
  <si>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</si>
  <si>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</si>
  <si>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</si>
  <si>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</si>
  <si>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</si>
  <si>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</si>
  <si>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</si>
  <si>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</si>
  <si>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</si>
  <si>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</si>
  <si>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</si>
  <si>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</si>
  <si>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</si>
  <si>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</si>
  <si>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</si>
  <si>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</si>
  <si>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</si>
  <si>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</si>
  <si>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</si>
  <si>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</si>
  <si>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</si>
  <si>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</si>
  <si>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</si>
  <si>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</si>
  <si>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</si>
  <si>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</si>
  <si>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</si>
  <si>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</si>
  <si>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</si>
  <si>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</si>
  <si>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</si>
  <si>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</si>
  <si>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</si>
  <si>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</si>
  <si>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</si>
  <si>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</si>
  <si>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</si>
  <si>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</si>
  <si>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</si>
  <si>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</si>
  <si>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</si>
  <si>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</si>
  <si>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</si>
  <si>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</si>
  <si>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</si>
  <si>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</si>
  <si>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</si>
  <si>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</si>
  <si>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</si>
  <si>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</si>
  <si>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</si>
  <si>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</si>
  <si>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</si>
  <si>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</si>
  <si>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</si>
  <si>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</si>
  <si>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</si>
  <si>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</si>
  <si>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</si>
  <si>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</si>
  <si>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</si>
  <si>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</si>
  <si>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</si>
  <si>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</si>
  <si>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</si>
  <si>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</si>
  <si>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</si>
  <si>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</si>
  <si>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</si>
  <si>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</si>
  <si>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</si>
  <si>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</si>
  <si>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</si>
  <si>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</si>
  <si>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</si>
  <si>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</si>
  <si>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</si>
  <si>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</si>
  <si>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</si>
  <si>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</si>
  <si>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</si>
  <si>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</si>
  <si>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</si>
  <si>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</si>
  <si>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</si>
  <si>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</si>
  <si>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</si>
  <si>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</si>
  <si>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</si>
  <si>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</si>
  <si>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</si>
  <si>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</si>
  <si>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</si>
  <si>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</si>
  <si>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</si>
  <si>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</si>
  <si>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</si>
  <si>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</si>
  <si>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</si>
  <si>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</si>
  <si>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</si>
  <si>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</si>
  <si>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</si>
  <si>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</si>
  <si>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</si>
  <si>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</si>
  <si>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</si>
  <si>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</si>
  <si>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</si>
  <si>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</si>
  <si>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</si>
  <si>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</si>
  <si>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</si>
  <si>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</si>
  <si>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</si>
  <si>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</si>
  <si>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</si>
  <si>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</si>
  <si>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</si>
  <si>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</si>
  <si>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</si>
  <si>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</si>
  <si>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</si>
  <si>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</si>
  <si>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</si>
  <si>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</si>
  <si>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</si>
  <si>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</si>
  <si>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</si>
  <si>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</si>
  <si>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</si>
  <si>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</si>
  <si>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</si>
  <si>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</si>
  <si>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</si>
  <si>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</si>
  <si>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</si>
  <si>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</si>
  <si>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</si>
  <si>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</si>
  <si>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</si>
  <si>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</si>
  <si>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</si>
  <si>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</si>
  <si>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</si>
  <si>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</si>
  <si>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</si>
  <si>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</si>
  <si>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</si>
  <si>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</si>
  <si>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</si>
  <si>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</si>
  <si>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</si>
  <si>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</si>
  <si>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</si>
  <si>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</si>
  <si>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</si>
  <si>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</si>
  <si>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</si>
  <si>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</si>
  <si>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</si>
  <si>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</si>
  <si>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</si>
  <si>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</si>
  <si>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</si>
  <si>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</si>
  <si>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</si>
  <si>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</si>
  <si>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</si>
  <si>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</si>
  <si>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</si>
  <si>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</si>
  <si>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</si>
  <si>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</si>
  <si>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</si>
  <si>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</si>
  <si>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</si>
  <si>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</si>
  <si>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</si>
  <si>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</si>
  <si>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</si>
  <si>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</si>
  <si>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</si>
  <si>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</si>
  <si>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</si>
  <si>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</si>
  <si>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</si>
  <si>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</si>
  <si>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</si>
  <si>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</si>
  <si>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</si>
  <si>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</si>
  <si>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</si>
  <si>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</si>
  <si>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</si>
  <si>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</si>
  <si>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</si>
  <si>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</si>
  <si>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</si>
  <si>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</si>
  <si>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</si>
  <si>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</si>
  <si>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</si>
  <si>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</si>
  <si>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</si>
  <si>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</si>
  <si>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</si>
  <si>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</si>
  <si>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</si>
  <si>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</si>
  <si>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</si>
  <si>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</si>
  <si>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</si>
  <si>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</si>
  <si>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</si>
  <si>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</si>
  <si>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</si>
  <si>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</si>
  <si>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</si>
  <si>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</si>
  <si>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</si>
  <si>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</si>
  <si>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</si>
  <si>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</si>
  <si>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</si>
  <si>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</si>
  <si>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</si>
  <si>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</si>
  <si>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</si>
  <si>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</si>
  <si>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</si>
  <si>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</si>
  <si>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</si>
  <si>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</si>
  <si>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</si>
  <si>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</si>
  <si>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</si>
  <si>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</si>
  <si>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</si>
  <si>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</si>
  <si>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</si>
  <si>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</si>
  <si>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</si>
  <si>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</si>
  <si>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</si>
  <si>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</si>
  <si>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</si>
  <si>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</si>
  <si>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</si>
  <si>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</si>
  <si>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</si>
  <si>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</si>
  <si>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</si>
  <si>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</si>
  <si>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</si>
  <si>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</si>
  <si>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</si>
  <si>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</si>
  <si>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</si>
  <si>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</si>
  <si>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</si>
  <si>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</si>
  <si>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</si>
  <si>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</si>
  <si>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</si>
  <si>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</si>
  <si>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</si>
  <si>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</si>
  <si>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</si>
  <si>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</si>
  <si>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</si>
  <si>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</si>
  <si>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</si>
  <si>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</si>
  <si>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</si>
  <si>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</si>
  <si>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</si>
  <si>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</si>
  <si>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</si>
  <si>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</si>
  <si>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</si>
  <si>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</si>
  <si>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</si>
  <si>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</si>
  <si>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</si>
  <si>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</si>
  <si>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</si>
  <si>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</si>
  <si>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</si>
  <si>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</si>
  <si>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</si>
  <si>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</si>
  <si>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</si>
  <si>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</si>
  <si>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</si>
  <si>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</si>
  <si>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</si>
  <si>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</si>
  <si>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</si>
  <si>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</si>
  <si>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</si>
  <si>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</si>
  <si>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</si>
  <si>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</si>
  <si>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</si>
  <si>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</si>
  <si>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</si>
  <si>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</si>
  <si>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</si>
  <si>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</si>
  <si>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</si>
  <si>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</si>
  <si>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</si>
  <si>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</si>
  <si>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</si>
  <si>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</si>
  <si>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</si>
  <si>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</si>
  <si>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</si>
  <si>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</si>
  <si>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</si>
  <si>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</si>
  <si>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</si>
  <si>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</si>
  <si>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</si>
  <si>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</si>
  <si>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</si>
  <si>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</si>
  <si>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</si>
  <si>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</si>
  <si>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</si>
  <si>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</si>
  <si>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</si>
  <si>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</si>
  <si>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</si>
  <si>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</si>
  <si>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</si>
  <si>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</si>
  <si>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</si>
  <si>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</si>
  <si>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</si>
  <si>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</si>
  <si>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</si>
  <si>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</si>
  <si>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</si>
  <si>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</si>
  <si>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</si>
  <si>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</si>
  <si>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</si>
  <si>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</si>
  <si>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</si>
  <si>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</si>
  <si>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</si>
  <si>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</si>
  <si>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</si>
  <si>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</si>
  <si>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</si>
  <si>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</si>
  <si>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</si>
  <si>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</si>
  <si>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</si>
  <si>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</si>
  <si>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</si>
  <si>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</si>
  <si>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</si>
  <si>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</si>
  <si>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</si>
  <si>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</si>
  <si>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</si>
  <si>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</si>
  <si>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</si>
  <si>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</si>
  <si>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</si>
  <si>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</si>
  <si>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</si>
  <si>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</si>
  <si>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</si>
  <si>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</si>
  <si>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</si>
  <si>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</si>
  <si>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</si>
  <si>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</si>
  <si>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</si>
  <si>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</si>
  <si>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</si>
  <si>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</si>
  <si>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</si>
  <si>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</si>
  <si>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</si>
  <si>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</si>
  <si>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</si>
  <si>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</si>
  <si>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</si>
  <si>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</si>
  <si>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</si>
  <si>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</si>
  <si>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</si>
  <si>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</si>
  <si>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</si>
  <si>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</si>
  <si>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</si>
  <si>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</si>
  <si>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</si>
  <si>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</si>
  <si>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</si>
  <si>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</si>
  <si>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</si>
  <si>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</si>
  <si>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</si>
  <si>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</si>
  <si>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</si>
  <si>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</si>
  <si>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</si>
  <si>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</si>
  <si>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</si>
  <si>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</si>
  <si>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</si>
  <si>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</si>
  <si>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</si>
  <si>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</si>
  <si>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</si>
  <si>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</si>
  <si>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</si>
  <si>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</si>
  <si>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</si>
  <si>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</si>
  <si>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</si>
  <si>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</si>
  <si>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</si>
  <si>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</si>
  <si>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</si>
  <si>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</si>
  <si>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</si>
  <si>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</si>
  <si>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</si>
  <si>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</si>
  <si>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</si>
  <si>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</si>
  <si>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</si>
  <si>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</si>
  <si>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</si>
  <si>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</si>
  <si>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</si>
  <si>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</si>
  <si>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</si>
  <si>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</si>
  <si>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</si>
  <si>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</si>
  <si>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</si>
  <si>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</si>
  <si>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</si>
  <si>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</si>
  <si>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</si>
  <si>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</si>
  <si>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</si>
  <si>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</si>
  <si>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</si>
  <si>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</si>
  <si>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</si>
  <si>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</si>
  <si>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</si>
  <si>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</si>
  <si>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</si>
  <si>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</si>
  <si>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</si>
  <si>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</si>
  <si>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</si>
  <si>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</si>
  <si>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</si>
  <si>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</si>
  <si>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</si>
  <si>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</si>
  <si>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</si>
  <si>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</si>
  <si>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</si>
  <si>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</si>
  <si>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</si>
  <si>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</si>
  <si>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</si>
  <si>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</si>
  <si>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</si>
  <si>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</si>
  <si>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</si>
  <si>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</si>
  <si>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</si>
  <si>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</si>
  <si>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</si>
  <si>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</si>
  <si>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</si>
  <si>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</si>
  <si>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</si>
  <si>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</si>
  <si>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</si>
  <si>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</si>
  <si>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</si>
  <si>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</si>
  <si>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</si>
  <si>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</si>
  <si>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</si>
  <si>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</si>
  <si>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</si>
  <si>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</si>
  <si>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</si>
  <si>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</si>
  <si>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</si>
  <si>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</si>
  <si>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</si>
  <si>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</si>
  <si>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</si>
  <si>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</si>
  <si>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</si>
  <si>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</si>
  <si>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</si>
  <si>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</si>
  <si>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</si>
  <si>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</si>
  <si>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</si>
  <si>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</si>
  <si>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</si>
  <si>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</si>
  <si>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</si>
  <si>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</si>
  <si>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</si>
  <si>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</si>
  <si>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</si>
  <si>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</si>
  <si>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</si>
  <si>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</si>
  <si>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</si>
  <si>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</si>
  <si>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</si>
  <si>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</si>
  <si>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</si>
  <si>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</si>
  <si>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</si>
  <si>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</si>
  <si>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</si>
  <si>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</si>
  <si>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</si>
  <si>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</si>
  <si>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</si>
  <si>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</si>
  <si>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</si>
  <si>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</si>
  <si>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</si>
  <si>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</si>
  <si>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</si>
  <si>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</si>
  <si>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</si>
  <si>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</si>
  <si>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</si>
  <si>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</si>
  <si>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</si>
  <si>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</si>
  <si>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</si>
  <si>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</si>
  <si>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</si>
  <si>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</si>
  <si>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</si>
  <si>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</si>
  <si>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</si>
  <si>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</si>
  <si>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</si>
  <si>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</si>
  <si>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</si>
  <si>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</si>
  <si>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</si>
  <si>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</si>
  <si>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</si>
  <si>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</si>
  <si>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</si>
  <si>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</si>
  <si>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</si>
  <si>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</si>
  <si>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</si>
  <si>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</si>
  <si>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</si>
  <si>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</si>
  <si>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</si>
  <si>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</si>
  <si>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</si>
  <si>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</si>
  <si>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</si>
  <si>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</si>
  <si>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</si>
  <si>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</si>
  <si>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</si>
  <si>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</si>
  <si>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</si>
  <si>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</si>
  <si>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</si>
  <si>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</si>
  <si>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</si>
  <si>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</si>
  <si>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</si>
  <si>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</si>
  <si>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</si>
  <si>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</si>
  <si>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</si>
  <si>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</si>
  <si>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</si>
  <si>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</si>
  <si>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</si>
  <si>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</si>
  <si>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</si>
  <si>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</si>
  <si>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</si>
  <si>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</si>
  <si>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</si>
  <si>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</si>
  <si>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</si>
  <si>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</si>
  <si>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</si>
  <si>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</si>
  <si>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</si>
  <si>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</si>
  <si>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</si>
  <si>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</si>
  <si>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</si>
  <si>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</si>
  <si>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</si>
  <si>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</si>
  <si>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</si>
  <si>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</si>
  <si>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</si>
  <si>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</si>
  <si>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</si>
  <si>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</si>
  <si>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</si>
  <si>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</si>
  <si>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</si>
  <si>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</si>
  <si>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</si>
  <si>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</si>
  <si>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</si>
  <si>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</si>
  <si>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</si>
  <si>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</si>
  <si>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</si>
  <si>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</si>
  <si>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</si>
  <si>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</si>
  <si>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</si>
  <si>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</si>
  <si>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</si>
  <si>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</si>
  <si>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</si>
  <si>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</si>
  <si>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</si>
  <si>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</si>
  <si>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</si>
  <si>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</si>
  <si>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</si>
  <si>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</si>
  <si>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</si>
  <si>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</si>
  <si>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</si>
  <si>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</si>
  <si>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</si>
  <si>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</si>
  <si>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</si>
  <si>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</si>
  <si>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</si>
  <si>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</si>
  <si>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</si>
  <si>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</si>
  <si>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</si>
  <si>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</si>
  <si>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</si>
  <si>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</si>
  <si>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</si>
  <si>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</si>
  <si>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</si>
  <si>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</si>
  <si>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</si>
  <si>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</si>
  <si>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</si>
  <si>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</si>
  <si>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</si>
  <si>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</si>
  <si>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</si>
  <si>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</si>
  <si>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</si>
  <si>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</si>
  <si>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</si>
  <si>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</si>
  <si>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</si>
  <si>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</si>
  <si>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</si>
  <si>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</si>
  <si>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</si>
  <si>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</si>
  <si>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</si>
  <si>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</si>
  <si>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</si>
  <si>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</si>
  <si>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</si>
  <si>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</si>
  <si>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</si>
  <si>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</si>
  <si>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</si>
  <si>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</si>
  <si>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</si>
  <si>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</si>
  <si>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</si>
  <si>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</si>
  <si>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</si>
  <si>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</si>
  <si>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</si>
  <si>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</si>
  <si>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</si>
  <si>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</si>
  <si>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</si>
  <si>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</si>
  <si>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</si>
  <si>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</si>
  <si>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</si>
  <si>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</si>
  <si>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</si>
  <si>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</si>
  <si>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</si>
  <si>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</si>
  <si>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</si>
  <si>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</si>
  <si>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</si>
  <si>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</si>
  <si>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</si>
  <si>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</si>
  <si>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</si>
  <si>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</si>
  <si>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</si>
  <si>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</si>
  <si>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</si>
  <si>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</si>
  <si>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</si>
  <si>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</si>
  <si>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</si>
  <si>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</si>
  <si>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</si>
  <si>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</si>
  <si>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</si>
  <si>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</si>
  <si>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</si>
  <si>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</si>
  <si>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</si>
  <si>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</si>
  <si>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</si>
  <si>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</si>
  <si>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</si>
  <si>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</si>
  <si>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</si>
  <si>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</si>
  <si>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</si>
  <si>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</si>
  <si>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</si>
  <si>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</si>
  <si>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</si>
  <si>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</si>
  <si>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</si>
  <si>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</si>
  <si>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</si>
  <si>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</si>
  <si>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</si>
  <si>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</si>
  <si>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</si>
  <si>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</si>
  <si>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</si>
  <si>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</si>
  <si>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</si>
  <si>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</si>
  <si>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</si>
  <si>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</si>
  <si>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</si>
  <si>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</si>
  <si>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</si>
  <si>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</si>
  <si>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</si>
  <si>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</si>
  <si>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</si>
  <si>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</si>
  <si>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</si>
  <si>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</si>
  <si>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</si>
  <si>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</si>
  <si>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</si>
  <si>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</si>
  <si>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</si>
  <si>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</si>
  <si>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</si>
  <si>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</si>
  <si>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</si>
  <si>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</si>
  <si>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</si>
  <si>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</si>
  <si>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</si>
  <si>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</si>
  <si>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</si>
  <si>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</si>
  <si>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</si>
  <si>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</si>
  <si>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</si>
  <si>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</si>
  <si>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</si>
  <si>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</si>
  <si>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</si>
  <si>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</si>
  <si>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</si>
  <si>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</si>
  <si>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</si>
  <si>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</si>
  <si>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</si>
  <si>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</si>
  <si>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</si>
  <si>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</si>
  <si>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</si>
  <si>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</si>
  <si>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</si>
  <si>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</si>
  <si>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</si>
  <si>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</si>
  <si>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</si>
  <si>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</si>
  <si>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</si>
  <si>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</si>
  <si>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</si>
  <si>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</si>
  <si>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</si>
  <si>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</si>
  <si>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</si>
  <si>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</si>
  <si>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</si>
  <si>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</si>
  <si>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</si>
  <si>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</si>
  <si>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</si>
  <si>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</si>
  <si>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</si>
  <si>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</si>
  <si>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</si>
  <si>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</si>
  <si>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</si>
  <si>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</si>
  <si>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</si>
  <si>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</si>
  <si>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</si>
  <si>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</si>
  <si>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</si>
  <si>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</si>
  <si>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</si>
  <si>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</si>
  <si>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</si>
  <si>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</si>
  <si>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</si>
  <si>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</si>
  <si>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</si>
  <si>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</si>
  <si>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</si>
  <si>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</si>
  <si>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</si>
  <si>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</si>
  <si>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</si>
  <si>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</si>
  <si>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</si>
  <si>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</si>
  <si>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</si>
  <si>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</si>
  <si>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</si>
  <si>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</si>
  <si>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</si>
  <si>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</si>
  <si>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</si>
  <si>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</si>
  <si>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</si>
  <si>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</si>
  <si>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</si>
  <si>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</si>
  <si>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</si>
  <si>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</si>
  <si>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</si>
  <si>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</si>
  <si>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</si>
  <si>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</si>
  <si>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</si>
  <si>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</si>
  <si>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</si>
  <si>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</si>
  <si>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</si>
  <si>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</si>
  <si>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</si>
  <si>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</si>
  <si>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</si>
  <si>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</si>
  <si>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</si>
  <si>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</si>
  <si>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</si>
  <si>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</si>
  <si>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</si>
  <si>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</si>
  <si>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</si>
  <si>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</si>
  <si>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</si>
  <si>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</si>
  <si>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</si>
  <si>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</si>
  <si>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</si>
  <si>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</si>
  <si>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</si>
  <si>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</si>
  <si>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</si>
  <si>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</si>
  <si>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</si>
  <si>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</si>
  <si>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</si>
  <si>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</si>
  <si>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</si>
  <si>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</si>
  <si>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</si>
  <si>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</si>
  <si>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</si>
  <si>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</si>
  <si>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</si>
  <si>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</si>
  <si>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</si>
  <si>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</si>
  <si>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</si>
  <si>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</si>
  <si>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</si>
  <si>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</si>
  <si>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</si>
  <si>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</si>
  <si>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</si>
  <si>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</si>
  <si>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</si>
  <si>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</si>
  <si>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</si>
  <si>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</si>
  <si>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</si>
  <si>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</si>
  <si>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</si>
  <si>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</si>
  <si>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</si>
  <si>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</si>
  <si>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</si>
  <si>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</si>
  <si>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</si>
  <si>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</si>
  <si>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</si>
  <si>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</si>
  <si>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</si>
  <si>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</si>
  <si>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</si>
  <si>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</si>
  <si>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</si>
  <si>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</si>
  <si>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</si>
  <si>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</si>
  <si>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</si>
  <si>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</si>
  <si>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</si>
  <si>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</si>
  <si>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</si>
  <si>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</si>
  <si>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</si>
  <si>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</si>
  <si>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</si>
  <si>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</si>
  <si>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</si>
  <si>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</si>
  <si>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</si>
  <si>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</si>
  <si>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</si>
  <si>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</si>
  <si>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</si>
  <si>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</si>
  <si>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</si>
  <si>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</si>
  <si>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</si>
  <si>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</si>
  <si>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</si>
  <si>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</si>
  <si>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</si>
  <si>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</si>
  <si>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</si>
  <si>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</si>
  <si>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</si>
  <si>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</si>
  <si>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</si>
  <si>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</si>
  <si>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</si>
  <si>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</si>
  <si>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</si>
  <si>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</si>
  <si>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</si>
  <si>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</si>
  <si>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</si>
  <si>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</si>
  <si>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</si>
  <si>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</si>
  <si>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</si>
  <si>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</si>
  <si>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</si>
  <si>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</si>
  <si>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</si>
  <si>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</si>
  <si>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</si>
  <si>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</si>
  <si>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</si>
  <si>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</si>
  <si>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</si>
  <si>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</si>
  <si>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</si>
  <si>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</si>
  <si>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</si>
  <si>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</si>
  <si>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</si>
  <si>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</si>
  <si>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</si>
  <si>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</si>
  <si>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</si>
  <si>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</si>
  <si>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</si>
  <si>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</si>
  <si>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</si>
  <si>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</si>
  <si>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</si>
  <si>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</si>
  <si>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</si>
  <si>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</si>
  <si>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</si>
  <si>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</si>
  <si>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</si>
  <si>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</si>
  <si>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</si>
  <si>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</si>
  <si>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</si>
  <si>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</si>
  <si>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</si>
  <si>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</si>
  <si>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</si>
  <si>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</si>
  <si>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</si>
  <si>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</si>
  <si>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</si>
  <si>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</si>
  <si>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</si>
  <si>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</si>
  <si>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</si>
  <si>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</si>
  <si>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</si>
  <si>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</si>
  <si>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</si>
  <si>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</si>
  <si>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</si>
  <si>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</si>
  <si>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</si>
  <si>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</si>
  <si>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</si>
  <si>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</si>
  <si>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</si>
  <si>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</si>
  <si>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</si>
  <si>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</si>
  <si>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</si>
  <si>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</si>
  <si>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</si>
  <si>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</si>
  <si>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</si>
  <si>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</si>
  <si>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</si>
  <si>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</si>
  <si>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</si>
  <si>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</si>
  <si>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</si>
  <si>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</si>
  <si>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</si>
  <si>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</si>
  <si>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</si>
  <si>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</si>
  <si>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</si>
  <si>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</si>
  <si>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</si>
  <si>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</si>
  <si>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</si>
  <si>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</si>
  <si>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</si>
  <si>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</si>
  <si>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</si>
  <si>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</si>
  <si>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</si>
  <si>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</si>
  <si>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</si>
  <si>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</si>
  <si>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</si>
  <si>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</si>
  <si>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</si>
  <si>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</si>
  <si>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</si>
  <si>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</si>
  <si>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</si>
  <si>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</si>
  <si>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</si>
  <si>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</si>
  <si>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</si>
  <si>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</si>
  <si>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</si>
  <si>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</si>
  <si>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</si>
  <si>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</si>
  <si>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</si>
  <si>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</si>
  <si>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</si>
  <si>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</si>
  <si>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</si>
  <si>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</si>
  <si>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</si>
  <si>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</si>
  <si>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</si>
  <si>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</si>
  <si>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</si>
  <si>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</si>
  <si>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</si>
  <si>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</si>
  <si>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</si>
  <si>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</si>
  <si>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</si>
  <si>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</si>
  <si>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</si>
  <si>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</si>
  <si>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</si>
  <si>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</si>
  <si>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</si>
  <si>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</si>
  <si>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</si>
  <si>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</si>
  <si>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</si>
  <si>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</si>
  <si>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</si>
  <si>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</si>
  <si>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</si>
  <si>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</si>
  <si>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</si>
  <si>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</si>
  <si>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</si>
  <si>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</si>
  <si>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</si>
  <si>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</si>
  <si>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</si>
  <si>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</si>
  <si>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</si>
  <si>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</si>
  <si>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</si>
  <si>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</si>
  <si>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</si>
  <si>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</si>
  <si>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</si>
  <si>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</si>
  <si>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</si>
  <si>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</si>
  <si>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</si>
  <si>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</si>
  <si>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</si>
  <si>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</si>
  <si>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</si>
  <si>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</si>
  <si>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</si>
  <si>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</si>
  <si>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</si>
  <si>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</si>
  <si>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</si>
  <si>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</si>
  <si>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</si>
  <si>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</si>
  <si>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</si>
  <si>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</si>
  <si>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</si>
  <si>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</si>
  <si>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</si>
  <si>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</si>
  <si>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</si>
  <si>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</si>
  <si>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</si>
  <si>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</si>
  <si>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</si>
  <si>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</si>
  <si>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</si>
  <si>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</si>
  <si>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</si>
  <si>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</si>
  <si>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</si>
  <si>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</si>
  <si>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</si>
  <si>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</si>
  <si>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</si>
  <si>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</si>
  <si>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</si>
  <si>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</si>
  <si>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</si>
  <si>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</si>
  <si>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</si>
  <si>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</si>
  <si>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</si>
  <si>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</si>
  <si>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</si>
  <si>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</si>
  <si>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</si>
  <si>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</si>
  <si>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</si>
  <si>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</si>
  <si>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</si>
  <si>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</si>
  <si>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</si>
  <si>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</si>
  <si>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</si>
  <si>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</si>
  <si>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</si>
  <si>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</si>
  <si>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</si>
  <si>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</si>
  <si>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</si>
  <si>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</si>
  <si>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</si>
  <si>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</si>
  <si>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</si>
  <si>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</si>
  <si>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</si>
  <si>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</si>
  <si>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</si>
  <si>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</si>
  <si>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</si>
  <si>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</si>
  <si>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</si>
  <si>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</si>
  <si>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</si>
  <si>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</si>
  <si>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</si>
  <si>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</si>
  <si>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</si>
  <si>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</si>
  <si>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</si>
  <si>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</si>
  <si>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</si>
  <si>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</si>
  <si>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</si>
  <si>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</si>
  <si>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</si>
  <si>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</si>
  <si>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</si>
  <si>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</si>
  <si>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</si>
  <si>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</si>
  <si>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</si>
  <si>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</si>
  <si>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</si>
  <si>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</si>
  <si>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</si>
  <si>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</si>
  <si>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</si>
  <si>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</si>
  <si>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</si>
  <si>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</si>
  <si>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</si>
  <si>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</si>
  <si>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</si>
  <si>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</si>
  <si>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</si>
  <si>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</si>
  <si>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</si>
  <si>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</si>
  <si>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</si>
  <si>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</si>
  <si>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</si>
  <si>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</si>
  <si>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</si>
  <si>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</si>
  <si>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</si>
  <si>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</si>
  <si>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</si>
  <si>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</si>
  <si>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</si>
  <si>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</si>
  <si>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</si>
  <si>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</si>
  <si>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</si>
  <si>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</si>
  <si>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</si>
  <si>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</si>
  <si>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</si>
  <si>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</si>
  <si>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</si>
  <si>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</si>
  <si>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</si>
  <si>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</si>
  <si>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</si>
  <si>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</si>
  <si>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</si>
  <si>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</si>
  <si>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</si>
  <si>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</si>
  <si>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</si>
  <si>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</si>
  <si>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</si>
  <si>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</si>
  <si>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</si>
  <si>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</si>
  <si>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</si>
  <si>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</si>
  <si>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</si>
  <si>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</si>
  <si>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</si>
  <si>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</si>
  <si>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</si>
  <si>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</si>
  <si>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</si>
  <si>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</si>
  <si>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</si>
  <si>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</si>
  <si>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</si>
  <si>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</si>
  <si>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</si>
  <si>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</si>
  <si>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</si>
  <si>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</si>
  <si>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</si>
  <si>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</si>
  <si>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</si>
  <si>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</si>
  <si>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</si>
  <si>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</si>
  <si>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</si>
  <si>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</si>
  <si>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</si>
  <si>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</si>
  <si>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</si>
  <si>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</si>
  <si>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</si>
  <si>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</si>
  <si>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</si>
  <si>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</si>
  <si>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</si>
  <si>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</si>
  <si>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</si>
  <si>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</si>
  <si>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</si>
  <si>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</si>
  <si>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</si>
  <si>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</si>
  <si>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</si>
  <si>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</si>
  <si>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</si>
  <si>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</si>
  <si>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</si>
  <si>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</si>
  <si>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</si>
  <si>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</si>
  <si>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</si>
  <si>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</si>
  <si>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</si>
  <si>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</si>
  <si>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</si>
  <si>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</si>
  <si>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</si>
  <si>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</si>
  <si>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</si>
  <si>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</si>
  <si>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</si>
  <si>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</si>
  <si>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</si>
  <si>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</si>
  <si>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</si>
  <si>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</si>
  <si>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</si>
  <si>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</si>
  <si>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</si>
  <si>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</si>
  <si>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</si>
  <si>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</si>
  <si>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</si>
  <si>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</si>
  <si>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</si>
  <si>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</si>
  <si>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</si>
  <si>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</si>
  <si>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</si>
  <si>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</si>
  <si>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</si>
  <si>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</si>
  <si>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</si>
  <si>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</si>
  <si>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</si>
  <si>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</si>
  <si>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</si>
  <si>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</si>
  <si>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</si>
  <si>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</si>
  <si>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</si>
  <si>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</si>
  <si>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</si>
  <si>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</si>
  <si>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</si>
  <si>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</si>
  <si>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</si>
  <si>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</si>
  <si>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</si>
  <si>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</si>
  <si>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</si>
  <si>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</si>
  <si>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</si>
  <si>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</si>
  <si>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</si>
  <si>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</si>
  <si>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</si>
  <si>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</si>
  <si>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</si>
  <si>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</si>
  <si>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</si>
  <si>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</si>
  <si>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</si>
  <si>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</si>
  <si>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</si>
  <si>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</si>
  <si>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</si>
  <si>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</si>
  <si>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</si>
  <si>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</si>
  <si>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</si>
  <si>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</si>
  <si>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</si>
  <si>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</si>
  <si>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</si>
  <si>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</si>
  <si>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</si>
  <si>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</si>
  <si>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</si>
  <si>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</si>
  <si>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</si>
  <si>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</si>
  <si>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</si>
  <si>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</si>
  <si>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</si>
  <si>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</si>
  <si>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</si>
  <si>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</si>
  <si>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</si>
  <si>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</si>
  <si>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</si>
  <si>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</si>
  <si>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</si>
  <si>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</si>
  <si>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</si>
  <si>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</si>
  <si>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</si>
  <si>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</si>
  <si>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</si>
  <si>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</si>
  <si>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</si>
  <si>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</si>
  <si>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</si>
  <si>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</si>
  <si>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</si>
  <si>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</si>
  <si>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</si>
  <si>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</si>
  <si>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</si>
  <si>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</si>
  <si>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</si>
  <si>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</si>
  <si>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</si>
  <si>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</si>
  <si>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</si>
  <si>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</si>
  <si>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</si>
  <si>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</si>
  <si>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</si>
  <si>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</si>
  <si>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</si>
  <si>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</si>
  <si>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</si>
  <si>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</si>
  <si>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</si>
  <si>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</si>
  <si>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</si>
  <si>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</si>
  <si>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</si>
  <si>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</si>
  <si>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</si>
  <si>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</si>
  <si>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</si>
  <si>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</si>
  <si>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</si>
  <si>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</si>
  <si>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</si>
  <si>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</si>
  <si>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</si>
  <si>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</si>
  <si>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</si>
  <si>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</si>
  <si>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</si>
  <si>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</si>
  <si>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</si>
  <si>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</si>
  <si>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</si>
  <si>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</si>
  <si>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</si>
  <si>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</si>
  <si>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</si>
  <si>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</si>
  <si>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</si>
  <si>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</si>
  <si>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</si>
  <si>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</si>
  <si>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</si>
  <si>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</si>
  <si>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</si>
  <si>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</si>
  <si>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</si>
  <si>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</si>
  <si>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</si>
  <si>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</si>
  <si>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</si>
  <si>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</si>
  <si>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</si>
  <si>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</si>
  <si>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</si>
  <si>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</si>
  <si>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</si>
  <si>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</si>
  <si>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</si>
  <si>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</si>
  <si>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</si>
  <si>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</si>
  <si>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</si>
  <si>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</si>
  <si>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</si>
  <si>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</si>
  <si>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</si>
  <si>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</si>
  <si>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</si>
  <si>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</si>
  <si>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</si>
  <si>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</si>
  <si>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</si>
  <si>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</si>
  <si>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</si>
  <si>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</si>
  <si>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</si>
  <si>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</si>
  <si>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</si>
  <si>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</si>
  <si>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</si>
  <si>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</si>
  <si>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</si>
  <si>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</si>
  <si>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</si>
  <si>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</si>
  <si>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</si>
  <si>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</si>
  <si>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</si>
  <si>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</si>
  <si>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</si>
  <si>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</si>
  <si>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</si>
  <si>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</si>
  <si>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</si>
  <si>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</si>
  <si>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</si>
  <si>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</si>
  <si>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</si>
  <si>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</si>
  <si>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</si>
  <si>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</si>
  <si>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</si>
  <si>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</si>
  <si>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</si>
  <si>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</si>
  <si>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</si>
  <si>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</si>
  <si>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</si>
  <si>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</si>
  <si>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</si>
  <si>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</si>
  <si>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</si>
  <si>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</si>
  <si>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</si>
  <si>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</si>
  <si>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</si>
  <si>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</si>
  <si>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</si>
  <si>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</si>
  <si>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</si>
  <si>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</si>
  <si>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</si>
  <si>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</si>
  <si>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</si>
  <si>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</si>
  <si>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</si>
  <si>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</si>
  <si>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</si>
  <si>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</si>
  <si>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</si>
  <si>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</si>
  <si>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</si>
  <si>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</si>
  <si>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</si>
  <si>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</si>
  <si>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</si>
  <si>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</si>
  <si>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</si>
  <si>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</si>
  <si>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</si>
  <si>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</si>
  <si>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</si>
  <si>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</si>
  <si>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</si>
  <si>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</si>
  <si>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</si>
  <si>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</si>
  <si>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</si>
  <si>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</si>
  <si>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</si>
  <si>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</si>
  <si>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</si>
  <si>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</si>
  <si>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</si>
  <si>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</si>
  <si>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</si>
  <si>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</si>
  <si>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</si>
  <si>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</si>
  <si>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</si>
  <si>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</si>
  <si>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</si>
  <si>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</si>
  <si>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</si>
  <si>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</si>
  <si>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</si>
  <si>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</si>
  <si>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</si>
  <si>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</si>
  <si>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</si>
  <si>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</si>
  <si>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</si>
  <si>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</si>
  <si>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</si>
  <si>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</si>
  <si>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</si>
  <si>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</si>
  <si>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</si>
  <si>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</si>
  <si>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</si>
  <si>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</si>
  <si>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</si>
  <si>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</si>
  <si>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</si>
  <si>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</si>
  <si>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</si>
  <si>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</si>
  <si>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</si>
  <si>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</si>
  <si>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</si>
  <si>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</si>
  <si>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</si>
  <si>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</si>
  <si>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</si>
  <si>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</si>
  <si>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</si>
  <si>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</si>
  <si>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</si>
  <si>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</si>
  <si>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</si>
  <si>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</si>
  <si>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</si>
  <si>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</si>
  <si>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</si>
  <si>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</si>
  <si>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</si>
  <si>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</si>
  <si>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</si>
  <si>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</si>
  <si>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</si>
  <si>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</si>
  <si>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</si>
  <si>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</si>
  <si>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</si>
  <si>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</si>
  <si>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</si>
  <si>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</si>
  <si>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</si>
  <si>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</si>
  <si>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</si>
  <si>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</si>
  <si>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</si>
  <si>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</si>
  <si>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</si>
  <si>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</si>
  <si>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</si>
  <si>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</si>
  <si>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</si>
  <si>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</si>
  <si>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</si>
  <si>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</si>
  <si>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</si>
  <si>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</si>
  <si>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</si>
  <si>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</si>
  <si>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</si>
  <si>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</si>
  <si>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</si>
  <si>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</si>
  <si>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</si>
  <si>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</si>
  <si>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</si>
  <si>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</si>
  <si>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</si>
  <si>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</si>
  <si>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</si>
  <si>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</si>
  <si>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</si>
  <si>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</si>
  <si>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</si>
  <si>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</si>
  <si>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</si>
  <si>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</si>
  <si>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</si>
  <si>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</si>
  <si>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</si>
  <si>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</si>
  <si>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</si>
  <si>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</si>
  <si>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</si>
  <si>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</si>
  <si>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</si>
  <si>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</si>
  <si>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</si>
  <si>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</si>
  <si>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</si>
  <si>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</si>
  <si>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</si>
  <si>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</si>
  <si>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</si>
  <si>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</si>
  <si>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</si>
  <si>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</si>
  <si>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</si>
  <si>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</si>
  <si>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</si>
  <si>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</si>
  <si>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</si>
  <si>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</si>
  <si>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</si>
  <si>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</si>
  <si>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</si>
  <si>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</si>
  <si>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</si>
  <si>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</si>
  <si>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</si>
  <si>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</si>
  <si>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</si>
  <si>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</si>
  <si>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</si>
  <si>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</si>
  <si>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</si>
  <si>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</si>
  <si>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</si>
  <si>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</si>
  <si>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</si>
  <si>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</si>
  <si>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</si>
  <si>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</si>
  <si>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</si>
  <si>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</si>
  <si>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</si>
  <si>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</si>
  <si>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</si>
  <si>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</si>
  <si>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</si>
  <si>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</si>
  <si>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</si>
  <si>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</si>
  <si>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</si>
  <si>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</si>
  <si>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</si>
  <si>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</si>
  <si>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</si>
  <si>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</si>
  <si>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</si>
  <si>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</si>
  <si>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</si>
  <si>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</si>
  <si>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</si>
  <si>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</si>
  <si>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</si>
  <si>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</si>
  <si>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</si>
  <si>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</si>
  <si>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</si>
  <si>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</si>
  <si>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</si>
  <si>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</si>
  <si>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</si>
  <si>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</si>
  <si>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</si>
  <si>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</si>
  <si>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</si>
  <si>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</si>
  <si>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</si>
  <si>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</si>
  <si>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</si>
  <si>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</si>
  <si>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</si>
  <si>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</si>
  <si>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</si>
  <si>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</si>
  <si>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</si>
  <si>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</si>
  <si>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</si>
  <si>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</si>
  <si>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</si>
  <si>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</si>
  <si>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</si>
  <si>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</si>
  <si>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</si>
  <si>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</si>
  <si>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</si>
  <si>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</si>
  <si>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</si>
  <si>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</si>
  <si>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</si>
  <si>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</si>
  <si>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</si>
  <si>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</si>
  <si>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</si>
  <si>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</si>
  <si>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</si>
  <si>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</si>
  <si>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</si>
  <si>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</si>
  <si>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</si>
  <si>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</si>
  <si>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</si>
  <si>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</si>
  <si>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</si>
  <si>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</si>
  <si>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</si>
  <si>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</si>
  <si>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</si>
  <si>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</si>
  <si>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</si>
  <si>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</si>
  <si>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</si>
  <si>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</si>
  <si>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</si>
  <si>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</si>
  <si>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</si>
  <si>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</si>
  <si>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</si>
  <si>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</si>
  <si>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</si>
  <si>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</si>
  <si>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</si>
  <si>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</si>
  <si>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</si>
  <si>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</si>
  <si>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</si>
  <si>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</si>
  <si>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</si>
  <si>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</si>
  <si>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</si>
  <si>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</si>
  <si>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</si>
  <si>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</si>
  <si>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</si>
  <si>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</si>
  <si>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</si>
  <si>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</si>
  <si>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</si>
  <si>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</si>
  <si>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</si>
  <si>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</si>
  <si>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</si>
  <si>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</si>
  <si>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</si>
  <si>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</si>
  <si>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</si>
  <si>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</si>
  <si>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</si>
  <si>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</si>
  <si>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</si>
  <si>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</si>
  <si>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</si>
  <si>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</si>
  <si>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</si>
  <si>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</si>
  <si>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</si>
  <si>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</si>
  <si>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</si>
  <si>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</si>
  <si>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</si>
  <si>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</si>
  <si>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</si>
  <si>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</si>
  <si>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</si>
  <si>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</si>
  <si>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</si>
  <si>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</si>
  <si>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</si>
  <si>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</si>
  <si>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</si>
  <si>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</si>
  <si>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</si>
  <si>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</si>
  <si>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</si>
  <si>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</si>
  <si>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</si>
  <si>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</si>
  <si>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</si>
  <si>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</si>
  <si>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</si>
  <si>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</si>
  <si>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</si>
  <si>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</si>
  <si>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</si>
  <si>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</si>
  <si>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</si>
  <si>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</si>
  <si>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</si>
  <si>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</si>
  <si>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</si>
  <si>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</si>
  <si>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</si>
  <si>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</si>
  <si>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</si>
  <si>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</si>
  <si>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</si>
  <si>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</si>
  <si>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</si>
  <si>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</si>
  <si>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</si>
  <si>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</si>
  <si>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</si>
  <si>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</si>
  <si>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</si>
  <si>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</si>
  <si>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</si>
  <si>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</si>
  <si>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</si>
  <si>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</si>
  <si>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</si>
  <si>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</si>
  <si>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</si>
  <si>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</si>
  <si>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</si>
  <si>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</si>
  <si>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</si>
  <si>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</si>
  <si>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</si>
  <si>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</si>
  <si>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</si>
  <si>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</si>
  <si>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</si>
  <si>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</si>
  <si>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</si>
  <si>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</si>
  <si>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</si>
  <si>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</si>
  <si>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</si>
  <si>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</si>
  <si>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</si>
  <si>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</si>
  <si>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</si>
  <si>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</si>
  <si>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</si>
  <si>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</si>
  <si>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</si>
  <si>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</si>
  <si>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</si>
  <si>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</si>
  <si>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</si>
  <si>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</si>
  <si>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</si>
  <si>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</si>
  <si>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</si>
  <si>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</si>
  <si>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</si>
  <si>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</si>
  <si>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</si>
  <si>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</si>
  <si>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</si>
  <si>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</si>
  <si>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</si>
  <si>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</si>
  <si>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</si>
  <si>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</si>
  <si>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</si>
  <si>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</si>
  <si>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</si>
  <si>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</si>
  <si>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</si>
  <si>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</si>
  <si>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</si>
  <si>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</si>
  <si>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</si>
  <si>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</si>
  <si>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</si>
  <si>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</si>
  <si>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</si>
  <si>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</si>
  <si>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</si>
  <si>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</si>
  <si>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</si>
  <si>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</si>
  <si>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</si>
  <si>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</si>
  <si>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</si>
  <si>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</si>
  <si>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</si>
  <si>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</si>
  <si>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</si>
  <si>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</si>
  <si>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</si>
  <si>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</si>
  <si>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</si>
  <si>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</si>
  <si>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</si>
  <si>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</si>
  <si>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</si>
  <si>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</si>
  <si>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</si>
  <si>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</si>
  <si>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</si>
  <si>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</si>
  <si>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</si>
  <si>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</si>
  <si>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</si>
  <si>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</si>
  <si>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</si>
  <si>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</si>
  <si>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</si>
  <si>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</si>
  <si>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</si>
  <si>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</si>
  <si>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</si>
  <si>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</si>
  <si>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</si>
  <si>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</si>
  <si>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</si>
  <si>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</si>
  <si>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</si>
  <si>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</si>
  <si>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</si>
  <si>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</si>
  <si>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</si>
  <si>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</si>
  <si>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</si>
  <si>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</si>
  <si>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</si>
  <si>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</si>
  <si>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</si>
  <si>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</si>
  <si>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</si>
  <si>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</si>
  <si>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</si>
  <si>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</si>
  <si>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</si>
  <si>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</si>
  <si>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</si>
  <si>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</si>
  <si>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</si>
  <si>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</si>
  <si>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</si>
  <si>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</si>
  <si>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</si>
  <si>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</si>
  <si>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</si>
  <si>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</si>
  <si>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</si>
  <si>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</si>
  <si>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</si>
  <si>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</si>
  <si>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</si>
  <si>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</si>
  <si>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</si>
  <si>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</si>
  <si>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</si>
  <si>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</si>
  <si>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</si>
  <si>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</si>
  <si>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</si>
  <si>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</si>
  <si>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</si>
  <si>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</si>
  <si>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</si>
  <si>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</si>
  <si>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</si>
  <si>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</si>
  <si>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</si>
  <si>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</si>
  <si>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</si>
  <si>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</si>
  <si>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</si>
  <si>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</si>
  <si>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</si>
  <si>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</si>
  <si>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</si>
  <si>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</si>
  <si>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</si>
  <si>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</si>
  <si>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</si>
  <si>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</si>
  <si>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</si>
  <si>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</si>
  <si>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</si>
  <si>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</si>
  <si>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</si>
  <si>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</si>
  <si>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</si>
  <si>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</si>
  <si>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</si>
  <si>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</si>
  <si>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</si>
  <si>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</si>
  <si>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</si>
  <si>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</si>
  <si>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</si>
  <si>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</si>
  <si>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</si>
  <si>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</si>
  <si>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</si>
  <si>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</si>
  <si>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</si>
  <si>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</si>
  <si>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</si>
  <si>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</si>
  <si>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</si>
  <si>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</si>
  <si>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</si>
  <si>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</si>
  <si>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</si>
  <si>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</si>
  <si>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</si>
  <si>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</si>
  <si>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</si>
  <si>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</si>
  <si>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</si>
  <si>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</si>
  <si>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</si>
  <si>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</si>
  <si>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</si>
  <si>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</si>
  <si>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</si>
  <si>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</si>
  <si>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</si>
  <si>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</si>
  <si>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</si>
  <si>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</si>
  <si>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</si>
  <si>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</si>
  <si>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</si>
  <si>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</si>
  <si>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</si>
  <si>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</si>
  <si>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</si>
  <si>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</si>
  <si>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</si>
  <si>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</si>
  <si>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</si>
  <si>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</si>
  <si>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</si>
  <si>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</si>
  <si>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</si>
  <si>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</si>
  <si>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</si>
  <si>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</si>
  <si>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</si>
  <si>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</si>
  <si>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</si>
  <si>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</si>
  <si>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</si>
  <si>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</si>
  <si>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</si>
  <si>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</si>
  <si>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</si>
  <si>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</si>
  <si>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</si>
  <si>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</si>
  <si>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</si>
  <si>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</si>
  <si>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</si>
  <si>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</si>
  <si>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</si>
  <si>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</si>
  <si>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</si>
  <si>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</si>
  <si>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</si>
  <si>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</si>
  <si>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</si>
  <si>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</si>
  <si>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</si>
  <si>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</si>
  <si>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</si>
  <si>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</si>
  <si>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</si>
  <si>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</si>
  <si>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</si>
  <si>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</si>
  <si>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</si>
  <si>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</si>
  <si>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</si>
  <si>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</si>
  <si>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</si>
  <si>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</si>
  <si>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</si>
  <si>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</si>
  <si>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</si>
  <si>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</si>
  <si>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</si>
  <si>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</si>
  <si>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</si>
  <si>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</si>
  <si>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</si>
  <si>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</si>
  <si>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</si>
  <si>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</si>
  <si>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</si>
  <si>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</si>
  <si>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</si>
  <si>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</si>
  <si>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</si>
  <si>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</si>
  <si>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</si>
  <si>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</si>
  <si>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</si>
  <si>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</si>
  <si>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</si>
  <si>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</si>
  <si>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</si>
  <si>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</si>
  <si>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</si>
  <si>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</si>
  <si>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</si>
  <si>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</si>
  <si>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</si>
  <si>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</si>
  <si>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</si>
  <si>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</si>
  <si>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</si>
  <si>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</si>
  <si>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</si>
  <si>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</si>
  <si>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</si>
  <si>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</si>
  <si>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</si>
  <si>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</si>
  <si>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</si>
  <si>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</si>
  <si>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</si>
  <si>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</si>
  <si>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</si>
  <si>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</si>
  <si>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</si>
  <si>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</si>
  <si>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</si>
  <si>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</si>
  <si>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</si>
  <si>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</si>
  <si>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</si>
  <si>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</si>
  <si>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</si>
  <si>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</si>
  <si>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</si>
  <si>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</si>
  <si>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</si>
  <si>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</si>
  <si>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</si>
  <si>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</si>
  <si>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</si>
  <si>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</si>
  <si>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</si>
  <si>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</si>
  <si>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</si>
  <si>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</si>
  <si>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</si>
  <si>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</si>
  <si>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</si>
  <si>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</si>
  <si>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</si>
  <si>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</si>
  <si>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</si>
  <si>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</si>
  <si>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</si>
  <si>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</si>
  <si>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</si>
  <si>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</si>
  <si>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</si>
  <si>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</si>
  <si>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</si>
  <si>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</si>
  <si>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</si>
  <si>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</si>
  <si>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</si>
  <si>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</si>
  <si>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</si>
  <si>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</si>
  <si>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</si>
  <si>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</si>
  <si>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</si>
  <si>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</si>
  <si>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</si>
  <si>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</si>
  <si>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</si>
  <si>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</si>
  <si>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</si>
  <si>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</si>
  <si>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</si>
  <si>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</si>
  <si>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</si>
  <si>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</si>
  <si>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</si>
  <si>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</si>
  <si>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</si>
  <si>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</si>
  <si>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</si>
  <si>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</si>
  <si>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</si>
  <si>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</si>
  <si>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</si>
  <si>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</si>
  <si>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</si>
  <si>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</si>
  <si>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</si>
  <si>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</si>
  <si>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</si>
  <si>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</si>
  <si>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</si>
  <si>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</si>
  <si>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</si>
  <si>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</si>
  <si>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</si>
  <si>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</si>
  <si>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</si>
  <si>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</si>
  <si>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</si>
  <si>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</si>
  <si>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</si>
  <si>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</si>
  <si>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</si>
  <si>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</si>
  <si>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</si>
  <si>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</si>
  <si>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</si>
  <si>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</si>
  <si>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</si>
  <si>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</si>
  <si>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</si>
  <si>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</si>
  <si>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</si>
  <si>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</si>
  <si>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</si>
  <si>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</si>
  <si>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</si>
  <si>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</si>
  <si>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</si>
  <si>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</si>
  <si>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</si>
  <si>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</si>
  <si>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</si>
  <si>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</si>
  <si>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</si>
  <si>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</si>
  <si>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</si>
  <si>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</si>
  <si>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</si>
  <si>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</si>
  <si>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</si>
  <si>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</si>
  <si>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</si>
  <si>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</si>
  <si>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</si>
  <si>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</si>
  <si>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</si>
  <si>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</si>
  <si>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</si>
  <si>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</si>
  <si>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</si>
  <si>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</si>
  <si>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</si>
  <si>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</si>
  <si>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</si>
  <si>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</si>
  <si>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</si>
  <si>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</si>
  <si>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</si>
  <si>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</si>
  <si>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</si>
  <si>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</si>
  <si>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</si>
  <si>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</si>
  <si>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</si>
  <si>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</si>
  <si>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</si>
  <si>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</si>
  <si>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</si>
  <si>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</si>
  <si>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</si>
  <si>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</si>
  <si>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</si>
  <si>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</si>
  <si>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</si>
  <si>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</si>
  <si>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</si>
  <si>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</si>
  <si>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</si>
  <si>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</si>
  <si>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</si>
  <si>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</si>
  <si>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</si>
  <si>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</si>
  <si>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</si>
  <si>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</si>
  <si>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</si>
  <si>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</si>
  <si>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</si>
  <si>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</si>
  <si>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</si>
  <si>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</si>
  <si>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</si>
  <si>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</si>
  <si>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</si>
  <si>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</si>
  <si>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</si>
  <si>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</si>
  <si>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</si>
  <si>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</si>
  <si>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</si>
  <si>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</si>
  <si>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</si>
  <si>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</si>
  <si>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</si>
  <si>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</si>
  <si>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</si>
  <si>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</si>
  <si>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</si>
  <si>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</si>
  <si>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</si>
  <si>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</si>
  <si>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</si>
  <si>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</si>
  <si>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</si>
  <si>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</si>
  <si>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</si>
  <si>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</si>
  <si>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</si>
  <si>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</si>
  <si>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</si>
  <si>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</si>
  <si>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</si>
  <si>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</si>
  <si>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</si>
  <si>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</si>
  <si>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</si>
  <si>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</si>
  <si>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</si>
  <si>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</si>
  <si>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</si>
  <si>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</si>
  <si>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</si>
  <si>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</si>
  <si>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</si>
  <si>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</si>
  <si>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</si>
  <si>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</si>
  <si>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</si>
  <si>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</si>
  <si>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</si>
  <si>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</si>
  <si>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</si>
  <si>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</si>
  <si>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</si>
  <si>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</si>
  <si>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</si>
  <si>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</si>
  <si>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</si>
  <si>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</si>
  <si>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</si>
  <si>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</si>
  <si>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</si>
  <si>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</si>
  <si>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</si>
  <si>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</si>
  <si>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</si>
  <si>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</si>
  <si>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</si>
  <si>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</si>
  <si>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</si>
  <si>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</si>
  <si>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</si>
  <si>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</si>
  <si>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</si>
  <si>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</si>
  <si>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</si>
  <si>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</si>
  <si>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</si>
  <si>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</si>
  <si>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</si>
  <si>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</si>
  <si>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</si>
  <si>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</si>
  <si>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</si>
  <si>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</si>
  <si>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</si>
  <si>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</si>
  <si>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</si>
  <si>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</si>
  <si>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</si>
  <si>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</si>
  <si>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</si>
  <si>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</si>
  <si>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</si>
  <si>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</si>
  <si>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</si>
  <si>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</si>
  <si>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</si>
  <si>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</si>
  <si>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</si>
  <si>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</si>
  <si>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</si>
  <si>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</si>
  <si>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</si>
  <si>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</si>
  <si>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</si>
  <si>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</si>
  <si>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</si>
  <si>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</si>
  <si>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</si>
  <si>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</si>
  <si>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</si>
  <si>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</si>
  <si>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</si>
  <si>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</si>
  <si>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</si>
  <si>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</si>
  <si>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</si>
  <si>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</si>
  <si>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</si>
  <si>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</si>
  <si>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</si>
  <si>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</si>
  <si>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</si>
  <si>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</si>
  <si>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</si>
  <si>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</si>
  <si>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</si>
  <si>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</si>
  <si>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</si>
  <si>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</si>
  <si>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</si>
  <si>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</si>
  <si>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</si>
  <si>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</si>
  <si>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</si>
  <si>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</si>
  <si>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</si>
  <si>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</si>
  <si>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</si>
  <si>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</si>
  <si>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</si>
  <si>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</si>
  <si>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</si>
  <si>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</si>
  <si>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</si>
  <si>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</si>
  <si>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</si>
  <si>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</si>
  <si>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</si>
  <si>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</si>
  <si>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</si>
  <si>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</si>
  <si>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</si>
  <si>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</si>
  <si>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</si>
  <si>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</si>
  <si>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</si>
  <si>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</si>
  <si>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</si>
  <si>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</si>
  <si>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</si>
  <si>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</si>
  <si>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</si>
  <si>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</si>
  <si>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</si>
  <si>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</si>
  <si>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</si>
  <si>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</si>
  <si>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</si>
  <si>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</si>
  <si>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</si>
  <si>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</si>
  <si>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</si>
  <si>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</si>
  <si>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</si>
  <si>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</si>
  <si>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</si>
  <si>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</si>
  <si>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</si>
  <si>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</si>
  <si>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</si>
  <si>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</si>
  <si>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</si>
  <si>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</si>
  <si>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</si>
  <si>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</si>
  <si>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</si>
  <si>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</si>
  <si>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</si>
  <si>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</si>
  <si>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</si>
  <si>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</si>
  <si>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</si>
  <si>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</si>
  <si>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</si>
  <si>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</si>
  <si>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</si>
  <si>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</si>
  <si>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</si>
  <si>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</si>
  <si>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</si>
  <si>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</si>
  <si>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</si>
  <si>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</si>
  <si>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</si>
  <si>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</si>
  <si>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</si>
  <si>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</si>
  <si>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</si>
  <si>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</si>
  <si>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</si>
  <si>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</si>
  <si>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</si>
  <si>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</si>
  <si>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</si>
  <si>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</si>
  <si>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</si>
  <si>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</si>
  <si>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</si>
  <si>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</si>
  <si>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</si>
  <si>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</si>
  <si>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</si>
  <si>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</si>
  <si>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</si>
  <si>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</si>
  <si>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</si>
  <si>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</si>
  <si>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</si>
  <si>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</si>
  <si>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</si>
  <si>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</si>
  <si>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</si>
  <si>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</si>
  <si>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</si>
  <si>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</si>
  <si>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</si>
  <si>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</si>
  <si>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</si>
  <si>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</si>
  <si>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</si>
  <si>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</si>
  <si>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</si>
  <si>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</si>
  <si>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</si>
  <si>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</si>
  <si>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</si>
  <si>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</si>
  <si>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</si>
  <si>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</si>
  <si>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</si>
  <si>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</si>
  <si>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</si>
  <si>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</si>
  <si>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</si>
  <si>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</si>
  <si>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</si>
  <si>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</si>
  <si>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</si>
  <si>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</si>
  <si>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</si>
  <si>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</si>
  <si>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</si>
  <si>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</si>
  <si>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</si>
  <si>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</si>
  <si>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</si>
  <si>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</si>
  <si>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</si>
  <si>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</si>
  <si>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</si>
  <si>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</si>
  <si>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</si>
  <si>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</si>
  <si>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</si>
  <si>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</si>
  <si>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</si>
  <si>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</si>
  <si>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</si>
  <si>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</si>
  <si>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</si>
  <si>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</si>
  <si>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</si>
  <si>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</si>
  <si>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</si>
  <si>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</si>
  <si>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</si>
  <si>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</si>
  <si>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</si>
  <si>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</si>
  <si>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</si>
  <si>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</si>
  <si>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</si>
  <si>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</si>
  <si>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</si>
  <si>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</si>
  <si>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</si>
  <si>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</si>
  <si>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</si>
  <si>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</si>
  <si>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</si>
  <si>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</si>
  <si>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</si>
  <si>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</si>
  <si>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</si>
  <si>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</si>
  <si>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</si>
  <si>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</si>
  <si>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</si>
  <si>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</si>
  <si>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</si>
  <si>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</si>
  <si>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</si>
  <si>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</si>
  <si>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</si>
  <si>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</si>
  <si>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</si>
  <si>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</si>
  <si>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</si>
  <si>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</si>
  <si>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</si>
  <si>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</si>
  <si>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</si>
  <si>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</si>
  <si>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</si>
  <si>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</si>
  <si>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</si>
  <si>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</si>
  <si>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</si>
  <si>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</si>
  <si>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</si>
  <si>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</si>
  <si>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</si>
  <si>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</si>
  <si>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</si>
  <si>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</si>
  <si>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</si>
  <si>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</si>
  <si>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</si>
  <si>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</si>
  <si>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</si>
  <si>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</si>
  <si>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</si>
  <si>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</si>
  <si>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</si>
  <si>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</si>
  <si>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</si>
  <si>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</si>
  <si>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</si>
  <si>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</si>
  <si>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</si>
  <si>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</si>
  <si>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</si>
  <si>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</si>
  <si>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</si>
  <si>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</si>
  <si>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</si>
  <si>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</si>
  <si>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</si>
  <si>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</si>
  <si>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</si>
  <si>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</si>
  <si>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</si>
  <si>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</si>
  <si>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</si>
  <si>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</si>
  <si>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</si>
  <si>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</si>
  <si>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</si>
  <si>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</si>
  <si>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</si>
  <si>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</si>
  <si>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</si>
  <si>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</si>
  <si>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</si>
  <si>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</si>
  <si>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</si>
  <si>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</si>
  <si>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</si>
  <si>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</si>
  <si>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</si>
  <si>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</si>
  <si>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</si>
  <si>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</si>
  <si>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</si>
  <si>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</si>
  <si>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</si>
  <si>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</si>
  <si>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</si>
  <si>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</si>
  <si>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</si>
  <si>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</si>
  <si>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</si>
  <si>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</si>
  <si>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</si>
  <si>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</si>
  <si>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</si>
  <si>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</si>
  <si>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</si>
  <si>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</si>
  <si>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</si>
  <si>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</si>
  <si>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</si>
  <si>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</si>
  <si>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</si>
  <si>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</si>
  <si>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</si>
  <si>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</si>
  <si>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</si>
  <si>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</si>
  <si>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</si>
  <si>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</si>
  <si>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</si>
  <si>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</si>
  <si>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</si>
  <si>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</si>
  <si>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</si>
  <si>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</si>
  <si>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</si>
  <si>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</si>
  <si>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</si>
  <si>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</si>
  <si>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</si>
  <si>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</si>
  <si>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</si>
  <si>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</si>
  <si>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</si>
  <si>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</si>
  <si>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</si>
  <si>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</si>
  <si>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</si>
  <si>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</si>
  <si>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</si>
  <si>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</si>
  <si>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</si>
  <si>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</si>
  <si>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</si>
  <si>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</si>
  <si>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</si>
  <si>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</si>
  <si>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</si>
  <si>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</si>
  <si>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</si>
  <si>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</si>
  <si>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</si>
  <si>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</si>
  <si>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</si>
  <si>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</si>
  <si>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</si>
  <si>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</si>
  <si>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</si>
  <si>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</si>
  <si>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</si>
  <si>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</si>
  <si>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</si>
  <si>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</si>
  <si>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</si>
  <si>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</si>
  <si>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</si>
  <si>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</si>
  <si>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</si>
  <si>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</si>
  <si>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</si>
  <si>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</si>
  <si>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</si>
  <si>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</si>
  <si>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</si>
  <si>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</si>
  <si>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</si>
  <si>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</si>
  <si>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</si>
  <si>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</si>
  <si>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</si>
  <si>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</si>
  <si>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</si>
  <si>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</si>
  <si>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</si>
  <si>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</si>
  <si>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</si>
  <si>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</si>
  <si>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</si>
  <si>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</si>
  <si>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</si>
  <si>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</si>
  <si>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</si>
  <si>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</si>
  <si>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</si>
  <si>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</si>
  <si>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</si>
  <si>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</si>
  <si>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</si>
  <si>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</si>
  <si>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</si>
  <si>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</si>
  <si>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</si>
  <si>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</si>
  <si>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</si>
  <si>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</si>
  <si>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</si>
  <si>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</si>
  <si>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</si>
  <si>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</si>
  <si>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</si>
  <si>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</si>
  <si>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</si>
  <si>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</si>
  <si>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</si>
  <si>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</si>
  <si>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</si>
  <si>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</si>
  <si>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</si>
  <si>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</si>
  <si>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</si>
  <si>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</si>
  <si>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</si>
  <si>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</si>
  <si>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</si>
  <si>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</si>
  <si>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</si>
  <si>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</si>
  <si>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</si>
  <si>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</si>
  <si>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</si>
  <si>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</si>
  <si>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</si>
  <si>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</si>
  <si>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</si>
  <si>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</si>
  <si>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</si>
  <si>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</si>
  <si>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</si>
  <si>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</si>
  <si>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</si>
  <si>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</si>
  <si>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</si>
  <si>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</si>
  <si>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</si>
  <si>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</si>
  <si>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</si>
  <si>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</si>
  <si>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</si>
  <si>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</si>
  <si>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</si>
  <si>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</si>
  <si>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</si>
  <si>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</si>
  <si>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</si>
  <si>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</si>
  <si>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</si>
  <si>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</si>
  <si>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</si>
  <si>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</si>
  <si>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</si>
  <si>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</si>
  <si>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</si>
  <si>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</si>
  <si>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</si>
  <si>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</si>
  <si>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</si>
  <si>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</si>
  <si>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</si>
  <si>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</si>
  <si>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</si>
  <si>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</si>
  <si>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</si>
  <si>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</si>
  <si>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</si>
  <si>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</si>
  <si>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</si>
  <si>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</si>
  <si>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</si>
  <si>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</si>
  <si>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</si>
  <si>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</si>
  <si>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</si>
  <si>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</si>
  <si>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</si>
  <si>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</si>
  <si>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</si>
  <si>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</si>
  <si>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</si>
  <si>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</si>
  <si>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</si>
  <si>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</si>
  <si>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</si>
  <si>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</si>
  <si>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</si>
  <si>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</si>
  <si>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</si>
  <si>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</si>
  <si>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</si>
  <si>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</si>
  <si>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</si>
  <si>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</si>
  <si>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</si>
  <si>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</si>
  <si>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</si>
  <si>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</si>
  <si>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</si>
  <si>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</si>
  <si>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</si>
  <si>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</si>
  <si>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</si>
  <si>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</si>
  <si>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</si>
  <si>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</si>
  <si>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</si>
  <si>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</si>
  <si>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</si>
  <si>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</si>
  <si>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</si>
  <si>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</si>
  <si>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</si>
  <si>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</si>
  <si>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</si>
  <si>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</si>
  <si>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</si>
  <si>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</si>
  <si>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</si>
  <si>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</si>
  <si>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</si>
  <si>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</si>
  <si>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</si>
  <si>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</si>
  <si>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</si>
  <si>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</si>
  <si>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</si>
  <si>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</si>
  <si>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</si>
  <si>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</si>
  <si>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</si>
  <si>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</si>
  <si>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</si>
  <si>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</si>
  <si>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</si>
  <si>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</si>
  <si>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</si>
  <si>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</si>
  <si>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</si>
  <si>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</si>
  <si>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</si>
  <si>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</si>
  <si>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</si>
  <si>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</si>
  <si>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</si>
  <si>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</si>
  <si>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</si>
  <si>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</si>
  <si>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</si>
  <si>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</si>
  <si>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</si>
  <si>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</si>
  <si>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</si>
  <si>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</si>
  <si>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</si>
  <si>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</si>
  <si>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</si>
  <si>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</si>
  <si>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</si>
  <si>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</si>
  <si>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</si>
  <si>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</si>
  <si>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</si>
  <si>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</si>
  <si>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</si>
  <si>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</si>
  <si>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</si>
  <si>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</si>
  <si>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</si>
  <si>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</si>
  <si>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</si>
  <si>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</si>
  <si>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</si>
  <si>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</si>
  <si>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</si>
  <si>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</si>
  <si>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</si>
  <si>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</si>
  <si>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</si>
  <si>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</si>
  <si>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</si>
  <si>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</si>
  <si>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</si>
  <si>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</si>
  <si>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</si>
  <si>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</si>
  <si>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</si>
  <si>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</si>
  <si>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</si>
  <si>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</si>
  <si>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</si>
  <si>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</si>
  <si>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</si>
  <si>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</si>
  <si>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</si>
  <si>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</si>
  <si>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</si>
  <si>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</si>
  <si>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</si>
  <si>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</si>
  <si>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</si>
  <si>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</si>
  <si>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</si>
  <si>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</si>
  <si>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</si>
  <si>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</si>
  <si>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</si>
  <si>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</si>
  <si>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</si>
  <si>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</si>
  <si>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</si>
  <si>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</si>
  <si>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</si>
  <si>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</si>
  <si>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</si>
  <si>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</si>
  <si>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</si>
  <si>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</si>
  <si>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</si>
  <si>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</si>
  <si>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</si>
  <si>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</si>
  <si>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</si>
  <si>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</si>
  <si>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</si>
  <si>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</si>
  <si>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</si>
  <si>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</si>
  <si>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</si>
  <si>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</si>
  <si>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</si>
  <si>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</si>
  <si>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</si>
  <si>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</si>
  <si>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</si>
  <si>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</si>
  <si>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</si>
  <si>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</si>
  <si>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</si>
  <si>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</si>
  <si>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</si>
  <si>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</si>
  <si>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</si>
  <si>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</si>
  <si>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</si>
  <si>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</si>
  <si>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</si>
  <si>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</si>
  <si>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</si>
  <si>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</si>
  <si>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</si>
  <si>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</si>
  <si>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</si>
  <si>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</si>
  <si>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</si>
  <si>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</si>
  <si>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</si>
  <si>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</si>
  <si>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</si>
  <si>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</si>
  <si>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</si>
  <si>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</si>
  <si>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</si>
  <si>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</si>
  <si>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</si>
  <si>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</si>
  <si>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</si>
  <si>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</si>
  <si>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</si>
  <si>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</si>
  <si>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</si>
  <si>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</si>
  <si>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</si>
  <si>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</si>
  <si>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</si>
  <si>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</si>
  <si>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</si>
  <si>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</si>
  <si>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</si>
  <si>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</si>
  <si>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</si>
  <si>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</si>
  <si>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</si>
  <si>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</si>
  <si>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</si>
  <si>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</si>
  <si>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</si>
  <si>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</si>
  <si>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</si>
  <si>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</si>
  <si>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</si>
  <si>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</si>
  <si>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</si>
  <si>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</si>
  <si>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</si>
  <si>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</si>
  <si>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</si>
  <si>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</si>
  <si>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</si>
  <si>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</si>
  <si>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</si>
  <si>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</si>
  <si>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</si>
  <si>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</si>
  <si>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</si>
  <si>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</si>
  <si>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</si>
  <si>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</si>
  <si>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</si>
  <si>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</si>
  <si>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</si>
  <si>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</si>
  <si>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</si>
  <si>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</si>
  <si>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</si>
  <si>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</si>
  <si>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</si>
  <si>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</si>
  <si>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</si>
  <si>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</si>
  <si>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</si>
  <si>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</si>
  <si>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</si>
  <si>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</si>
  <si>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</si>
  <si>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</si>
  <si>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</si>
  <si>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</si>
  <si>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</si>
  <si>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</si>
  <si>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</si>
  <si>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</si>
  <si>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</si>
  <si>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</si>
  <si>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</si>
  <si>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</si>
  <si>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</si>
  <si>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</si>
  <si>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</si>
  <si>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</si>
  <si>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</si>
  <si>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</si>
  <si>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</si>
  <si>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</si>
  <si>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</si>
  <si>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</si>
  <si>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</si>
  <si>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</si>
  <si>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</si>
  <si>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</si>
  <si>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</si>
  <si>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</si>
  <si>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</si>
  <si>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</si>
  <si>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</si>
  <si>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</si>
  <si>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</si>
  <si>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</si>
  <si>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</si>
  <si>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</si>
  <si>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</si>
  <si>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</si>
  <si>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</si>
  <si>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</si>
  <si>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</si>
  <si>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</si>
  <si>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</si>
  <si>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</si>
  <si>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</si>
  <si>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</si>
  <si>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</si>
  <si>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</si>
  <si>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</si>
  <si>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</si>
  <si>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</si>
  <si>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</si>
  <si>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</si>
  <si>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</si>
  <si>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</si>
  <si>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</si>
  <si>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</si>
  <si>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</si>
  <si>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</si>
  <si>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</si>
  <si>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</si>
  <si>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</si>
  <si>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</si>
  <si>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</si>
  <si>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</si>
  <si>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</si>
  <si>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</si>
  <si>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</si>
  <si>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</si>
  <si>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</si>
  <si>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</si>
  <si>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</si>
  <si>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</si>
  <si>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</si>
  <si>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</si>
  <si>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</si>
  <si>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</si>
  <si>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</si>
  <si>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</si>
  <si>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</si>
  <si>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</si>
  <si>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</si>
  <si>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</si>
  <si>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</si>
  <si>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</si>
  <si>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</si>
  <si>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</si>
  <si>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</si>
  <si>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</si>
  <si>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</si>
  <si>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</si>
  <si>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</si>
  <si>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</si>
  <si>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</si>
  <si>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</si>
  <si>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</si>
  <si>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</si>
  <si>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</si>
  <si>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</si>
  <si>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</si>
  <si>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</si>
  <si>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</si>
  <si>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</si>
  <si>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</si>
  <si>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</si>
  <si>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</si>
  <si>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</si>
  <si>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</si>
  <si>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</si>
  <si>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</si>
  <si>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</si>
  <si>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</si>
  <si>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</si>
  <si>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</si>
  <si>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</si>
  <si>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</si>
  <si>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</si>
  <si>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</si>
  <si>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</si>
  <si>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</si>
  <si>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</si>
  <si>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</si>
  <si>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</si>
  <si>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</si>
  <si>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</si>
  <si>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</si>
  <si>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</si>
  <si>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</si>
  <si>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</si>
  <si>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</si>
  <si>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</si>
  <si>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</si>
  <si>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</si>
  <si>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</si>
  <si>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</si>
  <si>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</si>
  <si>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</si>
  <si>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</si>
  <si>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</si>
  <si>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</si>
  <si>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</si>
  <si>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</si>
  <si>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</si>
  <si>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</si>
  <si>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</si>
  <si>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</si>
  <si>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</si>
  <si>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</si>
  <si>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</si>
  <si>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</si>
  <si>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</si>
  <si>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</si>
  <si>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</si>
  <si>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</si>
  <si>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</si>
  <si>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</si>
  <si>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</si>
  <si>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</si>
  <si>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</si>
  <si>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</si>
  <si>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</si>
  <si>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</si>
  <si>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</si>
  <si>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</si>
  <si>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</si>
  <si>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</si>
  <si>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</si>
  <si>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</si>
  <si>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</si>
  <si>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</si>
  <si>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</si>
  <si>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</si>
  <si>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</si>
  <si>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</si>
  <si>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</si>
  <si>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</si>
  <si>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</si>
  <si>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</si>
  <si>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</si>
  <si>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</si>
  <si>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</si>
  <si>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</si>
  <si>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</si>
  <si>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</si>
  <si>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</si>
  <si>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</si>
  <si>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</si>
  <si>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</si>
  <si>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</si>
  <si>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</si>
  <si>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</si>
  <si>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</si>
  <si>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</si>
  <si>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</si>
  <si>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</si>
  <si>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</si>
  <si>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</si>
  <si>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</si>
  <si>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</si>
  <si>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</si>
  <si>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</si>
  <si>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</si>
  <si>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</si>
  <si>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</si>
  <si>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</si>
  <si>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</si>
  <si>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</si>
  <si>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</si>
  <si>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</si>
  <si>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</si>
  <si>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</si>
  <si>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</si>
  <si>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</si>
  <si>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</si>
  <si>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</si>
  <si>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</si>
  <si>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</si>
  <si>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</si>
  <si>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</si>
  <si>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</si>
  <si>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</si>
  <si>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</si>
  <si>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</si>
  <si>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</si>
  <si>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</si>
  <si>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</si>
  <si>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</si>
  <si>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</si>
  <si>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</si>
  <si>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</si>
  <si>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</si>
  <si>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</si>
  <si>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</si>
  <si>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</si>
  <si>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</si>
  <si>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</si>
  <si>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</si>
  <si>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</si>
  <si>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</si>
  <si>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</si>
  <si>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</si>
  <si>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</si>
  <si>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</si>
  <si>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</si>
  <si>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</si>
  <si>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</si>
  <si>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</si>
  <si>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</si>
  <si>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</si>
  <si>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</si>
  <si>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</si>
  <si>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</si>
  <si>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</si>
  <si>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</si>
  <si>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</si>
  <si>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</si>
  <si>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</si>
  <si>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</si>
  <si>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</si>
  <si>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</si>
  <si>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</si>
  <si>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</si>
  <si>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</si>
  <si>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</si>
  <si>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</si>
  <si>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</si>
  <si>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</si>
  <si>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</si>
  <si>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</si>
  <si>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</si>
  <si>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</si>
  <si>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</si>
  <si>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</si>
  <si>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</si>
  <si>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</si>
  <si>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</si>
  <si>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</si>
  <si>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</si>
  <si>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</si>
  <si>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</si>
  <si>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</si>
  <si>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</si>
  <si>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</si>
  <si>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</si>
  <si>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</si>
  <si>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</si>
  <si>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</si>
  <si>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</si>
  <si>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</si>
  <si>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</si>
  <si>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</si>
  <si>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</si>
  <si>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</si>
  <si>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</si>
  <si>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</si>
  <si>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</si>
  <si>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</si>
  <si>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</si>
  <si>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</si>
  <si>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</si>
  <si>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</si>
  <si>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</si>
  <si>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</si>
  <si>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</si>
  <si>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</si>
  <si>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</si>
  <si>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</si>
  <si>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</si>
  <si>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</si>
  <si>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</si>
  <si>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</si>
  <si>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</si>
  <si>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</si>
  <si>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</si>
  <si>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</si>
  <si>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</si>
  <si>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</si>
  <si>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</si>
  <si>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</si>
  <si>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</si>
  <si>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</si>
  <si>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</si>
  <si>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</si>
  <si>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</si>
  <si>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</si>
  <si>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</si>
  <si>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</si>
  <si>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</si>
  <si>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</si>
  <si>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</si>
  <si>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</si>
  <si>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</si>
  <si>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</si>
  <si>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</si>
  <si>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</si>
  <si>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</si>
  <si>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</si>
  <si>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</si>
  <si>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</si>
  <si>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</si>
  <si>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</si>
  <si>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</si>
  <si>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</si>
  <si>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</si>
  <si>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</si>
  <si>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</si>
  <si>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</si>
  <si>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</si>
  <si>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</si>
  <si>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</si>
  <si>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</si>
  <si>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</si>
  <si>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</si>
  <si>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</si>
  <si>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</si>
  <si>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</si>
  <si>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</si>
  <si>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</si>
  <si>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</si>
  <si>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</si>
  <si>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</si>
  <si>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</si>
  <si>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</si>
  <si>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</si>
  <si>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</si>
  <si>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</si>
  <si>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</si>
  <si>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</si>
  <si>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</si>
  <si>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</si>
  <si>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</si>
  <si>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</si>
  <si>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</si>
  <si>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</si>
  <si>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</si>
  <si>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</si>
  <si>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</si>
  <si>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</si>
  <si>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</si>
  <si>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</si>
  <si>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</si>
  <si>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</si>
  <si>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</si>
  <si>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</si>
  <si>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</si>
  <si>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</si>
  <si>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</si>
  <si>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</si>
  <si>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</si>
  <si>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</si>
  <si>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</si>
  <si>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</si>
  <si>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</si>
  <si>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</si>
  <si>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</si>
  <si>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</si>
  <si>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</si>
  <si>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</si>
  <si>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</si>
  <si>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</si>
  <si>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</si>
  <si>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</si>
  <si>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</si>
  <si>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</si>
  <si>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</si>
  <si>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</si>
  <si>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</si>
  <si>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</si>
  <si>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</si>
  <si>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</si>
  <si>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</si>
  <si>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</si>
  <si>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</si>
  <si>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</si>
  <si>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</si>
  <si>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</si>
  <si>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</si>
  <si>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</si>
  <si>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</si>
  <si>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</si>
  <si>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</si>
  <si>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</si>
  <si>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</si>
  <si>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</si>
  <si>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</si>
  <si>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</si>
  <si>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</si>
  <si>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</si>
  <si>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</si>
  <si>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</si>
  <si>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</si>
  <si>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</si>
  <si>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</si>
  <si>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</si>
  <si>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</si>
  <si>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</si>
  <si>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</si>
  <si>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</si>
  <si>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</si>
  <si>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</si>
  <si>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</si>
  <si>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</si>
  <si>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</si>
  <si>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</si>
  <si>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</si>
  <si>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</si>
  <si>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</si>
  <si>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</si>
  <si>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</si>
  <si>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</si>
  <si>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</si>
  <si>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</si>
  <si>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</si>
  <si>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</si>
  <si>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</si>
  <si>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</si>
  <si>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</si>
  <si>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</si>
  <si>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</si>
  <si>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</si>
  <si>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</si>
  <si>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</si>
  <si>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</si>
  <si>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</si>
  <si>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</si>
  <si>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</si>
  <si>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</si>
  <si>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</si>
  <si>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</si>
  <si>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</si>
  <si>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</si>
  <si>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</si>
  <si>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</si>
  <si>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</si>
  <si>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</si>
  <si>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</si>
  <si>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</si>
  <si>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</si>
  <si>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</si>
  <si>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</si>
  <si>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</si>
  <si>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</si>
  <si>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</si>
  <si>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</si>
  <si>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</si>
  <si>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</si>
  <si>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</si>
  <si>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</si>
  <si>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</si>
  <si>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</si>
  <si>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</si>
  <si>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</si>
  <si>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</si>
  <si>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</si>
  <si>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</si>
  <si>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</si>
  <si>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</si>
  <si>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</si>
  <si>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</si>
  <si>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</si>
  <si>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</si>
  <si>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</si>
  <si>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</si>
  <si>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</si>
  <si>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</si>
  <si>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</si>
  <si>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</si>
  <si>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</si>
  <si>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</si>
  <si>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</si>
  <si>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</si>
  <si>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</si>
  <si>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</si>
  <si>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</si>
  <si>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</si>
  <si>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</si>
  <si>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</si>
  <si>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</si>
  <si>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</si>
  <si>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</si>
  <si>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</si>
  <si>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</si>
  <si>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</si>
  <si>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</si>
  <si>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</si>
  <si>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</si>
  <si>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</si>
  <si>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</si>
  <si>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</si>
  <si>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</si>
  <si>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</si>
  <si>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</si>
  <si>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</si>
  <si>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</si>
  <si>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</si>
  <si>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</si>
  <si>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</si>
  <si>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</si>
  <si>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</si>
  <si>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</si>
  <si>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</si>
  <si>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</si>
  <si>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</si>
  <si>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</si>
  <si>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</si>
  <si>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</si>
  <si>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</si>
  <si>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</si>
  <si>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</si>
  <si>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</si>
  <si>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</si>
  <si>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</si>
  <si>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</si>
  <si>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</si>
  <si>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</si>
  <si>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</si>
  <si>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</si>
  <si>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</si>
  <si>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</si>
  <si>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</si>
  <si>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</si>
  <si>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</si>
  <si>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</si>
  <si>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</si>
  <si>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</si>
  <si>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</si>
  <si>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</si>
  <si>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</si>
  <si>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</si>
  <si>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</si>
  <si>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</si>
  <si>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</si>
  <si>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</si>
  <si>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</si>
  <si>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</si>
  <si>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</si>
  <si>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</si>
  <si>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</si>
  <si>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</si>
  <si>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</si>
  <si>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</si>
  <si>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</si>
  <si>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</si>
  <si>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</si>
  <si>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</si>
  <si>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</si>
  <si>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</si>
  <si>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</si>
  <si>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</si>
  <si>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</si>
  <si>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</si>
  <si>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</si>
  <si>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</si>
  <si>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</si>
  <si>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</si>
  <si>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</si>
  <si>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</si>
  <si>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</si>
  <si>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</si>
  <si>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</si>
  <si>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</si>
  <si>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</si>
  <si>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</si>
  <si>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</si>
  <si>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</si>
  <si>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</si>
  <si>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</si>
  <si>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</si>
  <si>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</si>
  <si>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</si>
  <si>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</si>
  <si>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</si>
  <si>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</si>
  <si>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</si>
  <si>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</si>
  <si>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</si>
  <si>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</si>
  <si>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</si>
  <si>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</si>
  <si>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</si>
  <si>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</si>
  <si>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</si>
  <si>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</si>
  <si>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</si>
  <si>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</si>
  <si>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</si>
  <si>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</si>
  <si>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</si>
  <si>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</si>
  <si>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</si>
  <si>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</si>
  <si>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</si>
  <si>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</si>
  <si>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</si>
  <si>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</si>
  <si>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</si>
  <si>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</si>
  <si>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</si>
  <si>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</si>
  <si>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</si>
  <si>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</si>
  <si>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</si>
  <si>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</si>
  <si>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</si>
  <si>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</si>
  <si>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</si>
  <si>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</si>
  <si>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</si>
  <si>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</si>
  <si>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</si>
  <si>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</si>
  <si>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</si>
  <si>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</si>
  <si>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</si>
  <si>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</si>
  <si>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</si>
  <si>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</si>
  <si>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</si>
  <si>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</si>
  <si>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</si>
  <si>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</si>
  <si>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</si>
  <si>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</si>
  <si>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</si>
  <si>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</si>
  <si>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</si>
  <si>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</si>
  <si>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</si>
  <si>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</si>
  <si>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</si>
  <si>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</si>
  <si>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</si>
  <si>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</si>
  <si>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</si>
  <si>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</si>
  <si>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</si>
  <si>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</si>
  <si>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</si>
  <si>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</si>
  <si>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</si>
  <si>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</si>
  <si>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</si>
  <si>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</si>
  <si>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</si>
  <si>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</si>
  <si>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</si>
  <si>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</si>
  <si>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</si>
  <si>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</si>
  <si>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</si>
  <si>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</si>
  <si>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</si>
  <si>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</si>
  <si>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</si>
  <si>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</si>
  <si>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</si>
  <si>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</si>
  <si>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</si>
  <si>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</si>
  <si>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</si>
  <si>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</si>
  <si>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</si>
  <si>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</si>
  <si>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</si>
  <si>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</si>
  <si>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</si>
  <si>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</si>
  <si>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</si>
  <si>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</si>
  <si>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</si>
  <si>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</si>
  <si>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</si>
  <si>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</si>
  <si>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</si>
  <si>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</si>
  <si>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</si>
  <si>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</si>
  <si>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</si>
  <si>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</si>
  <si>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</si>
  <si>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</si>
  <si>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</si>
  <si>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</si>
  <si>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</si>
  <si>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</si>
  <si>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</si>
  <si>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</si>
  <si>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</si>
  <si>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</si>
  <si>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</si>
  <si>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</si>
  <si>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</si>
  <si>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</si>
  <si>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</si>
  <si>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</si>
  <si>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</si>
  <si>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</si>
  <si>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</si>
  <si>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</si>
  <si>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</si>
  <si>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</si>
  <si>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</si>
  <si>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</si>
  <si>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</si>
  <si>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</si>
  <si>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</si>
  <si>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</si>
  <si>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</si>
  <si>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</si>
  <si>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</si>
  <si>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</si>
  <si>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</si>
  <si>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</si>
  <si>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</si>
  <si>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</si>
  <si>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</si>
  <si>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</si>
  <si>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</si>
  <si>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</si>
  <si>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</si>
  <si>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</si>
  <si>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</si>
  <si>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</si>
  <si>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</si>
  <si>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</si>
  <si>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</si>
  <si>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</si>
  <si>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</si>
  <si>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</si>
  <si>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</si>
  <si>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</si>
  <si>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</si>
  <si>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</si>
  <si>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</si>
  <si>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</si>
  <si>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</si>
  <si>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</si>
  <si>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</si>
  <si>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</si>
  <si>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</si>
  <si>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</si>
  <si>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</si>
  <si>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</si>
  <si>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</si>
  <si>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</si>
  <si>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</si>
  <si>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</si>
  <si>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</si>
  <si>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</si>
  <si>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</si>
  <si>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</si>
  <si>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</si>
  <si>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</si>
  <si>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</si>
  <si>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</si>
  <si>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</si>
  <si>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</si>
  <si>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</si>
  <si>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</si>
  <si>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</si>
  <si>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</si>
  <si>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</si>
  <si>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</si>
  <si>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</si>
  <si>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</si>
  <si>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</si>
  <si>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</si>
  <si>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</si>
  <si>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</si>
  <si>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</si>
  <si>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</si>
  <si>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</si>
  <si>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</si>
  <si>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</si>
  <si>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</si>
  <si>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</si>
  <si>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</si>
  <si>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</si>
  <si>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</si>
  <si>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</si>
  <si>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</si>
  <si>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</si>
  <si>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</si>
  <si>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</si>
  <si>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</si>
  <si>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</si>
  <si>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</si>
  <si>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</si>
  <si>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</si>
  <si>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</si>
  <si>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</si>
  <si>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</si>
  <si>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</si>
  <si>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</si>
  <si>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</si>
  <si>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</si>
  <si>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</si>
  <si>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</si>
  <si>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</si>
  <si>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</si>
  <si>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</si>
  <si>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</si>
  <si>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</si>
  <si>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</si>
  <si>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</si>
  <si>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</si>
  <si>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</si>
  <si>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Launched_at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</si>
  <si>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</si>
  <si>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</si>
  <si>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</si>
  <si>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</si>
  <si>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</si>
  <si>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</si>
  <si>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</si>
  <si>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</si>
  <si>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</si>
  <si>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</si>
  <si>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</si>
  <si>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</si>
  <si>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</si>
  <si>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</si>
  <si>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</si>
  <si>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</si>
  <si>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</si>
  <si>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</si>
  <si>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Avg.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</si>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</sst>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7D80"/>
        </patternFill>
      </fill>
    </dxf>
  </dxfs>
  <tableStyles count="0" defaultTableStyle="TableStyleMedium2" defaultPivotStyle="PivotStyleLight16"/>
  <colors>
    <mruColors>
      <color rgb="FFFF7D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</a:t>
            </a: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41951153134546709"/>
          <c:y val="5.31338491728352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C-4391-8263-6CC4EA62FD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7C-4391-8263-6CC4EA62FD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7C-4391-8263-6CC4EA62FD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7C-4391-8263-6CC4EA62F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976672"/>
        <c:axId val="504980608"/>
      </c:barChart>
      <c:catAx>
        <c:axId val="50497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80608"/>
        <c:crosses val="autoZero"/>
        <c:auto val="1"/>
        <c:lblAlgn val="ctr"/>
        <c:lblOffset val="100"/>
        <c:noMultiLvlLbl val="0"/>
      </c:catAx>
      <c:valAx>
        <c:axId val="50498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7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9-462D-AD71-4B0FB003BE3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9-462D-AD71-4B0FB003BE3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89-462D-AD71-4B0FB003BE3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83209312"/>
        <c:axId val="283208000"/>
      </c:barChart>
      <c:catAx>
        <c:axId val="2832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208000"/>
        <c:crosses val="autoZero"/>
        <c:auto val="1"/>
        <c:lblAlgn val="ctr"/>
        <c:lblOffset val="100"/>
        <c:noMultiLvlLbl val="0"/>
      </c:catAx>
      <c:valAx>
        <c:axId val="28320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2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Data_Analysis.xlsx]Launch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27225559924719206"/>
          <c:y val="3.42106925431001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1-4693-9760-21231DA2A580}"/>
            </c:ext>
          </c:extLst>
        </c:ser>
        <c:ser>
          <c:idx val="1"/>
          <c:order val="1"/>
          <c:tx>
            <c:strRef>
              <c:f>'Launch Date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21-4693-9760-21231DA2A580}"/>
            </c:ext>
          </c:extLst>
        </c:ser>
        <c:ser>
          <c:idx val="2"/>
          <c:order val="2"/>
          <c:tx>
            <c:strRef>
              <c:f>'Launch Date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21-4693-9760-21231DA2A580}"/>
            </c:ext>
          </c:extLst>
        </c:ser>
        <c:ser>
          <c:idx val="3"/>
          <c:order val="3"/>
          <c:tx>
            <c:strRef>
              <c:f>'Launch Date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21-4693-9760-21231DA2A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90304"/>
        <c:axId val="279194896"/>
      </c:lineChart>
      <c:catAx>
        <c:axId val="27919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94896"/>
        <c:crosses val="autoZero"/>
        <c:auto val="1"/>
        <c:lblAlgn val="ctr"/>
        <c:lblOffset val="100"/>
        <c:noMultiLvlLbl val="0"/>
      </c:catAx>
      <c:valAx>
        <c:axId val="27919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7</xdr:row>
      <xdr:rowOff>85726</xdr:rowOff>
    </xdr:from>
    <xdr:to>
      <xdr:col>18</xdr:col>
      <xdr:colOff>19050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A4664-64C1-4675-BEBE-D9D137B29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123825</xdr:rowOff>
    </xdr:from>
    <xdr:to>
      <xdr:col>20</xdr:col>
      <xdr:colOff>180975</xdr:colOff>
      <xdr:row>33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8376C-A192-4D64-AAE9-481EE6C83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7</xdr:row>
      <xdr:rowOff>9525</xdr:rowOff>
    </xdr:from>
    <xdr:to>
      <xdr:col>19</xdr:col>
      <xdr:colOff>514349</xdr:colOff>
      <xdr:row>31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600CF-A8B9-43EF-86FD-D68885E72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Tuggey" refreshedDate="44368.330071064818" createdVersion="6" refreshedVersion="6" minRefreshableVersion="3" recordCount="4114" xr:uid="{3936D440-4273-45C6-9A0E-FE6D558732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Tuggey" refreshedDate="44368.388487962962" createdVersion="6" refreshedVersion="6" minRefreshableVersion="3" recordCount="4114" xr:uid="{67991CEC-9727-4D2D-91DB-9950E502C89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_at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F87FD-B750-433B-8735-963F774B969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428D2-1736-4FB1-9385-2B790DDCCE0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54201-F014-4E96-A6AE-7051B55ECC5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90" zoomScaleNormal="90" workbookViewId="0">
      <pane ySplit="1" topLeftCell="A2" activePane="bottomLeft" state="frozen"/>
      <selection activeCell="B1" sqref="B1"/>
      <selection pane="bottomLeft" activeCell="C3195" sqref="C319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customWidth="1"/>
    <col min="5" max="5" width="19" style="8" bestFit="1" customWidth="1"/>
    <col min="6" max="6" width="14.140625" bestFit="1" customWidth="1"/>
    <col min="7" max="7" width="11.140625" bestFit="1" customWidth="1"/>
    <col min="8" max="8" width="12.28515625" bestFit="1" customWidth="1"/>
    <col min="9" max="9" width="13.42578125" bestFit="1" customWidth="1"/>
    <col min="10" max="10" width="17.85546875" customWidth="1"/>
    <col min="11" max="11" width="14.140625" bestFit="1" customWidth="1"/>
    <col min="12" max="12" width="20.140625" bestFit="1" customWidth="1"/>
    <col min="13" max="13" width="12.7109375" bestFit="1" customWidth="1"/>
    <col min="14" max="14" width="34.7109375" bestFit="1" customWidth="1"/>
    <col min="15" max="15" width="25.85546875" style="10" customWidth="1"/>
    <col min="16" max="16" width="24.42578125" style="10" bestFit="1" customWidth="1"/>
    <col min="17" max="17" width="34.7109375" bestFit="1" customWidth="1"/>
    <col min="18" max="18" width="19.140625" bestFit="1" customWidth="1"/>
    <col min="19" max="19" width="23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 t="shared" ref="P2:P65" si="1"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si="1"/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ref="P66:P129" si="5">IFERROR(ROUND(E66/L66,2),0)</f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si="5"/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ref="P130:P193" si="9">IFERROR(ROUND(E130/L130,2),0)</f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si="9"/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ref="P194:P257" si="13">IFERROR(ROUND(E194/L194,2),0)</f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si="13"/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ref="P258:P321" si="17">IFERROR(ROUND(E258/L258,2),0)</f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si="17"/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ref="P322:P385" si="21">IFERROR(ROUND(E322/L322,2),0)</f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si="21"/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ref="P386:P449" si="25">IFERROR(ROUND(E386/L386,2),0)</f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si="25"/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ref="P450:P513" si="29">IFERROR(ROUND(E450/L450,2),0)</f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si="29"/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ref="P514:P577" si="33">IFERROR(ROUND(E514/L514,2),0)</f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si="33"/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0">
        <f t="shared" ref="P578:P641" si="37">IFERROR(ROUND(E578/L578,2),0)</f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si="37"/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0">
        <f t="shared" ref="P642:P705" si="41">IFERROR(ROUND(E642/L642,2),0)</f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0">
        <f t="shared" si="41"/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0">
        <f t="shared" ref="P706:P769" si="45">IFERROR(ROUND(E706/L706,2),0)</f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0">
        <f t="shared" si="45"/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0">
        <f t="shared" ref="P770:P833" si="49">IFERROR(ROUND(E770/L770,2),0)</f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0">
        <f t="shared" si="49"/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0">
        <f t="shared" ref="P834:P897" si="53">IFERROR(ROUND(E834/L834,2),0)</f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0">
        <f t="shared" si="53"/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0">
        <f t="shared" ref="P898:P961" si="57">IFERROR(ROUND(E898/L898,2),0)</f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0">
        <f t="shared" si="57"/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0">
        <f t="shared" ref="P962:P1025" si="61">IFERROR(ROUND(E962/L962,2),0)</f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0">
        <f t="shared" si="61"/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0">
        <f t="shared" ref="P1026:P1089" si="65">IFERROR(ROUND(E1026/L1026,2),0)</f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0">
        <f t="shared" si="65"/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0">
        <f t="shared" ref="P1090:P1153" si="69">IFERROR(ROUND(E1090/L1090,2),0)</f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0">
        <f t="shared" si="69"/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0">
        <f t="shared" ref="P1154:P1217" si="73">IFERROR(ROUND(E1154/L1154,2),0)</f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0">
        <f t="shared" si="73"/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0">
        <f t="shared" ref="P1218:P1281" si="77">IFERROR(ROUND(E1218/L1218,2),0)</f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0">
        <f t="shared" si="77"/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0">
        <f t="shared" ref="P1282:P1345" si="81">IFERROR(ROUND(E1282/L1282,2),0)</f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0">
        <f t="shared" si="81"/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0">
        <f t="shared" ref="P1346:P1409" si="85">IFERROR(ROUND(E1346/L1346,2),0)</f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0">
        <f t="shared" si="85"/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0">
        <f t="shared" ref="P1410:P1473" si="89">IFERROR(ROUND(E1410/L1410,2),0)</f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0">
        <f t="shared" si="89"/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0">
        <f t="shared" ref="P1474:P1537" si="93">IFERROR(ROUND(E1474/L1474,2),0)</f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0">
        <f t="shared" si="93"/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0">
        <f t="shared" ref="P1538:P1601" si="97">IFERROR(ROUND(E1538/L1538,2),0)</f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0">
        <f t="shared" si="97"/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0">
        <f t="shared" ref="P1602:P1665" si="101">IFERROR(ROUND(E1602/L1602,2),0)</f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0">
        <f t="shared" si="101"/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0">
        <f t="shared" ref="P1666:P1729" si="105">IFERROR(ROUND(E1666/L1666,2),0)</f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0">
        <f t="shared" si="105"/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0">
        <f t="shared" ref="P1730:P1793" si="109">IFERROR(ROUND(E1730/L1730,2),0)</f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0">
        <f t="shared" si="109"/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0">
        <f t="shared" ref="P1794:P1857" si="113">IFERROR(ROUND(E1794/L1794,2),0)</f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0">
        <f t="shared" si="113"/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0">
        <f t="shared" ref="P1858:P1921" si="117">IFERROR(ROUND(E1858/L1858,2),0)</f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0">
        <f t="shared" si="117"/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0">
        <f t="shared" ref="P1922:P1985" si="121">IFERROR(ROUND(E1922/L1922,2),0)</f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0">
        <f t="shared" si="121"/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0">
        <f t="shared" ref="P1986:P2049" si="125">IFERROR(ROUND(E1986/L1986,2),0)</f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0">
        <f t="shared" si="125"/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0">
        <f t="shared" ref="P2050:P2113" si="129">IFERROR(ROUND(E2050/L2050,2),0)</f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0">
        <f t="shared" si="129"/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0">
        <f t="shared" ref="P2114:P2177" si="133">IFERROR(ROUND(E2114/L2114,2),0)</f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0">
        <f t="shared" si="133"/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0">
        <f t="shared" ref="P2178:P2241" si="137">IFERROR(ROUND(E2178/L2178,2),0)</f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0">
        <f t="shared" si="137"/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0">
        <f t="shared" ref="P2242:P2305" si="141">IFERROR(ROUND(E2242/L2242,2),0)</f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0">
        <f t="shared" si="141"/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0">
        <f t="shared" ref="P2306:P2369" si="145">IFERROR(ROUND(E2306/L2306,2),0)</f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0">
        <f t="shared" si="145"/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0">
        <f t="shared" ref="P2370:P2433" si="149">IFERROR(ROUND(E2370/L2370,2),0)</f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0">
        <f t="shared" si="149"/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0">
        <f t="shared" ref="P2434:P2497" si="153">IFERROR(ROUND(E2434/L2434,2),0)</f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0">
        <f t="shared" si="153"/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0">
        <f t="shared" ref="P2498:P2561" si="157">IFERROR(ROUND(E2498/L2498,2),0)</f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0">
        <f t="shared" si="157"/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0">
        <f t="shared" ref="P2562:P2625" si="161">IFERROR(ROUND(E2562/L2562,2),0)</f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0">
        <f t="shared" si="161"/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0">
        <f t="shared" ref="P2626:P2689" si="165">IFERROR(ROUND(E2626/L2626,2),0)</f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0">
        <f t="shared" si="165"/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0">
        <f t="shared" ref="P2690:P2753" si="169">IFERROR(ROUND(E2690/L2690,2),0)</f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0">
        <f t="shared" si="169"/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0">
        <f t="shared" ref="P2754:P2817" si="173">IFERROR(ROUND(E2754/L2754,2),0)</f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0">
        <f t="shared" si="173"/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0">
        <f t="shared" ref="P2818:P2881" si="177">IFERROR(ROUND(E2818/L2818,2),0)</f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0">
        <f t="shared" si="177"/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0">
        <f t="shared" ref="P2882:P2945" si="181">IFERROR(ROUND(E2882/L2882,2),0)</f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0">
        <f t="shared" si="181"/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0">
        <f t="shared" ref="P2946:P3009" si="185">IFERROR(ROUND(E2946/L2946,2),0)</f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0">
        <f t="shared" si="185"/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0">
        <f t="shared" ref="P3010:P3073" si="189">IFERROR(ROUND(E3010/L3010,2),0)</f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0">
        <f t="shared" si="189"/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0">
        <f t="shared" ref="P3074:P3137" si="193">IFERROR(ROUND(E3074/L3074,2),0)</f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0">
        <f t="shared" si="193"/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0">
        <f t="shared" ref="P3138:P3201" si="197">IFERROR(ROUND(E3138/L3138,2),0)</f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0">
        <f t="shared" si="197"/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0">
        <f t="shared" ref="P3202:P3265" si="201">IFERROR(ROUND(E3202/L3202,2),0)</f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0">
        <f t="shared" si="201"/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0">
        <f t="shared" ref="P3266:P3329" si="205">IFERROR(ROUND(E3266/L3266,2),0)</f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0">
        <f t="shared" si="205"/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0">
        <f t="shared" ref="P3330:P3393" si="209">IFERROR(ROUND(E3330/L3330,2),0)</f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0">
        <f t="shared" si="209"/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0">
        <f t="shared" ref="P3394:P3457" si="213">IFERROR(ROUND(E3394/L3394,2),0)</f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0">
        <f t="shared" si="213"/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0">
        <f t="shared" ref="P3458:P3521" si="217">IFERROR(ROUND(E3458/L3458,2),0)</f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0">
        <f t="shared" si="217"/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0">
        <f t="shared" ref="P3522:P3585" si="221">IFERROR(ROUND(E3522/L3522,2),0)</f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0">
        <f t="shared" si="221"/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0">
        <f t="shared" ref="P3586:P3649" si="225">IFERROR(ROUND(E3586/L3586,2),0)</f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0">
        <f t="shared" si="225"/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0">
        <f t="shared" ref="P3650:P3713" si="229">IFERROR(ROUND(E3650/L3650,2),0)</f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0">
        <f t="shared" si="229"/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0">
        <f t="shared" ref="P3714:P3777" si="233">IFERROR(ROUND(E3714/L3714,2),0)</f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0">
        <f t="shared" si="233"/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0">
        <f t="shared" ref="P3778:P3841" si="237">IFERROR(ROUND(E3778/L3778,2),0)</f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0">
        <f t="shared" si="237"/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0">
        <f t="shared" ref="P3842:P3905" si="241">IFERROR(ROUND(E3842/L3842,2),0)</f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0">
        <f t="shared" si="241"/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0">
        <f t="shared" ref="P3906:P3969" si="245">IFERROR(ROUND(E3906/L3906,2),0)</f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0">
        <f t="shared" si="245"/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0">
        <f t="shared" ref="P3970:P4033" si="249">IFERROR(ROUND(E3970/L3970,2),0)</f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0">
        <f t="shared" si="249"/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0">
        <f t="shared" ref="P4034:P4097" si="253">IFERROR(ROUND(E4034/L4034,2),0)</f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0">
        <f t="shared" si="253"/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0">
        <f t="shared" ref="P4098:P4115" si="257">IFERROR(ROUND(E4098/L4098,2),0)</f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0">
        <f t="shared" si="257"/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7D8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2DBA8-B9C0-413A-9AD8-B5891D778282}">
  <dimension ref="A1:T413"/>
  <sheetViews>
    <sheetView topLeftCell="B1" workbookViewId="0">
      <pane ySplit="1" topLeftCell="A2" activePane="bottomLeft" state="frozen"/>
      <selection pane="bottomLeft" activeCell="W8" sqref="W8"/>
    </sheetView>
  </sheetViews>
  <sheetFormatPr defaultRowHeight="15" x14ac:dyDescent="0.25"/>
  <cols>
    <col min="2" max="3" width="9.140625" customWidth="1"/>
    <col min="19" max="20" width="10.7109375" style="13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s="13" t="s">
        <v>8364</v>
      </c>
      <c r="T1" s="13" t="s">
        <v>8365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3ADFB-A165-4629-AD69-B2D756B00ED8}">
  <dimension ref="A1:T251"/>
  <sheetViews>
    <sheetView workbookViewId="0">
      <selection activeCell="W10" sqref="W10"/>
    </sheetView>
  </sheetViews>
  <sheetFormatPr defaultRowHeight="15" x14ac:dyDescent="0.25"/>
  <cols>
    <col min="19" max="20" width="10.7109375" style="13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s="13" t="s">
        <v>8364</v>
      </c>
      <c r="T1" s="13" t="s">
        <v>8365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6423F-8101-4DE7-9EBC-D5C0BF9FE0E1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42578125" style="15" bestFit="1" customWidth="1"/>
    <col min="3" max="3" width="11.140625" style="15" bestFit="1" customWidth="1"/>
  </cols>
  <sheetData>
    <row r="1" spans="1:3" x14ac:dyDescent="0.25">
      <c r="B1" s="15" t="s">
        <v>8384</v>
      </c>
      <c r="C1" s="15" t="s">
        <v>8385</v>
      </c>
    </row>
    <row r="2" spans="1:3" x14ac:dyDescent="0.25">
      <c r="A2" t="s">
        <v>8386</v>
      </c>
      <c r="B2" s="15">
        <f>AVERAGE('SuccessfulUS Kickstarters_Plays'!D:D)</f>
        <v>5048.8786407766993</v>
      </c>
      <c r="C2" s="15">
        <f>AVERAGE('Failed US Kickstarters_Plays'!D:D)</f>
        <v>10554.212</v>
      </c>
    </row>
    <row r="3" spans="1:3" x14ac:dyDescent="0.25">
      <c r="A3" t="s">
        <v>8387</v>
      </c>
      <c r="B3" s="15">
        <f>MEDIAN('SuccessfulUS Kickstarters_Plays'!D:D)</f>
        <v>3000</v>
      </c>
      <c r="C3" s="15">
        <f>MEDIAN('Failed US Kickstarters_Plays'!D:D)</f>
        <v>5000</v>
      </c>
    </row>
    <row r="4" spans="1:3" x14ac:dyDescent="0.25">
      <c r="A4" t="s">
        <v>8390</v>
      </c>
      <c r="B4" s="15">
        <f>_xlfn.STDEV.P('SuccessfulUS Kickstarters_Plays'!D:D)</f>
        <v>7748.7537726373303</v>
      </c>
      <c r="C4" s="15">
        <f>_xlfn.STDEV.P('Failed US Kickstarters_Plays'!D:D)</f>
        <v>21967.731061515115</v>
      </c>
    </row>
    <row r="5" spans="1:3" x14ac:dyDescent="0.25">
      <c r="A5" t="s">
        <v>8391</v>
      </c>
      <c r="B5" s="15">
        <f>_xlfn.QUARTILE.EXC('SuccessfulUS Kickstarters_Plays'!D:D, 3)</f>
        <v>5000</v>
      </c>
      <c r="C5" s="15">
        <f>_xlfn.QUARTILE.EXC('Failed US Kickstarters_Plays'!D:D, 3)</f>
        <v>10000</v>
      </c>
    </row>
    <row r="6" spans="1:3" x14ac:dyDescent="0.25">
      <c r="A6" t="s">
        <v>8392</v>
      </c>
      <c r="B6" s="15">
        <f>_xlfn.QUARTILE.EXC('SuccessfulUS Kickstarters_Plays'!D:D, 1)</f>
        <v>1500</v>
      </c>
      <c r="C6" s="15">
        <f>_xlfn.QUARTILE.EXC('Failed US Kickstarters_Plays'!D:D, 1)</f>
        <v>2000</v>
      </c>
    </row>
    <row r="7" spans="1:3" x14ac:dyDescent="0.25">
      <c r="A7" t="s">
        <v>8393</v>
      </c>
      <c r="B7" s="15">
        <f>B5-B6</f>
        <v>3500</v>
      </c>
      <c r="C7" s="15">
        <f>C5-C6</f>
        <v>8000</v>
      </c>
    </row>
    <row r="9" spans="1:3" x14ac:dyDescent="0.25">
      <c r="A9" t="s">
        <v>8388</v>
      </c>
      <c r="B9" s="15">
        <f>AVERAGE('SuccessfulUS Kickstarters_Plays'!E:E)</f>
        <v>5601.5458009708727</v>
      </c>
      <c r="C9" s="15">
        <f>AVERAGE('Failed US Kickstarters_Plays'!E:E)</f>
        <v>558.65484000000004</v>
      </c>
    </row>
    <row r="10" spans="1:3" x14ac:dyDescent="0.25">
      <c r="A10" t="s">
        <v>8389</v>
      </c>
      <c r="B10" s="15">
        <f>MEDIAN('SuccessfulUS Kickstarters_Plays'!E:E)</f>
        <v>3167.5</v>
      </c>
      <c r="C10" s="15">
        <f>MEDIAN('Failed US Kickstarters_Plays'!E:E)</f>
        <v>103</v>
      </c>
    </row>
    <row r="11" spans="1:3" x14ac:dyDescent="0.25">
      <c r="A11" t="s">
        <v>8394</v>
      </c>
      <c r="B11" s="15">
        <f>_xlfn.STDEV.P('SuccessfulUS Kickstarters_Plays'!E:E)</f>
        <v>8334.5731699164608</v>
      </c>
      <c r="C11" s="15">
        <f>_xlfn.STDEV.P('Failed US Kickstarters_Plays'!E:E)</f>
        <v>1330.5230280400915</v>
      </c>
    </row>
    <row r="12" spans="1:3" x14ac:dyDescent="0.25">
      <c r="A12" t="s">
        <v>8395</v>
      </c>
      <c r="B12" s="15">
        <f>_xlfn.QUARTILE.EXC('SuccessfulUS Kickstarters_Plays'!E:E, 3)</f>
        <v>5699</v>
      </c>
      <c r="C12" s="15">
        <f>_xlfn.QUARTILE.EXC('Failed US Kickstarters_Plays'!E:E, 3)</f>
        <v>501</v>
      </c>
    </row>
    <row r="13" spans="1:3" x14ac:dyDescent="0.25">
      <c r="A13" t="s">
        <v>8396</v>
      </c>
      <c r="B13" s="15">
        <f>_xlfn.QUARTILE.EXC('SuccessfulUS Kickstarters_Plays'!E:E, 1)</f>
        <v>1716.5074999999999</v>
      </c>
      <c r="C13" s="15">
        <f>_xlfn.QUARTILE.EXC('Failed US Kickstarters_Plays'!E:E, 1)</f>
        <v>9.25</v>
      </c>
    </row>
    <row r="14" spans="1:3" x14ac:dyDescent="0.25">
      <c r="A14" t="s">
        <v>8397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22F5B-6BD4-4CB4-A3EB-F7FF93BA4A56}">
  <dimension ref="A1:F6"/>
  <sheetViews>
    <sheetView topLeftCell="G1"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5.140625" bestFit="1" customWidth="1"/>
    <col min="8" max="8" width="18" bestFit="1" customWidth="1"/>
    <col min="9" max="9" width="25.140625" bestFit="1" customWidth="1"/>
    <col min="10" max="10" width="23" bestFit="1" customWidth="1"/>
    <col min="11" max="11" width="30.28515625" bestFit="1" customWidth="1"/>
    <col min="12" max="46" width="3" bestFit="1" customWidth="1"/>
    <col min="47" max="49" width="4" bestFit="1" customWidth="1"/>
    <col min="50" max="50" width="6" bestFit="1" customWidth="1"/>
    <col min="51" max="51" width="13.85546875" bestFit="1" customWidth="1"/>
    <col min="52" max="52" width="8" bestFit="1" customWidth="1"/>
    <col min="53" max="53" width="4" bestFit="1" customWidth="1"/>
    <col min="54" max="127" width="3" bestFit="1" customWidth="1"/>
    <col min="128" max="128" width="11" bestFit="1" customWidth="1"/>
    <col min="129" max="129" width="6.140625" bestFit="1" customWidth="1"/>
    <col min="130" max="134" width="2" bestFit="1" customWidth="1"/>
    <col min="135" max="147" width="3" bestFit="1" customWidth="1"/>
    <col min="148" max="151" width="4" bestFit="1" customWidth="1"/>
    <col min="152" max="152" width="9.140625" bestFit="1" customWidth="1"/>
    <col min="153" max="153" width="11.85546875" bestFit="1" customWidth="1"/>
    <col min="154" max="371" width="4" bestFit="1" customWidth="1"/>
    <col min="372" max="387" width="5" bestFit="1" customWidth="1"/>
    <col min="388" max="389" width="7" bestFit="1" customWidth="1"/>
    <col min="390" max="390" width="8" bestFit="1" customWidth="1"/>
    <col min="391" max="391" width="15" bestFit="1" customWidth="1"/>
    <col min="392" max="392" width="11.28515625" bestFit="1" customWidth="1"/>
    <col min="393" max="475" width="10.5703125" bestFit="1" customWidth="1"/>
    <col min="476" max="549" width="11.5703125" bestFit="1" customWidth="1"/>
    <col min="550" max="560" width="12.5703125" bestFit="1" customWidth="1"/>
    <col min="561" max="561" width="15" bestFit="1" customWidth="1"/>
    <col min="562" max="56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2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1593-4F4D-459A-B006-007B6FAB778C}">
  <dimension ref="A1:E7"/>
  <sheetViews>
    <sheetView topLeftCell="F16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2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8A236-4D8B-4038-888F-AA176FF08877}">
  <dimension ref="A1:F17"/>
  <sheetViews>
    <sheetView topLeftCell="A10" workbookViewId="0">
      <selection activeCell="R27" sqref="R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8372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5">
      <c r="A6" s="14" t="s">
        <v>8373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5">
      <c r="A7" s="14" t="s">
        <v>8374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5">
      <c r="A8" s="14" t="s">
        <v>8375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5">
      <c r="A9" s="14" t="s">
        <v>8366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5">
      <c r="A10" s="14" t="s">
        <v>8376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5">
      <c r="A11" s="14" t="s">
        <v>8367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5">
      <c r="A12" s="14" t="s">
        <v>8368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5">
      <c r="A13" s="14" t="s">
        <v>8369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5">
      <c r="A14" s="14" t="s">
        <v>8370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5">
      <c r="A15" s="14" t="s">
        <v>8371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5">
      <c r="A16" s="14" t="s">
        <v>8377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5">
      <c r="A17" s="14" t="s">
        <v>8361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3EBD6-8DBC-41A9-9BC2-E02BF3F064D7}">
  <dimension ref="A1:F6"/>
  <sheetViews>
    <sheetView workbookViewId="0">
      <selection activeCell="E13" sqref="E13"/>
    </sheetView>
  </sheetViews>
  <sheetFormatPr defaultRowHeight="15" x14ac:dyDescent="0.25"/>
  <cols>
    <col min="1" max="1" width="33.5703125" bestFit="1" customWidth="1"/>
    <col min="2" max="2" width="24.5703125" customWidth="1"/>
    <col min="5" max="5" width="13.5703125" bestFit="1" customWidth="1"/>
  </cols>
  <sheetData>
    <row r="1" spans="1:6" x14ac:dyDescent="0.25">
      <c r="A1" t="s">
        <v>8378</v>
      </c>
      <c r="B1" t="s">
        <v>8379</v>
      </c>
      <c r="C1" t="s">
        <v>8380</v>
      </c>
      <c r="D1" t="s">
        <v>8381</v>
      </c>
      <c r="E1" t="s">
        <v>8383</v>
      </c>
      <c r="F1" t="s">
        <v>8382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 4, FALSE)</f>
        <v>2020</v>
      </c>
      <c r="E2">
        <f>VLOOKUP(A2,Kickstarter!B:P,15, FALSE)</f>
        <v>51.79</v>
      </c>
      <c r="F2">
        <f>VLOOKUP(A2,Kickstarter!B:L,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 4, FALSE)</f>
        <v>2020</v>
      </c>
      <c r="E3">
        <f>VLOOKUP(A3,Kickstarter!B:P,15, FALSE)</f>
        <v>36.07</v>
      </c>
      <c r="F3">
        <f>VLOOKUP(A3,Kickstarter!B:L,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 4, FALSE)</f>
        <v>2576</v>
      </c>
      <c r="E4">
        <f>VLOOKUP(A4,Kickstarter!B:P,15, FALSE)</f>
        <v>33.03</v>
      </c>
      <c r="F4">
        <f>VLOOKUP(A4,Kickstarter!B:L,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 4, FALSE)</f>
        <v>1168</v>
      </c>
      <c r="E5">
        <f>VLOOKUP(A5,Kickstarter!B:P,15, FALSE)</f>
        <v>44.92</v>
      </c>
      <c r="F5">
        <f>VLOOKUP(A5,Kickstarter!B:L,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 4, FALSE)</f>
        <v>4137</v>
      </c>
      <c r="E6">
        <f>VLOOKUP(A6,Kickstarter!B:P,15,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SuccessfulUS Kickstarters_Plays</vt:lpstr>
      <vt:lpstr>Failed US Kickstarters_Plays</vt:lpstr>
      <vt:lpstr>Descriptive Statistics_Plays</vt:lpstr>
      <vt:lpstr>Category Statistics</vt:lpstr>
      <vt:lpstr>Subcategory Statistics</vt:lpstr>
      <vt:lpstr>Launch Date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 Tuggey</cp:lastModifiedBy>
  <dcterms:created xsi:type="dcterms:W3CDTF">2017-04-20T15:17:24Z</dcterms:created>
  <dcterms:modified xsi:type="dcterms:W3CDTF">2021-06-24T16:23:58Z</dcterms:modified>
</cp:coreProperties>
</file>