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schaefer/Desktop/"/>
    </mc:Choice>
  </mc:AlternateContent>
  <xr:revisionPtr revIDLastSave="0" documentId="8_{832C1C64-F7CD-2645-A224-CEC979C0425F}" xr6:coauthVersionLast="45" xr6:coauthVersionMax="45" xr10:uidLastSave="{00000000-0000-0000-0000-000000000000}"/>
  <bookViews>
    <workbookView xWindow="1920" yWindow="3820" windowWidth="30500" windowHeight="19620" xr2:uid="{62D85191-994E-D24B-94E4-4F107A630C44}"/>
  </bookViews>
  <sheets>
    <sheet name="Charles 9538089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D7" i="1"/>
  <c r="E7" i="1" s="1"/>
  <c r="D6" i="1"/>
  <c r="E6" i="1" s="1"/>
  <c r="K7" i="1" l="1"/>
  <c r="B7" i="1"/>
  <c r="P7" i="1" s="1"/>
  <c r="D9" i="1"/>
  <c r="E9" i="1" s="1"/>
  <c r="C10" i="1"/>
  <c r="D8" i="1"/>
  <c r="E8" i="1" s="1"/>
  <c r="C11" i="1" l="1"/>
  <c r="D10" i="1"/>
  <c r="E10" i="1" s="1"/>
  <c r="B9" i="1"/>
  <c r="B8" i="1"/>
  <c r="P8" i="1" s="1"/>
  <c r="P9" i="1" s="1"/>
  <c r="K8" i="1"/>
  <c r="K9" i="1" s="1"/>
  <c r="B10" i="1" l="1"/>
  <c r="P10" i="1" s="1"/>
  <c r="K10" i="1"/>
  <c r="D11" i="1"/>
  <c r="E11" i="1" s="1"/>
  <c r="C12" i="1"/>
  <c r="P11" i="1" l="1"/>
  <c r="B11" i="1"/>
  <c r="K11" i="1"/>
  <c r="C13" i="1"/>
  <c r="D12" i="1"/>
  <c r="E12" i="1" s="1"/>
  <c r="D13" i="1" l="1"/>
  <c r="E13" i="1" s="1"/>
  <c r="C14" i="1"/>
  <c r="B12" i="1"/>
  <c r="P12" i="1" s="1"/>
  <c r="K12" i="1"/>
  <c r="C15" i="1" l="1"/>
  <c r="D14" i="1"/>
  <c r="E14" i="1" s="1"/>
  <c r="B13" i="1"/>
  <c r="P13" i="1" s="1"/>
  <c r="M13" i="1"/>
  <c r="K13" i="1"/>
  <c r="K14" i="1" l="1"/>
  <c r="B14" i="1"/>
  <c r="P14" i="1" s="1"/>
  <c r="C16" i="1"/>
  <c r="D15" i="1"/>
  <c r="E15" i="1" s="1"/>
  <c r="C17" i="1" l="1"/>
  <c r="D16" i="1"/>
  <c r="E16" i="1" s="1"/>
  <c r="K15" i="1"/>
  <c r="B15" i="1"/>
  <c r="P15" i="1" s="1"/>
  <c r="K16" i="1" l="1"/>
  <c r="B16" i="1"/>
  <c r="P16" i="1" s="1"/>
  <c r="C18" i="1"/>
  <c r="D17" i="1"/>
  <c r="E17" i="1" s="1"/>
  <c r="K17" i="1" l="1"/>
  <c r="B17" i="1"/>
  <c r="P17" i="1" s="1"/>
  <c r="C19" i="1"/>
  <c r="D18" i="1"/>
  <c r="E18" i="1" s="1"/>
  <c r="D19" i="1" l="1"/>
  <c r="E19" i="1" s="1"/>
  <c r="C20" i="1"/>
  <c r="K18" i="1"/>
  <c r="B18" i="1"/>
  <c r="P18" i="1" s="1"/>
  <c r="K19" i="1" l="1"/>
  <c r="B19" i="1"/>
  <c r="P19" i="1" s="1"/>
  <c r="C21" i="1"/>
  <c r="D20" i="1"/>
  <c r="E20" i="1" s="1"/>
  <c r="C22" i="1" l="1"/>
  <c r="D21" i="1"/>
  <c r="E21" i="1" s="1"/>
  <c r="K20" i="1"/>
  <c r="B20" i="1"/>
  <c r="P20" i="1" s="1"/>
  <c r="D22" i="1" l="1"/>
  <c r="E22" i="1" s="1"/>
  <c r="C23" i="1"/>
  <c r="K21" i="1"/>
  <c r="B21" i="1"/>
  <c r="P21" i="1" s="1"/>
  <c r="D23" i="1" l="1"/>
  <c r="E23" i="1" s="1"/>
  <c r="C24" i="1"/>
  <c r="K22" i="1"/>
  <c r="B22" i="1"/>
  <c r="P22" i="1" s="1"/>
  <c r="D24" i="1" l="1"/>
  <c r="E24" i="1" s="1"/>
  <c r="C25" i="1"/>
  <c r="K23" i="1"/>
  <c r="B23" i="1"/>
  <c r="P23" i="1" s="1"/>
  <c r="D25" i="1" l="1"/>
  <c r="E25" i="1" s="1"/>
  <c r="C26" i="1"/>
  <c r="K24" i="1"/>
  <c r="B24" i="1"/>
  <c r="P24" i="1" s="1"/>
  <c r="D26" i="1" l="1"/>
  <c r="E26" i="1" s="1"/>
  <c r="C27" i="1"/>
  <c r="K25" i="1"/>
  <c r="B25" i="1"/>
  <c r="P25" i="1" s="1"/>
  <c r="D27" i="1" l="1"/>
  <c r="E27" i="1" s="1"/>
  <c r="C28" i="1"/>
  <c r="K26" i="1"/>
  <c r="B26" i="1"/>
  <c r="P26" i="1" s="1"/>
  <c r="D28" i="1" l="1"/>
  <c r="E28" i="1" s="1"/>
  <c r="C29" i="1"/>
  <c r="K27" i="1"/>
  <c r="B27" i="1"/>
  <c r="P27" i="1" s="1"/>
  <c r="K28" i="1" l="1"/>
  <c r="B28" i="1"/>
  <c r="P28" i="1" s="1"/>
  <c r="D29" i="1"/>
  <c r="E29" i="1" s="1"/>
  <c r="C30" i="1"/>
  <c r="K29" i="1" l="1"/>
  <c r="B29" i="1"/>
  <c r="P29" i="1" s="1"/>
  <c r="D30" i="1"/>
  <c r="E30" i="1" s="1"/>
  <c r="C31" i="1"/>
  <c r="K30" i="1" l="1"/>
  <c r="B30" i="1"/>
  <c r="P30" i="1" s="1"/>
  <c r="D31" i="1"/>
  <c r="E31" i="1" s="1"/>
  <c r="C32" i="1"/>
  <c r="K31" i="1" l="1"/>
  <c r="B31" i="1"/>
  <c r="P31" i="1" s="1"/>
  <c r="D32" i="1"/>
  <c r="E32" i="1" s="1"/>
  <c r="C33" i="1"/>
  <c r="K32" i="1" l="1"/>
  <c r="B32" i="1"/>
  <c r="P32" i="1" s="1"/>
  <c r="D33" i="1"/>
  <c r="E33" i="1" s="1"/>
  <c r="C34" i="1"/>
  <c r="K33" i="1" l="1"/>
  <c r="B33" i="1"/>
  <c r="P33" i="1" s="1"/>
  <c r="D34" i="1"/>
  <c r="E34" i="1" s="1"/>
  <c r="C35" i="1"/>
  <c r="D35" i="1" s="1"/>
  <c r="E35" i="1" s="1"/>
  <c r="K34" i="1" l="1"/>
  <c r="B34" i="1"/>
  <c r="P34" i="1" s="1"/>
  <c r="P35" i="1" s="1"/>
  <c r="K35" i="1"/>
  <c r="B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3" authorId="0" shapeId="0" xr:uid="{627BE55C-C770-2947-BEB7-D7947C23A0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Open Trade Equity</t>
        </r>
      </text>
    </comment>
    <comment ref="H3" authorId="0" shapeId="0" xr:uid="{C0D39216-5CED-574F-AA65-D48601E525D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Gross profit or Loss</t>
        </r>
      </text>
    </comment>
  </commentList>
</comments>
</file>

<file path=xl/sharedStrings.xml><?xml version="1.0" encoding="utf-8"?>
<sst xmlns="http://schemas.openxmlformats.org/spreadsheetml/2006/main" count="21" uniqueCount="21">
  <si>
    <t>Craig Kinda / CLK</t>
  </si>
  <si>
    <t>VOL TARGET 15%</t>
  </si>
  <si>
    <t>RJO</t>
  </si>
  <si>
    <t>DATE</t>
  </si>
  <si>
    <t>DAILY</t>
  </si>
  <si>
    <t>Notional</t>
  </si>
  <si>
    <t>Notional minus realized gains</t>
  </si>
  <si>
    <t>Net Notional plus/minus unrealized gain/loss</t>
  </si>
  <si>
    <t>Beginning Margin Balance</t>
  </si>
  <si>
    <t>Unrealized Gain/Loss</t>
  </si>
  <si>
    <t>Realized Gain/Loss</t>
  </si>
  <si>
    <t>Realized Gain/Loss Total</t>
  </si>
  <si>
    <t>Mgt Fee</t>
  </si>
  <si>
    <t>Mgt Fee per day</t>
  </si>
  <si>
    <t>ACCRD Mgt Fee</t>
  </si>
  <si>
    <t>Pf fee</t>
  </si>
  <si>
    <t>HWM</t>
  </si>
  <si>
    <t>Invoice Amount</t>
  </si>
  <si>
    <t>NAV</t>
  </si>
  <si>
    <t>PROFIT/LOSS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</si>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</sst>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9" x14ac:knownFonts="1">
    <font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8"/>
      <color theme="0"/>
      <name val="Arial"/>
      <family val="2"/>
    </font>
    <font>
      <sz val="9"/>
      <color theme="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" fontId="1" fillId="2" borderId="0" xfId="0" applyNumberFormat="1" applyFont="1" applyFill="1"/>
    <xf numFmtId="4" fontId="1" fillId="3" borderId="0" xfId="0" applyNumberFormat="1" applyFont="1" applyFill="1"/>
    <xf numFmtId="2" fontId="2" fillId="4" borderId="0" xfId="0" applyNumberFormat="1" applyFont="1" applyFill="1" applyAlignment="1">
      <alignment horizontal="center"/>
    </xf>
    <xf numFmtId="0" fontId="3" fillId="0" borderId="0" xfId="0" applyFont="1"/>
    <xf numFmtId="1" fontId="4" fillId="2" borderId="0" xfId="0" applyNumberFormat="1" applyFont="1" applyFill="1"/>
    <xf numFmtId="2" fontId="1" fillId="2" borderId="0" xfId="0" applyNumberFormat="1" applyFont="1" applyFill="1"/>
    <xf numFmtId="2" fontId="5" fillId="4" borderId="0" xfId="0" applyNumberFormat="1" applyFont="1" applyFill="1" applyAlignment="1">
      <alignment horizontal="center"/>
    </xf>
    <xf numFmtId="15" fontId="1" fillId="5" borderId="0" xfId="0" applyNumberFormat="1" applyFont="1" applyFill="1" applyAlignment="1">
      <alignment horizontal="center"/>
    </xf>
    <xf numFmtId="4" fontId="1" fillId="5" borderId="0" xfId="0" applyNumberFormat="1" applyFont="1" applyFill="1" applyAlignment="1">
      <alignment horizontal="center"/>
    </xf>
    <xf numFmtId="4" fontId="1" fillId="5" borderId="0" xfId="0" applyNumberFormat="1" applyFont="1" applyFill="1" applyAlignment="1">
      <alignment horizontal="center" wrapText="1"/>
    </xf>
    <xf numFmtId="4" fontId="1" fillId="3" borderId="0" xfId="0" applyNumberFormat="1" applyFont="1" applyFill="1" applyAlignment="1">
      <alignment horizontal="center" wrapText="1"/>
    </xf>
    <xf numFmtId="2" fontId="1" fillId="5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 wrapText="1"/>
    </xf>
    <xf numFmtId="4" fontId="1" fillId="3" borderId="0" xfId="0" applyNumberFormat="1" applyFont="1" applyFill="1" applyAlignment="1">
      <alignment horizontal="center"/>
    </xf>
    <xf numFmtId="2" fontId="6" fillId="4" borderId="0" xfId="0" applyNumberFormat="1" applyFont="1" applyFill="1" applyAlignment="1">
      <alignment horizontal="center" wrapText="1"/>
    </xf>
    <xf numFmtId="4" fontId="1" fillId="5" borderId="0" xfId="0" applyNumberFormat="1" applyFont="1" applyFill="1" applyAlignment="1">
      <alignment horizontal="right"/>
    </xf>
    <xf numFmtId="4" fontId="1" fillId="3" borderId="0" xfId="0" applyNumberFormat="1" applyFont="1" applyFill="1" applyAlignment="1">
      <alignment horizontal="right"/>
    </xf>
    <xf numFmtId="10" fontId="1" fillId="3" borderId="0" xfId="0" applyNumberFormat="1" applyFont="1" applyFill="1" applyAlignment="1">
      <alignment horizontal="center"/>
    </xf>
    <xf numFmtId="15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2" fontId="3" fillId="0" borderId="0" xfId="0" applyNumberFormat="1" applyFont="1"/>
    <xf numFmtId="9" fontId="3" fillId="0" borderId="0" xfId="0" applyNumberFormat="1" applyFont="1"/>
    <xf numFmtId="15" fontId="3" fillId="0" borderId="0" xfId="0" applyNumberFormat="1" applyFont="1"/>
    <xf numFmtId="10" fontId="3" fillId="6" borderId="0" xfId="0" applyNumberFormat="1" applyFont="1" applyFill="1"/>
    <xf numFmtId="4" fontId="3" fillId="0" borderId="0" xfId="0" applyNumberFormat="1" applyFont="1"/>
    <xf numFmtId="4" fontId="3" fillId="3" borderId="0" xfId="0" applyNumberFormat="1" applyFont="1" applyFill="1"/>
    <xf numFmtId="164" fontId="3" fillId="0" borderId="0" xfId="0" applyNumberFormat="1" applyFont="1"/>
    <xf numFmtId="15" fontId="3" fillId="0" borderId="1" xfId="0" applyNumberFormat="1" applyFont="1" applyBorder="1"/>
    <xf numFmtId="10" fontId="3" fillId="6" borderId="1" xfId="0" applyNumberFormat="1" applyFont="1" applyFill="1" applyBorder="1"/>
    <xf numFmtId="4" fontId="3" fillId="0" borderId="1" xfId="0" applyNumberFormat="1" applyFont="1" applyBorder="1"/>
    <xf numFmtId="4" fontId="3" fillId="3" borderId="1" xfId="0" applyNumberFormat="1" applyFont="1" applyFill="1" applyBorder="1"/>
    <xf numFmtId="164" fontId="3" fillId="0" borderId="1" xfId="0" applyNumberFormat="1" applyFont="1" applyBorder="1"/>
    <xf numFmtId="4" fontId="1" fillId="0" borderId="1" xfId="0" applyNumberFormat="1" applyFont="1" applyBorder="1"/>
    <xf numFmtId="2" fontId="3" fillId="0" borderId="1" xfId="0" applyNumberFormat="1" applyFont="1" applyBorder="1"/>
    <xf numFmtId="2" fontId="1" fillId="0" borderId="1" xfId="0" applyNumberFormat="1" applyFont="1" applyBorder="1"/>
    <xf numFmtId="2" fontId="5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2" fontId="1" fillId="0" borderId="0" xfId="0" applyNumberFormat="1" applyFont="1"/>
    <xf numFmtId="4" fontId="1" fillId="0" borderId="0" xfId="0" applyNumberFormat="1" applyFont="1"/>
    <xf numFmtId="2" fontId="6" fillId="4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3143-0B42-4343-9DDC-D0569499899B}">
  <dimension ref="A1:P35"/>
  <sheetViews>
    <sheetView tabSelected="1" topLeftCell="A2" zoomScale="150" zoomScaleNormal="150" workbookViewId="0">
      <pane ySplit="4" topLeftCell="A10" activePane="bottomLeft" state="frozen"/>
      <selection activeCell="A2" sqref="A2"/>
      <selection pane="bottomLeft" activeCell="K35" sqref="K35"/>
    </sheetView>
  </sheetViews>
  <sheetFormatPr baseColWidth="10" defaultColWidth="10.59765625" defaultRowHeight="12" x14ac:dyDescent="0.15"/>
  <cols>
    <col min="1" max="1" width="14.3984375" style="24" customWidth="1"/>
    <col min="2" max="2" width="10.19921875" style="40" customWidth="1"/>
    <col min="3" max="5" width="10.3984375" style="40" customWidth="1"/>
    <col min="6" max="7" width="10.3984375" style="2" customWidth="1"/>
    <col min="8" max="8" width="11.19921875" style="2" customWidth="1"/>
    <col min="9" max="9" width="11.19921875" style="40" customWidth="1"/>
    <col min="10" max="10" width="9.3984375" style="40" customWidth="1"/>
    <col min="11" max="12" width="8.19921875" style="39" customWidth="1"/>
    <col min="13" max="13" width="9.19921875" style="39" customWidth="1"/>
    <col min="14" max="14" width="10.796875" style="39" customWidth="1"/>
    <col min="15" max="15" width="10.3984375" style="39" customWidth="1"/>
    <col min="16" max="16" width="9.3984375" style="41" customWidth="1"/>
    <col min="17" max="16384" width="10.59765625" style="4"/>
  </cols>
  <sheetData>
    <row r="1" spans="1:16" ht="11" x14ac:dyDescent="0.15">
      <c r="A1" s="1" t="s">
        <v>0</v>
      </c>
      <c r="B1" s="1"/>
      <c r="C1" s="1"/>
      <c r="D1" s="1"/>
      <c r="E1" s="1"/>
      <c r="I1" s="1"/>
      <c r="J1" s="1"/>
      <c r="K1" s="1"/>
      <c r="L1" s="1"/>
      <c r="M1" s="1"/>
      <c r="N1" s="1"/>
      <c r="O1" s="1"/>
      <c r="P1" s="3"/>
    </row>
    <row r="2" spans="1:16" ht="24" customHeight="1" x14ac:dyDescent="0.15">
      <c r="A2" s="5">
        <v>95380894</v>
      </c>
      <c r="B2" s="1" t="s">
        <v>1</v>
      </c>
      <c r="C2" s="1"/>
      <c r="D2" s="1" t="s">
        <v>2</v>
      </c>
      <c r="E2" s="1"/>
      <c r="I2" s="1"/>
      <c r="J2" s="1"/>
      <c r="K2" s="6"/>
      <c r="L2" s="6"/>
      <c r="M2" s="6"/>
      <c r="N2" s="6"/>
      <c r="O2" s="6"/>
      <c r="P2" s="7"/>
    </row>
    <row r="3" spans="1:16" ht="72" x14ac:dyDescent="0.15">
      <c r="A3" s="8" t="s">
        <v>3</v>
      </c>
      <c r="B3" s="9" t="s">
        <v>4</v>
      </c>
      <c r="C3" s="9" t="s">
        <v>5</v>
      </c>
      <c r="D3" s="10" t="s">
        <v>6</v>
      </c>
      <c r="E3" s="10" t="s">
        <v>7</v>
      </c>
      <c r="F3" s="11" t="s">
        <v>8</v>
      </c>
      <c r="G3" s="11" t="s">
        <v>9</v>
      </c>
      <c r="H3" s="11" t="s">
        <v>10</v>
      </c>
      <c r="I3" s="10" t="s">
        <v>11</v>
      </c>
      <c r="J3" s="9" t="s">
        <v>12</v>
      </c>
      <c r="K3" s="10" t="s">
        <v>13</v>
      </c>
      <c r="L3" s="10" t="s">
        <v>14</v>
      </c>
      <c r="M3" s="12" t="s">
        <v>15</v>
      </c>
      <c r="N3" s="12" t="s">
        <v>16</v>
      </c>
      <c r="O3" s="10" t="s">
        <v>17</v>
      </c>
      <c r="P3" s="13" t="s">
        <v>18</v>
      </c>
    </row>
    <row r="4" spans="1:16" ht="11" customHeight="1" x14ac:dyDescent="0.15">
      <c r="A4" s="8"/>
      <c r="B4" s="9" t="s">
        <v>19</v>
      </c>
      <c r="C4" s="9"/>
      <c r="D4" s="9"/>
      <c r="E4" s="9"/>
      <c r="F4" s="14"/>
      <c r="G4" s="14"/>
      <c r="H4" s="14"/>
      <c r="I4" s="9"/>
      <c r="J4" s="9"/>
      <c r="K4" s="9"/>
      <c r="L4" s="9"/>
      <c r="M4" s="9"/>
      <c r="N4" s="9"/>
      <c r="O4" s="9"/>
      <c r="P4" s="15"/>
    </row>
    <row r="5" spans="1:16" ht="11" customHeight="1" x14ac:dyDescent="0.15">
      <c r="A5" s="8"/>
      <c r="B5" s="9" t="s">
        <v>20</v>
      </c>
      <c r="C5" s="16"/>
      <c r="D5" s="16"/>
      <c r="E5" s="16"/>
      <c r="F5" s="17"/>
      <c r="G5" s="17"/>
      <c r="H5" s="17"/>
      <c r="I5" s="16"/>
      <c r="J5" s="18">
        <v>0.02</v>
      </c>
      <c r="K5" s="9"/>
      <c r="L5" s="9"/>
      <c r="M5" s="18">
        <v>0.2</v>
      </c>
      <c r="N5" s="9"/>
      <c r="O5" s="9"/>
      <c r="P5" s="15"/>
    </row>
    <row r="6" spans="1:16" ht="11" x14ac:dyDescent="0.15">
      <c r="A6" s="19"/>
      <c r="B6" s="20"/>
      <c r="C6" s="21">
        <v>1000000</v>
      </c>
      <c r="D6" s="21">
        <f>C6</f>
        <v>1000000</v>
      </c>
      <c r="E6" s="21">
        <f>D6</f>
        <v>1000000</v>
      </c>
      <c r="F6" s="17"/>
      <c r="G6" s="17"/>
      <c r="H6" s="17"/>
      <c r="I6" s="21"/>
      <c r="J6" s="4"/>
      <c r="K6" s="22"/>
      <c r="L6" s="22"/>
      <c r="M6" s="23"/>
      <c r="N6" s="23"/>
      <c r="O6" s="23"/>
      <c r="P6" s="3">
        <v>100</v>
      </c>
    </row>
    <row r="7" spans="1:16" x14ac:dyDescent="0.15">
      <c r="A7" s="24">
        <v>43972</v>
      </c>
      <c r="B7" s="25">
        <f>E7/E6-1</f>
        <v>-1.8143979999999948E-2</v>
      </c>
      <c r="C7" s="26">
        <v>1000000</v>
      </c>
      <c r="D7" s="26">
        <f t="shared" ref="D7:D35" si="0">C7+I7</f>
        <v>999591.98</v>
      </c>
      <c r="E7" s="26">
        <f t="shared" ref="E7:E35" si="1">D7+G7</f>
        <v>981856.02</v>
      </c>
      <c r="F7" s="27">
        <v>449940</v>
      </c>
      <c r="G7" s="27">
        <v>-17735.96</v>
      </c>
      <c r="H7" s="27">
        <v>-408.02</v>
      </c>
      <c r="I7" s="26">
        <f>H7</f>
        <v>-408.02</v>
      </c>
      <c r="J7" s="28">
        <f>J5/252</f>
        <v>7.9365079365079365E-5</v>
      </c>
      <c r="K7" s="26">
        <f>E7*J7</f>
        <v>77.925080952380952</v>
      </c>
      <c r="L7" s="26"/>
      <c r="M7" s="22"/>
      <c r="N7" s="22"/>
      <c r="O7" s="22"/>
      <c r="P7" s="7">
        <f>P6*(1+B7)</f>
        <v>98.185602000000003</v>
      </c>
    </row>
    <row r="8" spans="1:16" x14ac:dyDescent="0.15">
      <c r="A8" s="24">
        <v>43973</v>
      </c>
      <c r="B8" s="25">
        <f t="shared" ref="B8:B35" si="2">E8/E7-1</f>
        <v>2.1786901097780031E-3</v>
      </c>
      <c r="C8" s="26">
        <f t="shared" ref="C8:C35" si="3">C7</f>
        <v>1000000</v>
      </c>
      <c r="D8" s="26">
        <f t="shared" si="0"/>
        <v>993893.03</v>
      </c>
      <c r="E8" s="26">
        <f t="shared" si="1"/>
        <v>983995.18</v>
      </c>
      <c r="F8" s="27">
        <v>449532.91</v>
      </c>
      <c r="G8" s="27">
        <v>-9897.85</v>
      </c>
      <c r="H8" s="27">
        <v>-5698.95</v>
      </c>
      <c r="I8" s="26">
        <f t="shared" ref="I8:I35" si="4">H8+I7</f>
        <v>-6106.9699999999993</v>
      </c>
      <c r="J8" s="28">
        <f t="shared" ref="J8:J35" si="5">J7</f>
        <v>7.9365079365079365E-5</v>
      </c>
      <c r="K8" s="26">
        <f>(E8*J8)+K7</f>
        <v>156.01993650793651</v>
      </c>
      <c r="L8" s="26"/>
      <c r="M8" s="22"/>
      <c r="N8" s="22"/>
      <c r="O8" s="22"/>
      <c r="P8" s="7">
        <f t="shared" ref="P8:P35" si="6">P7*(1+B8)</f>
        <v>98.399518</v>
      </c>
    </row>
    <row r="9" spans="1:16" x14ac:dyDescent="0.15">
      <c r="A9" s="24">
        <v>43976</v>
      </c>
      <c r="B9" s="25">
        <f t="shared" si="2"/>
        <v>0</v>
      </c>
      <c r="C9" s="26">
        <f t="shared" si="3"/>
        <v>1000000</v>
      </c>
      <c r="D9" s="26">
        <f t="shared" si="0"/>
        <v>993893.03</v>
      </c>
      <c r="E9" s="26">
        <f>D9+G9</f>
        <v>983995.18</v>
      </c>
      <c r="F9" s="27">
        <v>449532.91</v>
      </c>
      <c r="G9" s="27">
        <v>-9897.85</v>
      </c>
      <c r="H9" s="27"/>
      <c r="I9" s="26">
        <f>H9+I8</f>
        <v>-6106.9699999999993</v>
      </c>
      <c r="J9" s="28">
        <f t="shared" si="5"/>
        <v>7.9365079365079365E-5</v>
      </c>
      <c r="K9" s="26">
        <f t="shared" ref="K9:K13" si="7">(E9*J9)+K8</f>
        <v>234.11479206349208</v>
      </c>
      <c r="L9" s="26"/>
      <c r="M9" s="22"/>
      <c r="N9" s="22"/>
      <c r="O9" s="22"/>
      <c r="P9" s="7">
        <f t="shared" si="6"/>
        <v>98.399518</v>
      </c>
    </row>
    <row r="10" spans="1:16" x14ac:dyDescent="0.15">
      <c r="A10" s="24">
        <v>43977</v>
      </c>
      <c r="B10" s="25">
        <f t="shared" si="2"/>
        <v>8.4628869828407005E-3</v>
      </c>
      <c r="C10" s="26">
        <f t="shared" si="3"/>
        <v>1000000</v>
      </c>
      <c r="D10" s="26">
        <f t="shared" si="0"/>
        <v>991188.67</v>
      </c>
      <c r="E10" s="26">
        <f>D10+G10</f>
        <v>992322.62</v>
      </c>
      <c r="F10" s="27">
        <v>443829.7</v>
      </c>
      <c r="G10" s="27">
        <v>1133.95</v>
      </c>
      <c r="H10" s="27">
        <v>-2704.36</v>
      </c>
      <c r="I10" s="26">
        <f>H10+I9</f>
        <v>-8811.33</v>
      </c>
      <c r="J10" s="28">
        <f t="shared" si="5"/>
        <v>7.9365079365079365E-5</v>
      </c>
      <c r="K10" s="26">
        <f t="shared" si="7"/>
        <v>312.8705555555556</v>
      </c>
      <c r="L10" s="22"/>
      <c r="M10" s="22"/>
      <c r="N10" s="22"/>
      <c r="O10" s="22"/>
      <c r="P10" s="7">
        <f t="shared" si="6"/>
        <v>99.232262000000006</v>
      </c>
    </row>
    <row r="11" spans="1:16" x14ac:dyDescent="0.15">
      <c r="A11" s="24">
        <v>43978</v>
      </c>
      <c r="B11" s="25">
        <f t="shared" si="2"/>
        <v>1.5589798809584776E-2</v>
      </c>
      <c r="C11" s="26">
        <f t="shared" si="3"/>
        <v>1000000</v>
      </c>
      <c r="D11" s="26">
        <f t="shared" si="0"/>
        <v>988761.25</v>
      </c>
      <c r="E11" s="26">
        <f t="shared" si="1"/>
        <v>1007792.73</v>
      </c>
      <c r="F11" s="27">
        <v>441105.73</v>
      </c>
      <c r="G11" s="27">
        <v>19031.48</v>
      </c>
      <c r="H11" s="27">
        <v>-2427.42</v>
      </c>
      <c r="I11" s="26">
        <f t="shared" si="4"/>
        <v>-11238.75</v>
      </c>
      <c r="J11" s="28">
        <f t="shared" si="5"/>
        <v>7.9365079365079365E-5</v>
      </c>
      <c r="K11" s="26">
        <f t="shared" si="7"/>
        <v>392.85410555555558</v>
      </c>
      <c r="L11" s="22"/>
      <c r="M11" s="22"/>
      <c r="N11" s="22"/>
      <c r="O11" s="22"/>
      <c r="P11" s="7">
        <f t="shared" si="6"/>
        <v>100.779273</v>
      </c>
    </row>
    <row r="12" spans="1:16" x14ac:dyDescent="0.15">
      <c r="A12" s="24">
        <v>43979</v>
      </c>
      <c r="B12" s="25">
        <f t="shared" si="2"/>
        <v>1.7304441162221851E-2</v>
      </c>
      <c r="C12" s="26">
        <f t="shared" si="3"/>
        <v>1000000</v>
      </c>
      <c r="D12" s="26">
        <f t="shared" si="0"/>
        <v>988761.25</v>
      </c>
      <c r="E12" s="26">
        <f t="shared" si="1"/>
        <v>1025232.02</v>
      </c>
      <c r="F12" s="27">
        <v>438685.84</v>
      </c>
      <c r="G12" s="27">
        <v>36470.769999999997</v>
      </c>
      <c r="H12" s="27">
        <v>0</v>
      </c>
      <c r="I12" s="26">
        <f t="shared" si="4"/>
        <v>-11238.75</v>
      </c>
      <c r="J12" s="28">
        <f t="shared" si="5"/>
        <v>7.9365079365079365E-5</v>
      </c>
      <c r="K12" s="26">
        <f t="shared" si="7"/>
        <v>474.2217261904762</v>
      </c>
      <c r="L12" s="22"/>
      <c r="M12" s="22"/>
      <c r="N12" s="22"/>
      <c r="O12" s="22"/>
      <c r="P12" s="7">
        <f t="shared" si="6"/>
        <v>102.523202</v>
      </c>
    </row>
    <row r="13" spans="1:16" s="38" customFormat="1" ht="11" x14ac:dyDescent="0.15">
      <c r="A13" s="29">
        <v>43980</v>
      </c>
      <c r="B13" s="30">
        <f t="shared" si="2"/>
        <v>-1.0603151079889295E-2</v>
      </c>
      <c r="C13" s="31">
        <f t="shared" si="3"/>
        <v>1000000</v>
      </c>
      <c r="D13" s="31">
        <f t="shared" si="0"/>
        <v>981966.11</v>
      </c>
      <c r="E13" s="31">
        <f t="shared" si="1"/>
        <v>1014361.33</v>
      </c>
      <c r="F13" s="32">
        <v>438684.58</v>
      </c>
      <c r="G13" s="32">
        <v>32395.22</v>
      </c>
      <c r="H13" s="32">
        <v>-6795.14</v>
      </c>
      <c r="I13" s="31">
        <f t="shared" si="4"/>
        <v>-18033.89</v>
      </c>
      <c r="J13" s="33">
        <f t="shared" si="5"/>
        <v>7.9365079365079365E-5</v>
      </c>
      <c r="K13" s="34">
        <f t="shared" si="7"/>
        <v>554.72659365079369</v>
      </c>
      <c r="L13" s="35"/>
      <c r="M13" s="36">
        <f>(E13-E6)*0.2</f>
        <v>2872.2659999999919</v>
      </c>
      <c r="N13" s="35"/>
      <c r="O13" s="35"/>
      <c r="P13" s="37">
        <f t="shared" si="6"/>
        <v>101.43613299999998</v>
      </c>
    </row>
    <row r="14" spans="1:16" x14ac:dyDescent="0.15">
      <c r="A14" s="24">
        <v>43983</v>
      </c>
      <c r="B14" s="25">
        <f t="shared" si="2"/>
        <v>1.382045981583313E-2</v>
      </c>
      <c r="C14" s="26">
        <f t="shared" si="3"/>
        <v>1000000</v>
      </c>
      <c r="D14" s="26">
        <f t="shared" si="0"/>
        <v>980247.02</v>
      </c>
      <c r="E14" s="26">
        <f t="shared" si="1"/>
        <v>1028380.27</v>
      </c>
      <c r="F14" s="27">
        <v>431901.31</v>
      </c>
      <c r="G14" s="27">
        <v>48133.25</v>
      </c>
      <c r="H14" s="27">
        <v>-1719.09</v>
      </c>
      <c r="I14" s="26">
        <f t="shared" si="4"/>
        <v>-19752.98</v>
      </c>
      <c r="J14" s="28">
        <f t="shared" si="5"/>
        <v>7.9365079365079365E-5</v>
      </c>
      <c r="K14" s="26">
        <f>(E14*J14)</f>
        <v>81.617481746031743</v>
      </c>
      <c r="P14" s="7">
        <f t="shared" si="6"/>
        <v>102.83802699999998</v>
      </c>
    </row>
    <row r="15" spans="1:16" x14ac:dyDescent="0.15">
      <c r="A15" s="24">
        <v>43984</v>
      </c>
      <c r="B15" s="25">
        <f t="shared" si="2"/>
        <v>1.3938375149884941E-2</v>
      </c>
      <c r="C15" s="26">
        <f t="shared" si="3"/>
        <v>1000000</v>
      </c>
      <c r="D15" s="26">
        <f t="shared" si="0"/>
        <v>986040.1</v>
      </c>
      <c r="E15" s="26">
        <f t="shared" si="1"/>
        <v>1042714.22</v>
      </c>
      <c r="F15" s="27">
        <v>430185.28</v>
      </c>
      <c r="G15" s="27">
        <v>56674.12</v>
      </c>
      <c r="H15" s="27">
        <v>5793.08</v>
      </c>
      <c r="I15" s="26">
        <f t="shared" si="4"/>
        <v>-13959.9</v>
      </c>
      <c r="J15" s="28">
        <f t="shared" si="5"/>
        <v>7.9365079365079365E-5</v>
      </c>
      <c r="K15" s="26">
        <f t="shared" ref="K15:K35" si="8">(E15*J15)+K14</f>
        <v>164.37257857142856</v>
      </c>
      <c r="P15" s="7">
        <f t="shared" si="6"/>
        <v>104.27142199999997</v>
      </c>
    </row>
    <row r="16" spans="1:16" x14ac:dyDescent="0.15">
      <c r="A16" s="24">
        <v>43985</v>
      </c>
      <c r="B16" s="25">
        <f t="shared" si="2"/>
        <v>2.9423047476997199E-2</v>
      </c>
      <c r="C16" s="26">
        <f t="shared" si="3"/>
        <v>1000000</v>
      </c>
      <c r="D16" s="26">
        <f t="shared" si="0"/>
        <v>978783.98</v>
      </c>
      <c r="E16" s="26">
        <f t="shared" si="1"/>
        <v>1073394.05</v>
      </c>
      <c r="F16" s="27">
        <v>424395.8</v>
      </c>
      <c r="G16" s="27">
        <v>94610.07</v>
      </c>
      <c r="H16" s="27">
        <v>-7256.12</v>
      </c>
      <c r="I16" s="26">
        <f t="shared" si="4"/>
        <v>-21216.02</v>
      </c>
      <c r="J16" s="28">
        <f t="shared" si="5"/>
        <v>7.9365079365079365E-5</v>
      </c>
      <c r="K16" s="26">
        <f t="shared" si="8"/>
        <v>249.56258253968252</v>
      </c>
      <c r="P16" s="7">
        <f t="shared" si="6"/>
        <v>107.33940499999999</v>
      </c>
    </row>
    <row r="17" spans="1:16" x14ac:dyDescent="0.15">
      <c r="A17" s="24">
        <v>43986</v>
      </c>
      <c r="B17" s="25">
        <f t="shared" si="2"/>
        <v>5.0399291853722161E-3</v>
      </c>
      <c r="C17" s="26">
        <f t="shared" si="3"/>
        <v>1000000</v>
      </c>
      <c r="D17" s="26">
        <f t="shared" si="0"/>
        <v>979142.34</v>
      </c>
      <c r="E17" s="26">
        <f t="shared" si="1"/>
        <v>1078803.8799999999</v>
      </c>
      <c r="F17" s="27">
        <v>417142.14</v>
      </c>
      <c r="G17" s="27">
        <v>99661.54</v>
      </c>
      <c r="H17" s="27">
        <v>358.36</v>
      </c>
      <c r="I17" s="26">
        <f t="shared" si="4"/>
        <v>-20857.66</v>
      </c>
      <c r="J17" s="28">
        <f t="shared" si="5"/>
        <v>7.9365079365079365E-5</v>
      </c>
      <c r="K17" s="26">
        <f t="shared" si="8"/>
        <v>335.18193809523808</v>
      </c>
      <c r="P17" s="7">
        <f t="shared" si="6"/>
        <v>107.88038799999997</v>
      </c>
    </row>
    <row r="18" spans="1:16" x14ac:dyDescent="0.15">
      <c r="A18" s="24">
        <v>43987</v>
      </c>
      <c r="B18" s="25">
        <f t="shared" si="2"/>
        <v>4.3321219793907462E-2</v>
      </c>
      <c r="C18" s="26">
        <f t="shared" si="3"/>
        <v>1000000</v>
      </c>
      <c r="D18" s="26">
        <f t="shared" si="0"/>
        <v>974660.07</v>
      </c>
      <c r="E18" s="26">
        <f t="shared" si="1"/>
        <v>1125538.98</v>
      </c>
      <c r="F18" s="27">
        <v>414079.56</v>
      </c>
      <c r="G18" s="27">
        <v>150878.91</v>
      </c>
      <c r="H18" s="27">
        <v>-4482.2700000000004</v>
      </c>
      <c r="I18" s="26">
        <f t="shared" si="4"/>
        <v>-25339.93</v>
      </c>
      <c r="J18" s="28">
        <f t="shared" si="5"/>
        <v>7.9365079365079365E-5</v>
      </c>
      <c r="K18" s="26">
        <f t="shared" si="8"/>
        <v>424.51042857142858</v>
      </c>
      <c r="P18" s="7">
        <f t="shared" si="6"/>
        <v>112.55389799999999</v>
      </c>
    </row>
    <row r="19" spans="1:16" x14ac:dyDescent="0.15">
      <c r="A19" s="24">
        <v>43990</v>
      </c>
      <c r="B19" s="25">
        <f t="shared" si="2"/>
        <v>-5.5492080780710218E-3</v>
      </c>
      <c r="C19" s="26">
        <f t="shared" si="3"/>
        <v>1000000</v>
      </c>
      <c r="D19" s="26">
        <f t="shared" si="0"/>
        <v>996844.06</v>
      </c>
      <c r="E19" s="26">
        <f t="shared" si="1"/>
        <v>1119293.1300000001</v>
      </c>
      <c r="F19" s="27">
        <v>409603.32</v>
      </c>
      <c r="G19" s="27">
        <v>122449.07</v>
      </c>
      <c r="H19" s="27">
        <v>22183.99</v>
      </c>
      <c r="I19" s="26">
        <f t="shared" si="4"/>
        <v>-3155.9399999999987</v>
      </c>
      <c r="J19" s="28">
        <f t="shared" si="5"/>
        <v>7.9365079365079365E-5</v>
      </c>
      <c r="K19" s="26">
        <f t="shared" si="8"/>
        <v>513.34321666666665</v>
      </c>
      <c r="P19" s="7">
        <f t="shared" si="6"/>
        <v>111.92931300000001</v>
      </c>
    </row>
    <row r="20" spans="1:16" x14ac:dyDescent="0.15">
      <c r="A20" s="24">
        <v>43991</v>
      </c>
      <c r="B20" s="25">
        <f t="shared" si="2"/>
        <v>-1.9217110713437568E-2</v>
      </c>
      <c r="C20" s="26">
        <f t="shared" si="3"/>
        <v>1000000</v>
      </c>
      <c r="D20" s="26">
        <f t="shared" si="0"/>
        <v>1002843.21</v>
      </c>
      <c r="E20" s="26">
        <f t="shared" si="1"/>
        <v>1097783.55</v>
      </c>
      <c r="F20" s="27">
        <v>431788.38</v>
      </c>
      <c r="G20" s="27">
        <v>94940.34</v>
      </c>
      <c r="H20" s="27">
        <v>5999.15</v>
      </c>
      <c r="I20" s="26">
        <f t="shared" si="4"/>
        <v>2843.2100000000009</v>
      </c>
      <c r="J20" s="28">
        <f t="shared" si="5"/>
        <v>7.9365079365079365E-5</v>
      </c>
      <c r="K20" s="26">
        <f t="shared" si="8"/>
        <v>600.46889523809523</v>
      </c>
      <c r="P20" s="7">
        <f t="shared" si="6"/>
        <v>109.778355</v>
      </c>
    </row>
    <row r="21" spans="1:16" x14ac:dyDescent="0.15">
      <c r="A21" s="24">
        <v>43992</v>
      </c>
      <c r="B21" s="25">
        <f t="shared" si="2"/>
        <v>6.0552373917426294E-3</v>
      </c>
      <c r="C21" s="26">
        <f t="shared" si="3"/>
        <v>1000000</v>
      </c>
      <c r="D21" s="26">
        <f t="shared" si="0"/>
        <v>1004492.15</v>
      </c>
      <c r="E21" s="26">
        <f t="shared" si="1"/>
        <v>1104430.8900000001</v>
      </c>
      <c r="F21" s="27">
        <v>437790.2</v>
      </c>
      <c r="G21" s="27">
        <v>99938.74</v>
      </c>
      <c r="H21" s="27">
        <v>1648.94</v>
      </c>
      <c r="I21" s="26">
        <f t="shared" si="4"/>
        <v>4492.1500000000015</v>
      </c>
      <c r="J21" s="28">
        <f t="shared" si="5"/>
        <v>7.9365079365079365E-5</v>
      </c>
      <c r="K21" s="26">
        <f t="shared" si="8"/>
        <v>688.12214047619045</v>
      </c>
      <c r="P21" s="7">
        <f t="shared" si="6"/>
        <v>110.443089</v>
      </c>
    </row>
    <row r="22" spans="1:16" x14ac:dyDescent="0.15">
      <c r="A22" s="24">
        <v>43993</v>
      </c>
      <c r="B22" s="25">
        <f t="shared" si="2"/>
        <v>-7.2567075699956241E-2</v>
      </c>
      <c r="C22" s="26">
        <f t="shared" si="3"/>
        <v>1000000</v>
      </c>
      <c r="D22" s="26">
        <f t="shared" si="0"/>
        <v>1003782.81</v>
      </c>
      <c r="E22" s="26">
        <f t="shared" si="1"/>
        <v>1024285.5700000001</v>
      </c>
      <c r="F22" s="27">
        <v>439420.23</v>
      </c>
      <c r="G22" s="27">
        <v>20502.759999999998</v>
      </c>
      <c r="H22" s="27">
        <v>-709.34</v>
      </c>
      <c r="I22" s="26">
        <f t="shared" si="4"/>
        <v>3782.8100000000013</v>
      </c>
      <c r="J22" s="28">
        <f t="shared" si="5"/>
        <v>7.9365079365079365E-5</v>
      </c>
      <c r="K22" s="26">
        <f t="shared" si="8"/>
        <v>769.41464603174597</v>
      </c>
      <c r="P22" s="7">
        <f t="shared" si="6"/>
        <v>102.428557</v>
      </c>
    </row>
    <row r="23" spans="1:16" x14ac:dyDescent="0.15">
      <c r="A23" s="24">
        <v>43994</v>
      </c>
      <c r="B23" s="25">
        <f t="shared" si="2"/>
        <v>-8.0002981980895616E-3</v>
      </c>
      <c r="C23" s="26">
        <f t="shared" si="3"/>
        <v>1000000</v>
      </c>
      <c r="D23" s="26">
        <f t="shared" si="0"/>
        <v>994984.52</v>
      </c>
      <c r="E23" s="26">
        <f t="shared" si="1"/>
        <v>1016090.98</v>
      </c>
      <c r="F23" s="27">
        <v>438700.96</v>
      </c>
      <c r="G23" s="27">
        <v>21106.46</v>
      </c>
      <c r="H23" s="27">
        <v>-8798.2900000000009</v>
      </c>
      <c r="I23" s="26">
        <f t="shared" si="4"/>
        <v>-5015.4799999999996</v>
      </c>
      <c r="J23" s="28">
        <f t="shared" si="5"/>
        <v>7.9365079365079365E-5</v>
      </c>
      <c r="K23" s="26">
        <f t="shared" si="8"/>
        <v>850.05678730158729</v>
      </c>
      <c r="P23" s="7">
        <f t="shared" si="6"/>
        <v>101.60909799999999</v>
      </c>
    </row>
    <row r="24" spans="1:16" x14ac:dyDescent="0.15">
      <c r="A24" s="24">
        <v>43997</v>
      </c>
      <c r="B24" s="25">
        <f t="shared" si="2"/>
        <v>-4.4269480671898065E-2</v>
      </c>
      <c r="C24" s="26">
        <f t="shared" si="3"/>
        <v>1000000</v>
      </c>
      <c r="D24" s="26">
        <f t="shared" si="0"/>
        <v>988730.01</v>
      </c>
      <c r="E24" s="26">
        <f t="shared" si="1"/>
        <v>971109.16</v>
      </c>
      <c r="F24" s="27">
        <v>429912.89</v>
      </c>
      <c r="G24" s="27">
        <v>-17620.849999999999</v>
      </c>
      <c r="H24" s="27">
        <v>-6254.51</v>
      </c>
      <c r="I24" s="26">
        <f t="shared" si="4"/>
        <v>-11269.99</v>
      </c>
      <c r="J24" s="28">
        <f t="shared" si="5"/>
        <v>7.9365079365079365E-5</v>
      </c>
      <c r="K24" s="26">
        <f t="shared" si="8"/>
        <v>927.12894285714287</v>
      </c>
      <c r="P24" s="7">
        <f t="shared" si="6"/>
        <v>97.110915999999989</v>
      </c>
    </row>
    <row r="25" spans="1:16" x14ac:dyDescent="0.15">
      <c r="A25" s="24">
        <v>43998</v>
      </c>
      <c r="B25" s="25">
        <f t="shared" si="2"/>
        <v>-1.1193777638757063E-2</v>
      </c>
      <c r="C25" s="26">
        <f t="shared" si="3"/>
        <v>1000000</v>
      </c>
      <c r="D25" s="26">
        <f t="shared" si="0"/>
        <v>963785.7</v>
      </c>
      <c r="E25" s="26">
        <f t="shared" si="1"/>
        <v>960238.77999999991</v>
      </c>
      <c r="F25" s="27">
        <v>423634</v>
      </c>
      <c r="G25" s="27">
        <v>-3546.92</v>
      </c>
      <c r="H25" s="27">
        <v>-24944.31</v>
      </c>
      <c r="I25" s="26">
        <f t="shared" si="4"/>
        <v>-36214.300000000003</v>
      </c>
      <c r="J25" s="28">
        <f t="shared" si="5"/>
        <v>7.9365079365079365E-5</v>
      </c>
      <c r="K25" s="26">
        <f t="shared" si="8"/>
        <v>1003.3383698412698</v>
      </c>
      <c r="P25" s="7">
        <f t="shared" si="6"/>
        <v>96.023877999999968</v>
      </c>
    </row>
    <row r="26" spans="1:16" x14ac:dyDescent="0.15">
      <c r="A26" s="24">
        <v>43999</v>
      </c>
      <c r="B26" s="25">
        <f t="shared" si="2"/>
        <v>-8.5715867463714845E-3</v>
      </c>
      <c r="C26" s="26">
        <f t="shared" si="3"/>
        <v>1000000</v>
      </c>
      <c r="D26" s="26">
        <f t="shared" si="0"/>
        <v>953750.15</v>
      </c>
      <c r="E26" s="26">
        <f t="shared" si="1"/>
        <v>952008.01</v>
      </c>
      <c r="F26" s="27">
        <v>398664.95</v>
      </c>
      <c r="G26" s="27">
        <v>-1742.14</v>
      </c>
      <c r="H26" s="27">
        <v>-10035.549999999999</v>
      </c>
      <c r="I26" s="26">
        <f t="shared" si="4"/>
        <v>-46249.850000000006</v>
      </c>
      <c r="J26" s="28">
        <f t="shared" si="5"/>
        <v>7.9365079365079365E-5</v>
      </c>
      <c r="K26" s="26">
        <f t="shared" si="8"/>
        <v>1078.894561111111</v>
      </c>
      <c r="P26" s="7">
        <f t="shared" si="6"/>
        <v>95.20080099999997</v>
      </c>
    </row>
    <row r="27" spans="1:16" x14ac:dyDescent="0.15">
      <c r="A27" s="24">
        <v>44000</v>
      </c>
      <c r="B27" s="25">
        <f t="shared" si="2"/>
        <v>7.374423246711892E-3</v>
      </c>
      <c r="C27" s="26">
        <f t="shared" si="3"/>
        <v>1000000</v>
      </c>
      <c r="D27" s="26">
        <f t="shared" si="0"/>
        <v>954703.08</v>
      </c>
      <c r="E27" s="26">
        <f t="shared" si="1"/>
        <v>959028.5199999999</v>
      </c>
      <c r="F27" s="27">
        <v>388603.67</v>
      </c>
      <c r="G27" s="27">
        <v>4325.4399999999996</v>
      </c>
      <c r="H27" s="27">
        <v>952.93</v>
      </c>
      <c r="I27" s="26">
        <f t="shared" si="4"/>
        <v>-45296.920000000006</v>
      </c>
      <c r="J27" s="28">
        <f t="shared" si="5"/>
        <v>7.9365079365079365E-5</v>
      </c>
      <c r="K27" s="26">
        <f t="shared" si="8"/>
        <v>1155.0079357142856</v>
      </c>
      <c r="P27" s="7">
        <f t="shared" si="6"/>
        <v>95.902851999999967</v>
      </c>
    </row>
    <row r="28" spans="1:16" x14ac:dyDescent="0.15">
      <c r="A28" s="24">
        <v>44001</v>
      </c>
      <c r="B28" s="25">
        <f t="shared" si="2"/>
        <v>5.3443353280047123E-3</v>
      </c>
      <c r="C28" s="26">
        <f t="shared" si="3"/>
        <v>1000000</v>
      </c>
      <c r="D28" s="26">
        <f t="shared" si="0"/>
        <v>954703.08</v>
      </c>
      <c r="E28" s="26">
        <f t="shared" si="1"/>
        <v>964153.89</v>
      </c>
      <c r="F28" s="27">
        <v>389537.3</v>
      </c>
      <c r="G28" s="27">
        <v>9450.81</v>
      </c>
      <c r="H28" s="27">
        <v>0</v>
      </c>
      <c r="I28" s="26">
        <f t="shared" si="4"/>
        <v>-45296.920000000006</v>
      </c>
      <c r="J28" s="28">
        <f t="shared" si="5"/>
        <v>7.9365079365079365E-5</v>
      </c>
      <c r="K28" s="26">
        <f t="shared" si="8"/>
        <v>1231.5280857142857</v>
      </c>
      <c r="P28" s="7">
        <f t="shared" si="6"/>
        <v>96.415388999999976</v>
      </c>
    </row>
    <row r="29" spans="1:16" x14ac:dyDescent="0.15">
      <c r="A29" s="24">
        <v>44004</v>
      </c>
      <c r="B29" s="25">
        <f t="shared" si="2"/>
        <v>-4.7182405704964125E-3</v>
      </c>
      <c r="C29" s="26">
        <f t="shared" si="3"/>
        <v>1000000</v>
      </c>
      <c r="D29" s="26">
        <f t="shared" si="0"/>
        <v>944743.97</v>
      </c>
      <c r="E29" s="26">
        <f t="shared" si="1"/>
        <v>959604.78</v>
      </c>
      <c r="F29" s="27">
        <v>389592.76</v>
      </c>
      <c r="G29" s="27">
        <v>14860.81</v>
      </c>
      <c r="H29" s="27">
        <v>-9959.11</v>
      </c>
      <c r="I29" s="26">
        <f t="shared" si="4"/>
        <v>-55256.030000000006</v>
      </c>
      <c r="J29" s="28">
        <f t="shared" si="5"/>
        <v>7.9365079365079365E-5</v>
      </c>
      <c r="K29" s="26">
        <f t="shared" si="8"/>
        <v>1307.6871952380952</v>
      </c>
      <c r="P29" s="7">
        <f t="shared" si="6"/>
        <v>95.960477999999981</v>
      </c>
    </row>
    <row r="30" spans="1:16" x14ac:dyDescent="0.15">
      <c r="A30" s="24">
        <v>44005</v>
      </c>
      <c r="B30" s="25">
        <f t="shared" si="2"/>
        <v>-1.0846944718220342E-2</v>
      </c>
      <c r="C30" s="26">
        <f t="shared" si="3"/>
        <v>1000000</v>
      </c>
      <c r="D30" s="26">
        <f t="shared" si="0"/>
        <v>936028.13</v>
      </c>
      <c r="E30" s="26">
        <f t="shared" si="1"/>
        <v>949196</v>
      </c>
      <c r="F30" s="27">
        <v>379665.95</v>
      </c>
      <c r="G30" s="27">
        <v>13167.87</v>
      </c>
      <c r="H30" s="27">
        <v>-8715.84</v>
      </c>
      <c r="I30" s="26">
        <f t="shared" si="4"/>
        <v>-63971.87000000001</v>
      </c>
      <c r="J30" s="28">
        <f t="shared" si="5"/>
        <v>7.9365079365079365E-5</v>
      </c>
      <c r="K30" s="26">
        <f t="shared" si="8"/>
        <v>1383.0202111111112</v>
      </c>
      <c r="P30" s="7">
        <f t="shared" si="6"/>
        <v>94.919599999999988</v>
      </c>
    </row>
    <row r="31" spans="1:16" x14ac:dyDescent="0.15">
      <c r="A31" s="24">
        <v>44006</v>
      </c>
      <c r="B31" s="25">
        <f t="shared" si="2"/>
        <v>4.669509774588132E-3</v>
      </c>
      <c r="C31" s="26">
        <f t="shared" si="3"/>
        <v>1000000</v>
      </c>
      <c r="D31" s="26">
        <f t="shared" si="0"/>
        <v>938714.57</v>
      </c>
      <c r="E31" s="26">
        <f t="shared" si="1"/>
        <v>953628.27999999991</v>
      </c>
      <c r="F31" s="27">
        <v>370909.07</v>
      </c>
      <c r="G31" s="27">
        <v>14913.71</v>
      </c>
      <c r="H31" s="27">
        <v>2686.44</v>
      </c>
      <c r="I31" s="26">
        <f t="shared" si="4"/>
        <v>-61285.430000000008</v>
      </c>
      <c r="J31" s="28">
        <f t="shared" si="5"/>
        <v>7.9365079365079365E-5</v>
      </c>
      <c r="K31" s="26">
        <f t="shared" si="8"/>
        <v>1458.7049952380953</v>
      </c>
      <c r="P31" s="7">
        <f t="shared" si="6"/>
        <v>95.362827999999979</v>
      </c>
    </row>
    <row r="32" spans="1:16" x14ac:dyDescent="0.15">
      <c r="A32" s="24">
        <v>44007</v>
      </c>
      <c r="B32" s="25">
        <f t="shared" si="2"/>
        <v>2.0226539422676382E-3</v>
      </c>
      <c r="C32" s="26">
        <f t="shared" si="3"/>
        <v>1000000</v>
      </c>
      <c r="D32" s="26">
        <f t="shared" si="0"/>
        <v>938714.57</v>
      </c>
      <c r="E32" s="26">
        <f t="shared" si="1"/>
        <v>955557.1399999999</v>
      </c>
      <c r="F32" s="27">
        <v>373569.13</v>
      </c>
      <c r="G32" s="27">
        <v>16842.57</v>
      </c>
      <c r="H32" s="27">
        <v>0</v>
      </c>
      <c r="I32" s="26">
        <f t="shared" si="4"/>
        <v>-61285.430000000008</v>
      </c>
      <c r="J32" s="28">
        <f t="shared" si="5"/>
        <v>7.9365079365079365E-5</v>
      </c>
      <c r="K32" s="26">
        <f t="shared" si="8"/>
        <v>1534.5428634920636</v>
      </c>
      <c r="P32" s="7">
        <f t="shared" si="6"/>
        <v>95.555713999999966</v>
      </c>
    </row>
    <row r="33" spans="1:16" x14ac:dyDescent="0.15">
      <c r="A33" s="24">
        <v>44008</v>
      </c>
      <c r="B33" s="25">
        <f t="shared" si="2"/>
        <v>1.4850237004141897E-2</v>
      </c>
      <c r="C33" s="26">
        <f t="shared" si="3"/>
        <v>1000000</v>
      </c>
      <c r="D33" s="26">
        <f t="shared" si="0"/>
        <v>938714.57</v>
      </c>
      <c r="E33" s="26">
        <f t="shared" si="1"/>
        <v>969747.3899999999</v>
      </c>
      <c r="F33" s="27">
        <v>373570.01</v>
      </c>
      <c r="G33" s="27">
        <v>31032.82</v>
      </c>
      <c r="H33" s="27">
        <v>0</v>
      </c>
      <c r="I33" s="26">
        <f t="shared" si="4"/>
        <v>-61285.430000000008</v>
      </c>
      <c r="J33" s="28">
        <f t="shared" si="5"/>
        <v>7.9365079365079365E-5</v>
      </c>
      <c r="K33" s="26">
        <f t="shared" si="8"/>
        <v>1611.5069420634923</v>
      </c>
      <c r="P33" s="7">
        <f t="shared" si="6"/>
        <v>96.974738999999971</v>
      </c>
    </row>
    <row r="34" spans="1:16" x14ac:dyDescent="0.15">
      <c r="A34" s="24">
        <v>44011</v>
      </c>
      <c r="B34" s="25">
        <f t="shared" si="2"/>
        <v>1.5404114673616132E-3</v>
      </c>
      <c r="C34" s="26">
        <f t="shared" si="3"/>
        <v>1000000</v>
      </c>
      <c r="D34" s="26">
        <f t="shared" si="0"/>
        <v>938714.57</v>
      </c>
      <c r="E34" s="26">
        <f t="shared" si="1"/>
        <v>971241.2</v>
      </c>
      <c r="F34" s="27">
        <v>373566.71</v>
      </c>
      <c r="G34" s="27">
        <v>32526.63</v>
      </c>
      <c r="H34" s="27">
        <v>0</v>
      </c>
      <c r="I34" s="26">
        <f t="shared" si="4"/>
        <v>-61285.430000000008</v>
      </c>
      <c r="J34" s="28">
        <f t="shared" si="5"/>
        <v>7.9365079365079365E-5</v>
      </c>
      <c r="K34" s="26">
        <f t="shared" si="8"/>
        <v>1688.5895769841272</v>
      </c>
      <c r="P34" s="7">
        <f t="shared" si="6"/>
        <v>97.124119999999976</v>
      </c>
    </row>
    <row r="35" spans="1:16" x14ac:dyDescent="0.15">
      <c r="A35" s="24">
        <v>44012</v>
      </c>
      <c r="B35" s="25">
        <f t="shared" si="2"/>
        <v>-6.190439614793819E-3</v>
      </c>
      <c r="C35" s="26">
        <f t="shared" si="3"/>
        <v>1000000</v>
      </c>
      <c r="D35" s="26">
        <f t="shared" si="0"/>
        <v>946779.89</v>
      </c>
      <c r="E35" s="26">
        <f t="shared" si="1"/>
        <v>965228.79</v>
      </c>
      <c r="F35" s="27">
        <v>373579.03</v>
      </c>
      <c r="G35" s="27">
        <v>18448.900000000001</v>
      </c>
      <c r="H35" s="27">
        <v>8065.32</v>
      </c>
      <c r="I35" s="26">
        <f t="shared" si="4"/>
        <v>-53220.110000000008</v>
      </c>
      <c r="J35" s="28">
        <f t="shared" si="5"/>
        <v>7.9365079365079365E-5</v>
      </c>
      <c r="K35" s="40">
        <f t="shared" si="8"/>
        <v>1765.1950365079367</v>
      </c>
      <c r="P35" s="7">
        <f t="shared" si="6"/>
        <v>96.522878999999989</v>
      </c>
    </row>
  </sheetData>
  <mergeCells count="1">
    <mergeCell ref="P3:P5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Charles 95380894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2020-07-07T11:27:57Z</dcterms:created>
  <dcterms:modified xsi:type="dcterms:W3CDTF">2020-07-07T11:31:16Z</dcterms:modified>
</cp:coreProperties>
</file>