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krupa\Data Science and Analytics with GENAI\Advance Excel\GitHub Uploads\"/>
    </mc:Choice>
  </mc:AlternateContent>
  <xr:revisionPtr revIDLastSave="0" documentId="13_ncr:1_{B652A206-A245-4BEF-969C-34AA935EA4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  <sheet name="QA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2" l="1"/>
  <c r="B25" i="2"/>
  <c r="B24" i="2"/>
  <c r="B21" i="2"/>
  <c r="B20" i="2"/>
  <c r="B19" i="2"/>
  <c r="B16" i="2"/>
  <c r="B15" i="2"/>
  <c r="B14" i="2"/>
  <c r="B11" i="2"/>
  <c r="B10" i="2"/>
  <c r="B9" i="2"/>
  <c r="B6" i="2"/>
  <c r="B5" i="2"/>
  <c r="B4" i="2"/>
  <c r="O23" i="1"/>
  <c r="O22" i="1"/>
  <c r="O21" i="1"/>
  <c r="O20" i="1"/>
  <c r="O17" i="1"/>
  <c r="O16" i="1"/>
  <c r="O15" i="1"/>
  <c r="O14" i="1"/>
  <c r="O9" i="1"/>
  <c r="O7" i="1"/>
  <c r="N9" i="1"/>
  <c r="N7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<sst xmlns="http://schemas.openxmlformats.org/spreadsheetml/2006/main" count="92138" uniqueCount="15424">
  <si>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</si>
  <si>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</si>
  <si>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</si>
  <si>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</si>
  <si>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</si>
  <si>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</si>
  <si>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</si>
  <si>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</si>
  <si>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</si>
  <si>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</si>
  <si>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</si>
  <si>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</si>
  <si>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</si>
  <si>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</si>
  <si>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</si>
  <si>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</si>
  <si>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</si>
  <si>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</si>
  <si>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</si>
  <si>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</si>
  <si>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</si>
  <si>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</si>
  <si>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</si>
  <si>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</si>
  <si>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</si>
  <si>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</si>
  <si>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</si>
  <si>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</si>
  <si>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</si>
  <si>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</si>
  <si>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</si>
  <si>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</si>
  <si>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</si>
  <si>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</si>
  <si>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</si>
  <si>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</si>
  <si>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</si>
  <si>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</si>
  <si>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</si>
  <si>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</si>
  <si>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</si>
  <si>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</si>
  <si>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</si>
  <si>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</si>
  <si>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</si>
  <si>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</si>
  <si>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</si>
  <si>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</si>
  <si>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</si>
  <si>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</si>
  <si>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</si>
  <si>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</si>
  <si>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</si>
  <si>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</si>
  <si>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</si>
  <si>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</si>
  <si>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</si>
  <si>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</si>
  <si>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</si>
  <si>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</si>
  <si>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</si>
  <si>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</si>
  <si>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</si>
  <si>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</si>
  <si>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</si>
  <si>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</si>
  <si>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</si>
  <si>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</si>
  <si>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</si>
  <si>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</si>
  <si>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</si>
  <si>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</si>
  <si>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</si>
  <si>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</si>
  <si>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</si>
  <si>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</si>
  <si>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</si>
  <si>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</si>
  <si>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</si>
  <si>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</si>
  <si>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</si>
  <si>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</si>
  <si>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</si>
  <si>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</si>
  <si>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</si>
  <si>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</si>
  <si>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</si>
  <si>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</si>
  <si>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</si>
  <si>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</si>
  <si>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</si>
  <si>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</si>
  <si>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</si>
  <si>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</si>
  <si>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</si>
  <si>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</si>
  <si>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</si>
  <si>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</si>
  <si>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</si>
  <si>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</si>
  <si>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</si>
  <si>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</si>
  <si>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</si>
  <si>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</si>
  <si>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</si>
  <si>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</si>
  <si>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</si>
  <si>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</si>
  <si>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</si>
  <si>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</si>
  <si>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</si>
  <si>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</si>
  <si>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</si>
  <si>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</si>
  <si>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</si>
  <si>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</si>
  <si>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</si>
  <si>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</si>
  <si>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</si>
  <si>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</si>
  <si>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</si>
  <si>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</si>
  <si>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</si>
  <si>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</si>
  <si>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</si>
  <si>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</si>
  <si>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</si>
  <si>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</si>
  <si>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</si>
  <si>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</si>
  <si>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</si>
  <si>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</si>
  <si>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</si>
  <si>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</si>
  <si>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</si>
  <si>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</si>
  <si>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</si>
  <si>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</si>
  <si>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</si>
  <si>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</si>
  <si>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</si>
  <si>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</si>
  <si>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</si>
  <si>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</si>
  <si>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</si>
  <si>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</si>
  <si>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</si>
  <si>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</si>
  <si>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</si>
  <si>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</si>
  <si>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</si>
  <si>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</si>
  <si>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</si>
  <si>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</si>
  <si>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</si>
  <si>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</si>
  <si>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</si>
  <si>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</si>
  <si>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</si>
  <si>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</si>
  <si>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</si>
  <si>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</si>
  <si>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</si>
  <si>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</si>
  <si>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</si>
  <si>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</si>
  <si>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</si>
  <si>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</si>
  <si>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</si>
  <si>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</si>
  <si>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</si>
  <si>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</si>
  <si>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</si>
  <si>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</si>
  <si>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</si>
  <si>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</si>
  <si>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</si>
  <si>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</si>
  <si>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</si>
  <si>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</si>
  <si>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</si>
  <si>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</si>
  <si>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</si>
  <si>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</si>
  <si>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</si>
  <si>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</si>
  <si>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</si>
  <si>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</si>
  <si>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</si>
  <si>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</si>
  <si>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</si>
  <si>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</si>
  <si>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</si>
  <si>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</si>
  <si>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</si>
  <si>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</si>
  <si>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</si>
  <si>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</si>
  <si>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</si>
  <si>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</si>
  <si>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</si>
  <si>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</si>
  <si>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</si>
  <si>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</si>
  <si>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</si>
  <si>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</si>
  <si>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</si>
  <si>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</si>
  <si>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</si>
  <si>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</si>
  <si>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</si>
  <si>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</si>
  <si>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</si>
  <si>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</si>
  <si>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</si>
  <si>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</si>
  <si>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</si>
  <si>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</si>
  <si>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</si>
  <si>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</si>
  <si>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</si>
  <si>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</si>
  <si>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</si>
  <si>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</si>
  <si>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</si>
  <si>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</si>
  <si>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</si>
  <si>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</si>
  <si>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</si>
  <si>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</si>
  <si>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</si>
  <si>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</si>
  <si>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</si>
  <si>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</si>
  <si>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</si>
  <si>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</si>
  <si>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</si>
  <si>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</si>
  <si>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</si>
  <si>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</si>
  <si>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</si>
  <si>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</si>
  <si>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</si>
  <si>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</si>
  <si>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</si>
  <si>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</si>
  <si>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</si>
  <si>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</si>
  <si>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</si>
  <si>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</si>
  <si>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</si>
  <si>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</si>
  <si>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</si>
  <si>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</si>
  <si>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</si>
  <si>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</si>
  <si>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</si>
  <si>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</si>
  <si>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</si>
  <si>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</si>
  <si>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</si>
  <si>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</si>
  <si>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</si>
  <si>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</si>
  <si>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</si>
  <si>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</si>
  <si>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</si>
  <si>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</si>
  <si>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</si>
  <si>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</si>
  <si>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</si>
  <si>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</si>
  <si>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</si>
  <si>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</si>
  <si>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</si>
  <si>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</si>
  <si>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</si>
  <si>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</si>
  <si>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</si>
  <si>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</si>
  <si>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</si>
  <si>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</si>
  <si>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</si>
  <si>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</si>
  <si>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</si>
  <si>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</si>
  <si>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</si>
  <si>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</si>
  <si>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</si>
  <si>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</si>
  <si>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</si>
  <si>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</si>
  <si>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</si>
  <si>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</si>
  <si>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</si>
  <si>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</si>
  <si>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</si>
  <si>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</si>
  <si>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</si>
  <si>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</si>
  <si>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</si>
  <si>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</si>
  <si>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</si>
  <si>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</si>
  <si>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</si>
  <si>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</si>
  <si>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</si>
  <si>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</si>
  <si>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</si>
  <si>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</si>
  <si>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</si>
  <si>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</si>
  <si>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</si>
  <si>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</si>
  <si>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</si>
  <si>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</si>
  <si>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</si>
  <si>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</si>
  <si>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</si>
  <si>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</si>
  <si>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</si>
  <si>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</si>
  <si>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</si>
  <si>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</si>
  <si>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</si>
  <si>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</si>
  <si>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</si>
  <si>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</si>
  <si>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</si>
  <si>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</si>
  <si>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</si>
  <si>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</si>
  <si>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</si>
  <si>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</si>
  <si>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</si>
  <si>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</si>
  <si>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</si>
  <si>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</si>
  <si>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</si>
  <si>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</si>
  <si>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</si>
  <si>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</si>
  <si>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</si>
  <si>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</si>
  <si>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</si>
  <si>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</si>
  <si>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</si>
  <si>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</si>
  <si>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</si>
  <si>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</si>
  <si>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</si>
  <si>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</si>
  <si>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</si>
  <si>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</si>
  <si>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</si>
  <si>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</si>
  <si>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</si>
  <si>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</si>
  <si>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</si>
  <si>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</si>
  <si>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</si>
  <si>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</si>
  <si>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</si>
  <si>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</si>
  <si>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</si>
  <si>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</si>
  <si>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</si>
  <si>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</si>
  <si>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</si>
  <si>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</si>
  <si>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</si>
  <si>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</si>
  <si>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</si>
  <si>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</si>
  <si>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</si>
  <si>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</si>
  <si>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</si>
  <si>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</si>
  <si>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</si>
  <si>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</si>
  <si>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</si>
  <si>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</si>
  <si>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</si>
  <si>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</si>
  <si>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</si>
  <si>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</si>
  <si>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</si>
  <si>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</si>
  <si>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</si>
  <si>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</si>
  <si>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</si>
  <si>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</si>
  <si>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</si>
  <si>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</si>
  <si>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</si>
  <si>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</si>
  <si>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</si>
  <si>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</si>
  <si>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</si>
  <si>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</si>
  <si>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</si>
  <si>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</si>
  <si>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</si>
  <si>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</si>
  <si>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</si>
  <si>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</si>
  <si>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</si>
  <si>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</si>
  <si>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</si>
  <si>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</si>
  <si>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</si>
  <si>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</si>
  <si>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</si>
  <si>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</si>
  <si>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</si>
  <si>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</si>
  <si>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</si>
  <si>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</si>
  <si>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</si>
  <si>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</si>
  <si>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</si>
  <si>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</si>
  <si>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</si>
  <si>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</si>
  <si>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</si>
  <si>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</si>
  <si>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</si>
  <si>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</si>
  <si>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</si>
  <si>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</si>
  <si>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</si>
  <si>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</si>
  <si>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</si>
  <si>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</si>
  <si>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</si>
  <si>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</si>
  <si>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</si>
  <si>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</si>
  <si>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</si>
  <si>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</si>
  <si>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</si>
  <si>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</si>
  <si>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</si>
  <si>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</si>
  <si>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</si>
  <si>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</si>
  <si>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</si>
  <si>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</si>
  <si>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</si>
  <si>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</si>
  <si>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</si>
  <si>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</si>
  <si>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</si>
  <si>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</si>
  <si>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</si>
  <si>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</si>
  <si>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</si>
  <si>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</si>
  <si>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</si>
  <si>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</si>
  <si>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</si>
  <si>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</si>
  <si>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</si>
  <si>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</si>
  <si>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</si>
  <si>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</si>
  <si>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</si>
  <si>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</si>
  <si>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</si>
  <si>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</si>
  <si>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</si>
  <si>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</si>
  <si>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</si>
  <si>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</si>
  <si>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</si>
  <si>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</si>
  <si>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</si>
  <si>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</si>
  <si>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</si>
  <si>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</si>
  <si>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</si>
  <si>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</si>
  <si>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</si>
  <si>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</si>
  <si>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</si>
  <si>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</si>
  <si>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</si>
  <si>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</si>
  <si>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</si>
  <si>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</si>
  <si>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</si>
  <si>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</si>
  <si>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</si>
  <si>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</si>
  <si>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</si>
  <si>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</si>
  <si>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</si>
  <si>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</si>
  <si>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</si>
  <si>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</si>
  <si>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</si>
  <si>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</si>
  <si>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</si>
  <si>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</si>
  <si>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</si>
  <si>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</si>
  <si>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</si>
  <si>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</si>
  <si>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</si>
  <si>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</si>
  <si>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</si>
  <si>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</si>
  <si>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</si>
  <si>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</si>
  <si>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</si>
  <si>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</si>
  <si>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</si>
  <si>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</si>
  <si>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</si>
  <si>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</si>
  <si>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</si>
  <si>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</si>
  <si>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</si>
  <si>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</si>
  <si>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</si>
  <si>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</si>
  <si>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</si>
  <si>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</si>
  <si>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</si>
  <si>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</si>
  <si>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</si>
  <si>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</si>
  <si>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</si>
  <si>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</si>
  <si>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</si>
  <si>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</si>
  <si>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</si>
  <si>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</si>
  <si>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</si>
  <si>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</si>
  <si>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</si>
  <si>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</si>
  <si>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</si>
  <si>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</si>
  <si>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</si>
  <si>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</si>
  <si>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</si>
  <si>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</si>
  <si>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</si>
  <si>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</si>
  <si>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</si>
  <si>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</si>
  <si>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</si>
  <si>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</si>
  <si>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</si>
  <si>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</si>
  <si>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</si>
  <si>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</si>
  <si>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</si>
  <si>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</si>
  <si>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</si>
  <si>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</si>
  <si>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</si>
  <si>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</si>
  <si>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</si>
  <si>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</si>
  <si>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</si>
  <si>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</si>
  <si>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</si>
  <si>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</si>
  <si>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</si>
  <si>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</si>
  <si>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</si>
  <si>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</si>
  <si>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</si>
  <si>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</si>
  <si>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</si>
  <si>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</si>
  <si>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</si>
  <si>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</si>
  <si>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</si>
  <si>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</si>
  <si>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</si>
  <si>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</si>
  <si>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</si>
  <si>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</si>
  <si>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</si>
  <si>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</si>
  <si>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</si>
  <si>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</si>
  <si>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</si>
  <si>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</si>
  <si>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</si>
  <si>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</si>
  <si>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</si>
  <si>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</si>
  <si>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</si>
  <si>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</si>
  <si>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</si>
  <si>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</si>
  <si>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</si>
  <si>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</si>
  <si>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</si>
  <si>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</si>
  <si>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</si>
  <si>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</si>
  <si>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</si>
  <si>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</si>
  <si>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</si>
  <si>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</si>
  <si>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</si>
  <si>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</si>
  <si>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</si>
  <si>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</si>
  <si>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</si>
  <si>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</si>
  <si>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</si>
  <si>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</si>
  <si>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</si>
  <si>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</si>
  <si>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</si>
  <si>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</si>
  <si>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</si>
  <si>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</si>
  <si>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</si>
  <si>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</si>
  <si>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</si>
  <si>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</si>
  <si>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</si>
  <si>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</si>
  <si>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</si>
  <si>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</si>
  <si>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</si>
  <si>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</si>
  <si>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</si>
  <si>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</si>
  <si>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</si>
  <si>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</si>
  <si>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</si>
  <si>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</si>
  <si>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</si>
  <si>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</si>
  <si>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</si>
  <si>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</si>
  <si>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</si>
  <si>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</si>
  <si>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</si>
  <si>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</si>
  <si>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</si>
  <si>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</si>
  <si>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</si>
  <si>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</si>
  <si>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</si>
  <si>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</si>
  <si>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</si>
  <si>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</si>
  <si>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</si>
  <si>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</si>
  <si>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</si>
  <si>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</si>
  <si>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</si>
  <si>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</si>
  <si>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</si>
  <si>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</si>
  <si>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</si>
  <si>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</si>
  <si>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</si>
  <si>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</si>
  <si>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</si>
  <si>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</si>
  <si>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</si>
  <si>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</si>
  <si>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</si>
  <si>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</si>
  <si>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</si>
  <si>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</si>
  <si>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</si>
  <si>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</si>
  <si>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</si>
  <si>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</si>
  <si>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</si>
  <si>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</si>
  <si>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</si>
  <si>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</si>
  <si>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</si>
  <si>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</si>
  <si>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</si>
  <si>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</si>
  <si>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</si>
  <si>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</si>
  <si>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</si>
  <si>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</si>
  <si>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</si>
  <si>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</si>
  <si>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</si>
  <si>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</si>
  <si>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</si>
  <si>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</si>
  <si>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</si>
  <si>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</si>
  <si>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</si>
  <si>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</si>
  <si>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</si>
  <si>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</si>
  <si>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</si>
  <si>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</si>
  <si>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</si>
  <si>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</si>
  <si>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</si>
  <si>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</si>
  <si>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</si>
  <si>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</si>
  <si>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</si>
  <si>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</si>
  <si>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</si>
  <si>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</si>
  <si>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</si>
  <si>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</si>
  <si>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</si>
  <si>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</si>
  <si>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</si>
  <si>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</si>
  <si>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</si>
  <si>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</si>
  <si>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</si>
  <si>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</si>
  <si>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</si>
  <si>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</si>
  <si>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</si>
  <si>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</si>
  <si>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</si>
  <si>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</si>
  <si>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</si>
  <si>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</si>
  <si>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</si>
  <si>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</si>
  <si>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</si>
  <si>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</si>
  <si>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</si>
  <si>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</si>
  <si>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</si>
  <si>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</si>
  <si>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</si>
  <si>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</si>
  <si>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</si>
  <si>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</si>
  <si>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</si>
  <si>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</si>
  <si>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</si>
  <si>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</si>
  <si>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</si>
  <si>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</si>
  <si>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</si>
  <si>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</si>
  <si>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</si>
  <si>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</si>
  <si>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</si>
  <si>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</si>
  <si>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</si>
  <si>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</si>
  <si>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</si>
  <si>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</si>
  <si>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</si>
  <si>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</si>
  <si>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</si>
  <si>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</si>
  <si>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</si>
  <si>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</si>
  <si>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</si>
  <si>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</si>
  <si>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</si>
  <si>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</si>
  <si>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</si>
  <si>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</si>
  <si>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</si>
  <si>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</si>
  <si>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</si>
  <si>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</si>
  <si>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</si>
  <si>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</si>
  <si>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</si>
  <si>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</si>
  <si>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</si>
  <si>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</si>
  <si>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</si>
  <si>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</si>
  <si>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</si>
  <si>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</si>
  <si>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</si>
  <si>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</si>
  <si>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</si>
  <si>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</si>
  <si>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</si>
  <si>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</si>
  <si>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</si>
  <si>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</si>
  <si>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</si>
  <si>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</si>
  <si>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</si>
  <si>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</si>
  <si>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</si>
  <si>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</si>
  <si>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</si>
  <si>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</si>
  <si>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</si>
  <si>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</si>
  <si>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</si>
  <si>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</si>
  <si>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</si>
  <si>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</si>
  <si>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</si>
  <si>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</si>
  <si>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</si>
  <si>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</si>
  <si>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</si>
  <si>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</si>
  <si>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</si>
  <si>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</si>
  <si>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</si>
  <si>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</si>
  <si>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</si>
  <si>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</si>
  <si>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</si>
  <si>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</si>
  <si>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</si>
  <si>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</si>
  <si>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</si>
  <si>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</si>
  <si>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</si>
  <si>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</si>
  <si>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</si>
  <si>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</si>
  <si>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</si>
  <si>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</si>
  <si>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</si>
  <si>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</si>
  <si>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</si>
  <si>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</si>
  <si>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</si>
  <si>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</si>
  <si>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</si>
  <si>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</si>
  <si>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</si>
  <si>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</si>
  <si>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</si>
  <si>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</si>
  <si>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</si>
  <si>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</si>
  <si>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</si>
  <si>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</si>
  <si>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</si>
  <si>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</si>
  <si>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</si>
  <si>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</si>
  <si>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</si>
  <si>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</si>
  <si>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</si>
  <si>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</si>
  <si>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</si>
  <si>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</si>
  <si>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</si>
  <si>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</si>
  <si>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</si>
  <si>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</si>
  <si>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</si>
  <si>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</si>
  <si>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</si>
  <si>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</si>
  <si>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</si>
  <si>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</si>
  <si>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</si>
  <si>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</si>
  <si>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</si>
  <si>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</si>
  <si>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</si>
  <si>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</si>
  <si>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</si>
  <si>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</si>
  <si>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</si>
  <si>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</si>
  <si>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</si>
  <si>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</si>
  <si>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</si>
  <si>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</si>
  <si>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</si>
  <si>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</si>
  <si>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</si>
  <si>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</si>
  <si>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</si>
  <si>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</si>
  <si>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</si>
  <si>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</si>
  <si>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</si>
  <si>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</si>
  <si>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</si>
  <si>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</si>
  <si>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</si>
  <si>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</si>
  <si>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</si>
  <si>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</si>
  <si>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</si>
  <si>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</si>
  <si>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</si>
  <si>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</si>
  <si>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</si>
  <si>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</si>
  <si>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</si>
  <si>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</si>
  <si>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</si>
  <si>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</si>
  <si>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</si>
  <si>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</si>
  <si>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</si>
  <si>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</si>
  <si>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</si>
  <si>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</si>
  <si>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</si>
  <si>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</si>
  <si>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</si>
  <si>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</si>
  <si>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</si>
  <si>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</si>
  <si>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</si>
  <si>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</si>
  <si>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</si>
  <si>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</si>
  <si>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</si>
  <si>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</si>
  <si>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</si>
  <si>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</si>
  <si>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</si>
  <si>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</si>
  <si>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</si>
  <si>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</si>
  <si>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</si>
  <si>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</si>
  <si>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</si>
  <si>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</si>
  <si>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</si>
  <si>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</si>
  <si>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</si>
  <si>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</si>
  <si>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</si>
  <si>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</si>
  <si>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</si>
  <si>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</si>
  <si>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</si>
  <si>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</si>
  <si>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</si>
  <si>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</si>
  <si>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</si>
  <si>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</si>
  <si>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</si>
  <si>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</si>
  <si>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</si>
  <si>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</si>
  <si>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</si>
  <si>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</si>
  <si>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</si>
  <si>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</si>
  <si>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</si>
  <si>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</si>
  <si>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</si>
  <si>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</si>
  <si>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</si>
  <si>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</si>
  <si>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</si>
  <si>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</si>
  <si>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</si>
  <si>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</si>
  <si>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</si>
  <si>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</si>
  <si>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</si>
  <si>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</si>
  <si>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</si>
  <si>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</si>
  <si>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</si>
  <si>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</si>
  <si>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</si>
  <si>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</si>
  <si>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</si>
  <si>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</si>
  <si>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</si>
  <si>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</si>
  <si>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</si>
  <si>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</si>
  <si>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</si>
  <si>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</si>
  <si>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</si>
  <si>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</si>
  <si>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</si>
  <si>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</si>
  <si>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</si>
  <si>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</si>
  <si>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</si>
  <si>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</si>
  <si>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</si>
  <si>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</si>
  <si>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</si>
  <si>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</si>
  <si>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</si>
  <si>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</si>
  <si>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</si>
  <si>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</si>
  <si>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</si>
  <si>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</si>
  <si>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</si>
  <si>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</si>
  <si>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</si>
  <si>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</si>
  <si>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</si>
  <si>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</si>
  <si>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</si>
  <si>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</si>
  <si>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</si>
  <si>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</si>
  <si>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</si>
  <si>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</si>
  <si>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</si>
  <si>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</si>
  <si>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</si>
  <si>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</si>
  <si>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</si>
  <si>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</si>
  <si>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</si>
  <si>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</si>
  <si>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</si>
  <si>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</si>
  <si>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</si>
  <si>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</si>
  <si>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</si>
  <si>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</si>
  <si>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</si>
  <si>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</si>
  <si>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</si>
  <si>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</si>
  <si>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</si>
  <si>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</si>
  <si>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</si>
  <si>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</si>
  <si>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</si>
  <si>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</si>
  <si>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</si>
  <si>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</si>
  <si>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</si>
  <si>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</si>
  <si>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</si>
  <si>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</si>
  <si>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</si>
  <si>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</si>
  <si>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</si>
  <si>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</si>
  <si>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</si>
  <si>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</si>
  <si>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</si>
  <si>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</si>
  <si>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</si>
  <si>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</si>
  <si>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</si>
  <si>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</si>
  <si>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</si>
  <si>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</si>
  <si>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</si>
  <si>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</si>
  <si>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</si>
  <si>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</si>
  <si>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</si>
  <si>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</si>
  <si>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</si>
  <si>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</si>
  <si>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</si>
  <si>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</si>
  <si>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</si>
  <si>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</si>
  <si>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</si>
  <si>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</si>
  <si>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</si>
  <si>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</si>
  <si>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</si>
  <si>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</si>
  <si>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</si>
  <si>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</si>
  <si>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</si>
  <si>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</si>
  <si>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</si>
  <si>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</si>
  <si>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</si>
  <si>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</si>
  <si>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</si>
  <si>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</si>
  <si>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</si>
  <si>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</si>
  <si>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</si>
  <si>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</si>
  <si>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</si>
  <si>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</si>
  <si>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</si>
  <si>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</si>
  <si>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</si>
  <si>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</si>
  <si>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</si>
  <si>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</si>
  <si>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</si>
  <si>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</si>
  <si>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</si>
  <si>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</si>
  <si>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</si>
  <si>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</si>
  <si>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</si>
  <si>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</si>
  <si>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</si>
  <si>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</si>
  <si>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</si>
  <si>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</si>
  <si>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</si>
  <si>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</si>
  <si>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</si>
  <si>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</si>
  <si>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</si>
  <si>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</si>
  <si>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</si>
  <si>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</si>
  <si>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</si>
  <si>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</si>
  <si>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</si>
  <si>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</si>
  <si>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</si>
  <si>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</si>
  <si>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</si>
  <si>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</si>
  <si>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</si>
  <si>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</si>
  <si>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</si>
  <si>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</si>
  <si>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</si>
  <si>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</si>
  <si>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</si>
  <si>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</si>
  <si>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</si>
  <si>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</si>
  <si>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</si>
  <si>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</si>
  <si>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</si>
  <si>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</si>
  <si>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</si>
  <si>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</si>
  <si>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</si>
  <si>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</si>
  <si>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</si>
  <si>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</si>
  <si>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</si>
  <si>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</si>
  <si>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</si>
  <si>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</si>
  <si>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</si>
  <si>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</si>
  <si>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</si>
  <si>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</si>
  <si>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</si>
  <si>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</si>
  <si>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</si>
  <si>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</si>
  <si>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</si>
  <si>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</si>
  <si>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</si>
  <si>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</si>
  <si>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</si>
  <si>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</si>
  <si>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</si>
  <si>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</si>
  <si>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</si>
  <si>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</si>
  <si>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</si>
  <si>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</si>
  <si>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</si>
  <si>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</si>
  <si>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</si>
  <si>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</si>
  <si>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</si>
  <si>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</si>
  <si>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</si>
  <si>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</si>
  <si>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</si>
  <si>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</si>
  <si>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</si>
  <si>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</si>
  <si>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</si>
  <si>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</si>
  <si>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</si>
  <si>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</si>
  <si>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</si>
  <si>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</si>
  <si>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</si>
  <si>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</si>
  <si>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</si>
  <si>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</si>
  <si>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</si>
  <si>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</si>
  <si>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</si>
  <si>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</si>
  <si>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</si>
  <si>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</si>
  <si>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</si>
  <si>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</si>
  <si>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</si>
  <si>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</si>
  <si>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</si>
  <si>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</si>
  <si>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</si>
  <si>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</si>
  <si>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</si>
  <si>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</si>
  <si>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</si>
  <si>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</si>
  <si>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</si>
  <si>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</si>
  <si>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</si>
  <si>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</si>
  <si>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</si>
  <si>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</si>
  <si>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</si>
  <si>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</si>
  <si>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</si>
  <si>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</si>
  <si>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</si>
  <si>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</si>
  <si>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</si>
  <si>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</si>
  <si>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</si>
  <si>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</si>
  <si>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</si>
  <si>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</si>
  <si>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</si>
  <si>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</si>
  <si>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</si>
  <si>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</si>
  <si>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</si>
  <si>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</si>
  <si>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</si>
  <si>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</si>
  <si>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</si>
  <si>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</si>
  <si>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</si>
  <si>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</si>
  <si>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</si>
  <si>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</si>
  <si>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</si>
  <si>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</si>
  <si>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</si>
  <si>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</si>
  <si>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</si>
  <si>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</si>
  <si>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</si>
  <si>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</si>
  <si>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</si>
  <si>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</si>
  <si>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</si>
  <si>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</si>
  <si>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</si>
  <si>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</si>
  <si>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</si>
  <si>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</si>
  <si>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</si>
  <si>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</si>
  <si>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</si>
  <si>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</si>
  <si>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</si>
  <si>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</si>
  <si>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</si>
  <si>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</si>
  <si>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</si>
  <si>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</si>
  <si>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</si>
  <si>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</si>
  <si>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</si>
  <si>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</si>
  <si>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</si>
  <si>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</si>
  <si>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</si>
  <si>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</si>
  <si>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</si>
  <si>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</si>
  <si>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</si>
  <si>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</si>
  <si>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</si>
  <si>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</si>
  <si>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</si>
  <si>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</si>
  <si>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</si>
  <si>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</si>
  <si>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</si>
  <si>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</si>
  <si>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</si>
  <si>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</si>
  <si>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</si>
  <si>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</si>
  <si>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</si>
  <si>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</si>
  <si>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</si>
  <si>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</si>
  <si>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</si>
  <si>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</si>
  <si>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</si>
  <si>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</si>
  <si>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</si>
  <si>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</si>
  <si>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</si>
  <si>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</si>
  <si>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</si>
  <si>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</si>
  <si>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</si>
  <si>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</si>
  <si>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</si>
  <si>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</si>
  <si>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</si>
  <si>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</si>
  <si>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</si>
  <si>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</si>
  <si>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</si>
  <si>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</si>
  <si>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</si>
  <si>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</si>
  <si>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</si>
  <si>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</si>
  <si>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</si>
  <si>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</si>
  <si>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</si>
  <si>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</si>
  <si>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</si>
  <si>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</si>
  <si>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</si>
  <si>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</si>
  <si>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</si>
  <si>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</si>
  <si>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</si>
  <si>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</si>
  <si>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</si>
  <si>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</si>
  <si>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</si>
  <si>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</si>
  <si>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</si>
  <si>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</si>
  <si>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</si>
  <si>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</si>
  <si>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</si>
  <si>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</si>
  <si>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</si>
  <si>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</si>
  <si>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</si>
  <si>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</si>
  <si>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</si>
  <si>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</si>
  <si>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</si>
  <si>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</si>
  <si>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</si>
  <si>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</si>
  <si>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</si>
  <si>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</si>
  <si>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</si>
  <si>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</si>
  <si>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</si>
  <si>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</si>
  <si>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</si>
  <si>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</si>
  <si>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</si>
  <si>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</si>
  <si>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</si>
  <si>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</si>
  <si>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</si>
  <si>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</si>
  <si>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</si>
  <si>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</si>
  <si>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</si>
  <si>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</si>
  <si>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</si>
  <si>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</si>
  <si>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</si>
  <si>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</si>
  <si>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</si>
  <si>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</si>
  <si>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</si>
  <si>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</si>
  <si>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</si>
  <si>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</si>
  <si>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</si>
  <si>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</si>
  <si>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</si>
  <si>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</si>
  <si>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</si>
  <si>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</si>
  <si>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</si>
  <si>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</si>
  <si>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</si>
  <si>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</si>
  <si>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</si>
  <si>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</si>
  <si>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</si>
  <si>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</si>
  <si>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</si>
  <si>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</si>
  <si>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</si>
  <si>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</si>
  <si>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</si>
  <si>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</si>
  <si>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</si>
  <si>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</si>
  <si>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</si>
  <si>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</si>
  <si>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</si>
  <si>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</si>
  <si>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</si>
  <si>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</si>
  <si>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</si>
  <si>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</si>
  <si>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</si>
  <si>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</si>
  <si>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</si>
  <si>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</si>
  <si>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</si>
  <si>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</si>
  <si>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</si>
  <si>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</si>
  <si>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</si>
  <si>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</si>
  <si>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</si>
  <si>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</si>
  <si>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</si>
  <si>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</si>
  <si>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</si>
  <si>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</si>
  <si>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</si>
  <si>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</si>
  <si>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</si>
  <si>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</si>
  <si>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</si>
  <si>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</si>
  <si>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</si>
  <si>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</si>
  <si>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</si>
  <si>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</si>
  <si>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</si>
  <si>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</si>
  <si>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</si>
  <si>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</si>
  <si>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</si>
  <si>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</si>
  <si>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</si>
  <si>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</si>
  <si>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</si>
  <si>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</si>
  <si>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</si>
  <si>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</si>
  <si>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</si>
  <si>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</si>
  <si>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</si>
  <si>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</si>
  <si>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</si>
  <si>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</si>
  <si>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</si>
  <si>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</si>
  <si>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</si>
  <si>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</si>
  <si>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</si>
  <si>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</si>
  <si>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</si>
  <si>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</si>
  <si>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</si>
  <si>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</si>
  <si>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</si>
  <si>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</si>
  <si>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</si>
  <si>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</si>
  <si>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</si>
  <si>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</si>
  <si>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</si>
  <si>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</si>
  <si>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</si>
  <si>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</si>
  <si>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</si>
  <si>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</si>
  <si>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</si>
  <si>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</si>
  <si>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</si>
  <si>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</si>
  <si>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</si>
  <si>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</si>
  <si>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</si>
  <si>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</si>
  <si>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</si>
  <si>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</si>
  <si>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</si>
  <si>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</si>
  <si>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</si>
  <si>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</si>
  <si>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</si>
  <si>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</si>
  <si>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</si>
  <si>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</si>
  <si>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</si>
  <si>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</si>
  <si>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</si>
  <si>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</si>
  <si>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</si>
  <si>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</si>
  <si>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</si>
  <si>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</si>
  <si>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</si>
  <si>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</si>
  <si>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</si>
  <si>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</si>
  <si>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</si>
  <si>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</si>
  <si>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</si>
  <si>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</si>
  <si>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</si>
  <si>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</si>
  <si>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</si>
  <si>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</si>
  <si>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</si>
  <si>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</si>
  <si>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</si>
  <si>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</si>
  <si>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</si>
  <si>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</si>
  <si>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</si>
  <si>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</si>
  <si>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</si>
  <si>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</si>
  <si>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</si>
  <si>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</si>
  <si>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</si>
  <si>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</si>
  <si>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</si>
  <si>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</si>
  <si>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</si>
  <si>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</si>
  <si>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</si>
  <si>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</si>
  <si>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</si>
  <si>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</si>
  <si>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</si>
  <si>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</si>
  <si>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</si>
  <si>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</si>
  <si>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</si>
  <si>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</si>
  <si>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</si>
  <si>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</si>
  <si>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</si>
  <si>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</si>
  <si>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</si>
  <si>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</si>
  <si>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</si>
  <si>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</si>
  <si>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</si>
  <si>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</si>
  <si>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</si>
  <si>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</si>
  <si>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</si>
  <si>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</si>
  <si>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</si>
  <si>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</si>
  <si>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</si>
  <si>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</si>
  <si>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</si>
  <si>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</si>
  <si>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</si>
  <si>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</si>
  <si>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</si>
  <si>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</si>
  <si>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</si>
  <si>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</si>
  <si>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</si>
  <si>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</si>
  <si>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</si>
  <si>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</si>
  <si>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</si>
  <si>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</si>
  <si>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</si>
  <si>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</si>
  <si>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</si>
  <si>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</si>
  <si>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</si>
  <si>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</si>
  <si>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</si>
  <si>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</si>
  <si>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</si>
  <si>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</si>
  <si>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</si>
  <si>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</si>
  <si>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</si>
  <si>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</si>
  <si>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</si>
  <si>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</si>
  <si>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</si>
  <si>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</si>
  <si>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</si>
  <si>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</si>
  <si>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</si>
  <si>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</si>
  <si>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</si>
  <si>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</si>
  <si>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</si>
  <si>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</si>
  <si>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</si>
  <si>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</si>
  <si>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</si>
  <si>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</si>
  <si>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</si>
  <si>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</si>
  <si>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</si>
  <si>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</si>
  <si>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</si>
  <si>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</si>
  <si>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</si>
  <si>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</si>
  <si>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</si>
  <si>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</si>
  <si>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</si>
  <si>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</si>
  <si>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</si>
  <si>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</si>
  <si>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</si>
  <si>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</si>
  <si>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</si>
  <si>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</si>
  <si>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</si>
  <si>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</si>
  <si>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</si>
  <si>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</si>
  <si>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</si>
  <si>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</si>
  <si>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</si>
  <si>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</si>
  <si>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</si>
  <si>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</si>
  <si>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</si>
  <si>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</si>
  <si>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</si>
  <si>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</si>
  <si>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</si>
  <si>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</si>
  <si>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</si>
  <si>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</si>
  <si>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</si>
  <si>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</si>
  <si>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</si>
  <si>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</si>
  <si>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</si>
  <si>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</si>
  <si>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</si>
  <si>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</si>
  <si>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</si>
  <si>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</si>
  <si>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</si>
  <si>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</si>
  <si>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</si>
  <si>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</si>
  <si>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</si>
  <si>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</si>
  <si>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</si>
  <si>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</si>
  <si>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</si>
  <si>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</si>
  <si>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</si>
  <si>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</si>
  <si>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</si>
  <si>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</si>
  <si>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</si>
  <si>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</si>
  <si>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</si>
  <si>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</si>
  <si>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</si>
  <si>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</si>
  <si>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</si>
  <si>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</si>
  <si>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</si>
  <si>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</si>
  <si>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</si>
  <si>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</si>
  <si>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</si>
  <si>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</si>
  <si>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</si>
  <si>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</si>
  <si>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</si>
  <si>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</si>
  <si>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</si>
  <si>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</si>
  <si>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</si>
  <si>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</si>
  <si>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</si>
  <si>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</si>
  <si>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</si>
  <si>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</si>
  <si>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</si>
  <si>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</si>
  <si>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</si>
  <si>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</si>
  <si>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</si>
  <si>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</si>
  <si>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</si>
  <si>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</si>
  <si>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</si>
  <si>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</si>
  <si>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</si>
  <si>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</si>
  <si>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</si>
  <si>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</si>
  <si>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</si>
  <si>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</si>
  <si>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</si>
  <si>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</si>
  <si>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</si>
  <si>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</si>
  <si>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</si>
  <si>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</si>
  <si>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</si>
  <si>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</si>
  <si>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</si>
  <si>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</si>
  <si>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</si>
  <si>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</si>
  <si>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</si>
  <si>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</si>
  <si>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</si>
  <si>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</si>
  <si>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</si>
  <si>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</si>
  <si>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</si>
  <si>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</si>
  <si>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</si>
  <si>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</si>
  <si>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</si>
  <si>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</si>
  <si>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</si>
  <si>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</si>
  <si>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</si>
  <si>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</si>
  <si>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</si>
  <si>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</si>
  <si>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</si>
  <si>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</si>
  <si>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</si>
  <si>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</si>
  <si>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</si>
  <si>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</si>
  <si>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</si>
  <si>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</si>
  <si>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</si>
  <si>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</si>
  <si>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</si>
  <si>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</si>
  <si>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</si>
  <si>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</si>
  <si>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</si>
  <si>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</si>
  <si>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</si>
  <si>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</si>
  <si>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</si>
  <si>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</si>
  <si>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</si>
  <si>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</si>
  <si>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</si>
  <si>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</si>
  <si>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</si>
  <si>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</si>
  <si>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</si>
  <si>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</si>
  <si>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</si>
  <si>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</si>
  <si>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</si>
  <si>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</si>
  <si>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</si>
  <si>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</si>
  <si>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</si>
  <si>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</si>
  <si>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</si>
  <si>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</si>
  <si>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</si>
  <si>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</si>
  <si>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</si>
  <si>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</si>
  <si>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</si>
  <si>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</si>
  <si>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</si>
  <si>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</si>
  <si>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</si>
  <si>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</si>
  <si>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</si>
  <si>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</si>
  <si>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</si>
  <si>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</si>
  <si>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</si>
  <si>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</si>
  <si>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</si>
  <si>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</si>
  <si>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</si>
  <si>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</si>
  <si>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</si>
  <si>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</si>
  <si>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</si>
  <si>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</si>
  <si>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</si>
  <si>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</si>
  <si>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</si>
  <si>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</si>
  <si>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</si>
  <si>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</si>
  <si>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</si>
  <si>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</si>
  <si>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</si>
  <si>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</si>
  <si>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</si>
  <si>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</si>
  <si>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</si>
  <si>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</si>
  <si>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</si>
  <si>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</si>
  <si>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</si>
  <si>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</si>
  <si>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</si>
  <si>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</si>
  <si>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</si>
  <si>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</si>
  <si>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</si>
  <si>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</si>
  <si>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</si>
  <si>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</si>
  <si>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</si>
  <si>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</si>
  <si>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</si>
  <si>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</si>
  <si>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</si>
  <si>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</si>
  <si>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</si>
  <si>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</si>
  <si>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</si>
  <si>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</si>
  <si>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</si>
  <si>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</si>
  <si>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</si>
  <si>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</si>
  <si>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</si>
  <si>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</si>
  <si>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</si>
  <si>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</si>
  <si>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</si>
  <si>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</si>
  <si>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</si>
  <si>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</si>
  <si>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</si>
  <si>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</si>
  <si>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</si>
  <si>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</si>
  <si>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</si>
  <si>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</si>
  <si>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</si>
  <si>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</si>
  <si>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</si>
  <si>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</si>
  <si>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</si>
  <si>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</si>
  <si>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</si>
  <si>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</si>
  <si>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</si>
  <si>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</si>
  <si>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</si>
  <si>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</si>
  <si>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</si>
  <si>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</si>
  <si>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</si>
  <si>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</si>
  <si>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</si>
  <si>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</si>
  <si>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</si>
  <si>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</si>
  <si>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</si>
  <si>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</si>
  <si>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</si>
  <si>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</si>
  <si>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</si>
  <si>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</si>
  <si>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</si>
  <si>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</si>
  <si>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</si>
  <si>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</si>
  <si>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</si>
  <si>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</si>
  <si>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</si>
  <si>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</si>
  <si>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</si>
  <si>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</si>
  <si>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</si>
  <si>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</si>
  <si>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</si>
  <si>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</si>
  <si>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</si>
  <si>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</si>
  <si>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</si>
  <si>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</si>
  <si>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</si>
  <si>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</si>
  <si>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</si>
  <si>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</si>
  <si>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</si>
  <si>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</si>
  <si>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</si>
  <si>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</si>
  <si>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</si>
  <si>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</si>
  <si>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</si>
  <si>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</si>
  <si>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</si>
  <si>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</si>
  <si>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</si>
  <si>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</si>
  <si>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</si>
  <si>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</si>
  <si>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</si>
  <si>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</si>
  <si>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</si>
  <si>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</si>
  <si>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</si>
  <si>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</si>
  <si>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</si>
  <si>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</si>
  <si>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</si>
  <si>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</si>
  <si>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</si>
  <si>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</si>
  <si>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</si>
  <si>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</si>
  <si>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</si>
  <si>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</si>
  <si>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</si>
  <si>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</si>
  <si>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</si>
  <si>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</si>
  <si>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</si>
  <si>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</si>
  <si>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</si>
  <si>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</si>
  <si>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</si>
  <si>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</si>
  <si>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</si>
  <si>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</si>
  <si>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</si>
  <si>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</si>
  <si>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</si>
  <si>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</si>
  <si>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</si>
  <si>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</si>
  <si>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</si>
  <si>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</si>
  <si>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</si>
  <si>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</si>
  <si>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</si>
  <si>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</si>
  <si>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</si>
  <si>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</si>
  <si>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</si>
  <si>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</si>
  <si>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</si>
  <si>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</si>
  <si>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</si>
  <si>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</si>
  <si>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</si>
  <si>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</si>
  <si>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</si>
  <si>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</si>
  <si>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</si>
  <si>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</si>
  <si>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</si>
  <si>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</si>
  <si>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</si>
  <si>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</si>
  <si>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</si>
  <si>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</si>
  <si>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</si>
  <si>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</si>
  <si>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</si>
  <si>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</si>
  <si>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</si>
  <si>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</si>
  <si>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</si>
  <si>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</si>
  <si>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</si>
  <si>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</si>
  <si>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</si>
  <si>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</si>
  <si>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</si>
  <si>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</si>
  <si>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</si>
  <si>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</si>
  <si>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</si>
  <si>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</si>
  <si>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</si>
  <si>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</si>
  <si>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</si>
  <si>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</si>
  <si>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</si>
  <si>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</si>
  <si>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</si>
  <si>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</si>
  <si>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</si>
  <si>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</si>
  <si>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</si>
  <si>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</si>
  <si>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</si>
  <si>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</si>
  <si>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</si>
  <si>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</si>
  <si>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</si>
  <si>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</si>
  <si>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</si>
  <si>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</si>
  <si>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</si>
  <si>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</si>
  <si>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</si>
  <si>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</si>
  <si>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</si>
  <si>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</si>
  <si>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</si>
  <si>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</si>
  <si>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</si>
  <si>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</si>
  <si>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</si>
  <si>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</si>
  <si>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</si>
  <si>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</si>
  <si>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</si>
  <si>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</si>
  <si>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</si>
  <si>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</si>
  <si>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</si>
  <si>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</si>
  <si>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</si>
  <si>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</si>
  <si>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</si>
  <si>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</si>
  <si>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</si>
  <si>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</si>
  <si>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</si>
  <si>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</si>
  <si>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</si>
  <si>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</si>
  <si>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</si>
  <si>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</si>
  <si>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</si>
  <si>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</si>
  <si>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</si>
  <si>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</si>
  <si>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</si>
  <si>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</si>
  <si>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</si>
  <si>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</si>
  <si>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</si>
  <si>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</si>
  <si>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</si>
  <si>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</si>
  <si>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</si>
  <si>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</si>
  <si>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</si>
  <si>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</si>
  <si>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</si>
  <si>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</si>
  <si>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</si>
  <si>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</si>
  <si>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</si>
  <si>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</si>
  <si>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</si>
  <si>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</si>
  <si>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</si>
  <si>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</si>
  <si>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</si>
  <si>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</si>
  <si>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</si>
  <si>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</si>
  <si>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</si>
  <si>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</si>
  <si>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</si>
  <si>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</si>
  <si>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</si>
  <si>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</si>
  <si>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</si>
  <si>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</si>
  <si>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</si>
  <si>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</si>
  <si>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</si>
  <si>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</si>
  <si>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</si>
  <si>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</si>
  <si>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</si>
  <si>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</si>
  <si>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</si>
  <si>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</si>
  <si>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</si>
  <si>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</si>
  <si>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</si>
  <si>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</si>
  <si>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</si>
  <si>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</si>
  <si>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</si>
  <si>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</si>
  <si>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</si>
  <si>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</si>
  <si>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</si>
  <si>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</si>
  <si>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</si>
  <si>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</si>
  <si>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</si>
  <si>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</si>
  <si>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</si>
  <si>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</si>
  <si>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</si>
  <si>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</si>
  <si>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</si>
  <si>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</si>
  <si>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</si>
  <si>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</si>
  <si>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</si>
  <si>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</si>
  <si>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</si>
  <si>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</si>
  <si>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</si>
  <si>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</si>
  <si>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</si>
  <si>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</si>
  <si>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</si>
  <si>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</si>
  <si>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</si>
  <si>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</si>
  <si>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</si>
  <si>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</si>
  <si>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</si>
  <si>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</si>
  <si>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</si>
  <si>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</si>
  <si>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</si>
  <si>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</si>
  <si>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</si>
  <si>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</si>
  <si>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</si>
  <si>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</si>
  <si>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</si>
  <si>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</si>
  <si>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</si>
  <si>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</si>
  <si>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</si>
  <si>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</si>
  <si>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</si>
  <si>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</si>
  <si>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</si>
  <si>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</si>
  <si>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</si>
  <si>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</si>
  <si>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</si>
  <si>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</si>
  <si>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</si>
  <si>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</si>
  <si>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</si>
  <si>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</si>
  <si>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</si>
  <si>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</si>
  <si>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</si>
  <si>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</si>
  <si>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</si>
  <si>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</si>
  <si>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</si>
  <si>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</si>
  <si>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</si>
  <si>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</si>
  <si>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</si>
  <si>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</si>
  <si>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</si>
  <si>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</si>
  <si>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</si>
  <si>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</si>
  <si>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</si>
  <si>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</si>
  <si>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</si>
  <si>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</si>
  <si>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</si>
  <si>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</si>
  <si>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</si>
  <si>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</si>
  <si>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</si>
  <si>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</si>
  <si>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</si>
  <si>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</si>
  <si>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</si>
  <si>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</si>
  <si>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</si>
  <si>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</si>
  <si>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</si>
  <si>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</si>
  <si>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</si>
  <si>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</si>
  <si>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</si>
  <si>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</si>
  <si>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</si>
  <si>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</si>
  <si>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</si>
  <si>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</si>
  <si>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</si>
  <si>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</si>
  <si>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</si>
  <si>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</si>
  <si>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</si>
  <si>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</si>
  <si>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</si>
  <si>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</si>
  <si>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</si>
  <si>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</si>
  <si>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</si>
  <si>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</si>
  <si>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</si>
  <si>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</si>
  <si>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</si>
  <si>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</si>
  <si>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</si>
  <si>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</si>
  <si>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</si>
  <si>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</si>
  <si>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</si>
  <si>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</si>
  <si>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</si>
  <si>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</si>
  <si>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</si>
  <si>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</si>
  <si>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</si>
  <si>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</si>
  <si>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</si>
  <si>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</si>
  <si>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</si>
  <si>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</si>
  <si>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</si>
  <si>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</si>
  <si>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</si>
  <si>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</si>
  <si>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</si>
  <si>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</si>
  <si>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</si>
  <si>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</si>
  <si>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</si>
  <si>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</si>
  <si>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</si>
  <si>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</si>
  <si>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</si>
  <si>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</si>
  <si>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</si>
  <si>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</si>
  <si>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</si>
  <si>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</si>
  <si>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</si>
  <si>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</si>
  <si>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</si>
  <si>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</si>
  <si>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</si>
  <si>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</si>
  <si>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</si>
  <si>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</si>
  <si>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</si>
  <si>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</si>
  <si>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</si>
  <si>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</si>
  <si>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</si>
  <si>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</si>
  <si>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</si>
  <si>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</si>
  <si>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</si>
  <si>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</si>
  <si>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</si>
  <si>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</si>
  <si>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</si>
  <si>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</si>
  <si>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</si>
  <si>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</si>
  <si>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</si>
  <si>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</si>
  <si>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</si>
  <si>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</si>
  <si>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</si>
  <si>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</si>
  <si>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</si>
  <si>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</si>
  <si>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</si>
  <si>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</si>
  <si>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</si>
  <si>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</si>
  <si>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</si>
  <si>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</si>
  <si>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</si>
  <si>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</si>
  <si>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</si>
  <si>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</si>
  <si>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</si>
  <si>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</si>
  <si>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</si>
  <si>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</si>
  <si>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</si>
  <si>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</si>
  <si>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</si>
  <si>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</si>
  <si>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</si>
  <si>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</si>
  <si>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</si>
  <si>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</si>
  <si>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</si>
  <si>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</si>
  <si>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</si>
  <si>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</si>
  <si>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</si>
  <si>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</si>
  <si>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</si>
  <si>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</si>
  <si>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</si>
  <si>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</si>
  <si>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</si>
  <si>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</si>
  <si>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</si>
  <si>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</si>
  <si>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</si>
  <si>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</si>
  <si>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</si>
  <si>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</si>
  <si>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</si>
  <si>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</si>
  <si>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</si>
  <si>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</si>
  <si>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</si>
  <si>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</si>
  <si>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</si>
  <si>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</si>
  <si>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</si>
  <si>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</si>
  <si>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</si>
  <si>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</si>
  <si>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</si>
  <si>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</si>
  <si>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</si>
  <si>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</si>
  <si>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</si>
  <si>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</si>
  <si>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</si>
  <si>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</si>
  <si>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</si>
  <si>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</si>
  <si>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</si>
  <si>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</si>
  <si>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</si>
  <si>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</si>
  <si>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</si>
  <si>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</si>
  <si>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</si>
  <si>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</si>
  <si>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</si>
  <si>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</si>
  <si>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</si>
  <si>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</si>
  <si>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</si>
  <si>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</si>
  <si>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</si>
  <si>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</si>
  <si>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</si>
  <si>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</si>
  <si>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</si>
  <si>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</si>
  <si>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</si>
  <si>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</si>
  <si>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</si>
  <si>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</si>
  <si>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</si>
  <si>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</si>
  <si>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</si>
  <si>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</si>
  <si>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</si>
  <si>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</si>
  <si>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</si>
  <si>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</si>
  <si>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</si>
  <si>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</si>
  <si>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</si>
  <si>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</si>
  <si>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</si>
  <si>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</si>
  <si>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</si>
  <si>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</si>
  <si>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</si>
  <si>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</si>
  <si>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</si>
  <si>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</si>
  <si>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</si>
  <si>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</si>
  <si>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</si>
  <si>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</si>
  <si>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</si>
  <si>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</si>
  <si>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</si>
  <si>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</si>
  <si>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</si>
  <si>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</si>
  <si>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</si>
  <si>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</si>
  <si>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</si>
  <si>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</si>
  <si>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</si>
  <si>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</si>
  <si>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</si>
  <si>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</si>
  <si>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</si>
  <si>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</si>
  <si>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</si>
  <si>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</si>
  <si>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</si>
  <si>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</si>
  <si>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</si>
  <si>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</si>
  <si>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</si>
  <si>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</si>
  <si>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</si>
  <si>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</si>
  <si>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</si>
  <si>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</si>
  <si>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</si>
  <si>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</si>
  <si>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</si>
  <si>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</si>
  <si>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</si>
  <si>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</si>
  <si>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</si>
  <si>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</si>
  <si>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</si>
  <si>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</si>
  <si>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</si>
  <si>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</si>
  <si>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</si>
  <si>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</si>
  <si>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</si>
  <si>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</si>
  <si>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</si>
  <si>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</si>
  <si>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</si>
  <si>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</si>
  <si>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</si>
  <si>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</si>
  <si>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</si>
  <si>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</si>
  <si>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</si>
  <si>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</si>
  <si>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</si>
  <si>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</si>
  <si>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</si>
  <si>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</si>
  <si>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</si>
  <si>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</si>
  <si>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</si>
  <si>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</si>
  <si>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</si>
  <si>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</si>
  <si>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</si>
  <si>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</si>
  <si>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</si>
  <si>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</si>
  <si>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</si>
  <si>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</si>
  <si>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</si>
  <si>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</si>
  <si>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</si>
  <si>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</si>
  <si>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</si>
  <si>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</si>
  <si>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</si>
  <si>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</si>
  <si>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</si>
  <si>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</si>
  <si>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</si>
  <si>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</si>
  <si>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</si>
  <si>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</si>
  <si>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</si>
  <si>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</si>
  <si>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</si>
  <si>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</si>
  <si>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</si>
  <si>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</si>
  <si>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</si>
  <si>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</si>
  <si>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</si>
  <si>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</si>
  <si>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</si>
  <si>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</si>
  <si>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</si>
  <si>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</si>
  <si>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</si>
  <si>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</si>
  <si>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</si>
  <si>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</si>
  <si>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</si>
  <si>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</si>
  <si>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</si>
  <si>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</si>
  <si>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</si>
  <si>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</si>
  <si>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</si>
  <si>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</si>
  <si>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</si>
  <si>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</si>
  <si>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</si>
  <si>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</si>
  <si>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</si>
  <si>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</si>
  <si>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</si>
  <si>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</si>
  <si>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</si>
  <si>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</si>
  <si>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</si>
  <si>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</si>
  <si>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</si>
  <si>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</si>
  <si>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</si>
  <si>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</si>
  <si>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</si>
  <si>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</si>
  <si>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</si>
  <si>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</si>
  <si>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</si>
  <si>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</si>
  <si>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</si>
  <si>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</si>
  <si>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</si>
  <si>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</si>
  <si>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</si>
  <si>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</si>
  <si>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</si>
  <si>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</si>
  <si>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</si>
  <si>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</si>
  <si>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</si>
  <si>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</si>
  <si>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</si>
  <si>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</si>
  <si>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</si>
  <si>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</si>
  <si>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</si>
  <si>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</si>
  <si>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</si>
  <si>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</si>
  <si>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</si>
  <si>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</si>
  <si>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</si>
  <si>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</si>
  <si>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</si>
  <si>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</si>
  <si>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</si>
  <si>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</si>
  <si>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</si>
  <si>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</si>
  <si>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</si>
  <si>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</si>
  <si>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</si>
  <si>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</si>
  <si>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</si>
  <si>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</si>
  <si>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</si>
  <si>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</si>
  <si>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</si>
  <si>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</si>
  <si>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</si>
  <si>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</si>
  <si>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</si>
  <si>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</si>
  <si>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</si>
  <si>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</si>
  <si>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</si>
  <si>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</si>
  <si>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</si>
  <si>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</si>
  <si>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</si>
  <si>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</si>
  <si>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</si>
  <si>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</si>
  <si>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</si>
  <si>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</si>
  <si>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</si>
  <si>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</si>
  <si>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</si>
  <si>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</si>
  <si>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</si>
  <si>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</si>
  <si>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</si>
  <si>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</si>
  <si>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</si>
  <si>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</si>
  <si>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</si>
  <si>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</si>
  <si>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</si>
  <si>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</si>
  <si>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</si>
  <si>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</si>
  <si>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</si>
  <si>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</si>
  <si>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</si>
  <si>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</si>
  <si>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</si>
  <si>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</si>
  <si>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</si>
  <si>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</si>
  <si>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</si>
  <si>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</si>
  <si>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</si>
  <si>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</si>
  <si>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</si>
  <si>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</si>
  <si>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</si>
  <si>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</si>
  <si>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</si>
  <si>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</si>
  <si>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</si>
  <si>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</si>
  <si>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</si>
  <si>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</si>
  <si>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</si>
  <si>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</si>
  <si>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</si>
  <si>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</si>
  <si>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</si>
  <si>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</si>
  <si>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</si>
  <si>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</si>
  <si>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</si>
  <si>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</si>
  <si>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</si>
  <si>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</si>
  <si>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</si>
  <si>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</si>
  <si>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</si>
  <si>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</si>
  <si>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</si>
  <si>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</si>
  <si>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</si>
  <si>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</si>
  <si>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</si>
  <si>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</si>
  <si>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</si>
  <si>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</si>
  <si>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</si>
  <si>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</si>
  <si>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</si>
  <si>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</si>
  <si>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</si>
  <si>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</si>
  <si>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</si>
  <si>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</si>
  <si>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</si>
  <si>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</si>
  <si>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</si>
  <si>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</si>
  <si>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</si>
  <si>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</si>
  <si>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</si>
  <si>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</si>
  <si>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</si>
  <si>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</si>
  <si>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</si>
  <si>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</si>
  <si>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</si>
  <si>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</si>
  <si>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</si>
  <si>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</si>
  <si>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</si>
  <si>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</si>
  <si>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</si>
  <si>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</si>
  <si>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</si>
  <si>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</si>
  <si>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</si>
  <si>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</si>
  <si>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</si>
  <si>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</si>
  <si>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</si>
  <si>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</si>
  <si>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</si>
  <si>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</si>
  <si>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</si>
  <si>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</si>
  <si>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</si>
  <si>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</si>
  <si>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</si>
  <si>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</si>
  <si>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</si>
  <si>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</si>
  <si>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</si>
  <si>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</si>
  <si>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</si>
  <si>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</si>
  <si>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</si>
  <si>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</si>
  <si>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</si>
  <si>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</si>
  <si>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</si>
  <si>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</si>
  <si>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</si>
  <si>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</si>
  <si>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</si>
  <si>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</si>
  <si>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</si>
  <si>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</si>
  <si>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</si>
  <si>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</si>
  <si>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</si>
  <si>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</si>
  <si>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</si>
  <si>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</si>
  <si>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</si>
  <si>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</si>
  <si>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</si>
  <si>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</si>
  <si>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</si>
  <si>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</si>
  <si>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</si>
  <si>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</si>
  <si>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</si>
  <si>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</si>
  <si>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</si>
  <si>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</si>
  <si>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</si>
  <si>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</si>
  <si>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</si>
  <si>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</si>
  <si>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</si>
  <si>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</si>
  <si>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</si>
  <si>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</si>
  <si>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</si>
  <si>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</si>
  <si>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</si>
  <si>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</si>
  <si>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</si>
  <si>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</si>
  <si>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</si>
  <si>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</si>
  <si>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</si>
  <si>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</si>
  <si>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</si>
  <si>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</si>
  <si>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</si>
  <si>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</si>
  <si>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</si>
  <si>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</si>
  <si>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</si>
  <si>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</si>
  <si>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</si>
  <si>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</si>
  <si>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</si>
  <si>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</si>
  <si>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</si>
  <si>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</si>
  <si>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</si>
  <si>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</si>
  <si>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</si>
  <si>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</si>
  <si>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</si>
  <si>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</si>
  <si>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</si>
  <si>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</si>
  <si>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</si>
  <si>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</si>
  <si>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</si>
  <si>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</si>
  <si>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</si>
  <si>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</si>
  <si>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</si>
  <si>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</si>
  <si>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</si>
  <si>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</si>
  <si>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</si>
  <si>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</si>
  <si>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</si>
  <si>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</si>
  <si>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</si>
  <si>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</si>
  <si>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</si>
  <si>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</si>
  <si>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</si>
  <si>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</si>
  <si>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</si>
  <si>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</si>
  <si>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</si>
  <si>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</si>
  <si>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</si>
  <si>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</si>
  <si>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</si>
  <si>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</si>
  <si>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</si>
  <si>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</si>
  <si>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</si>
  <si>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</si>
  <si>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</si>
  <si>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</si>
  <si>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</si>
  <si>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</si>
  <si>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</si>
  <si>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</si>
  <si>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</si>
  <si>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</si>
  <si>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</si>
  <si>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</si>
  <si>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</si>
  <si>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</si>
  <si>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</si>
  <si>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</si>
  <si>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</si>
  <si>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</si>
  <si>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</si>
  <si>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</si>
  <si>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</si>
  <si>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</si>
  <si>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</si>
  <si>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</si>
  <si>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</si>
  <si>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</si>
  <si>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</si>
  <si>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</si>
  <si>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</si>
  <si>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</si>
  <si>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</si>
  <si>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</si>
  <si>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</si>
  <si>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</si>
  <si>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</si>
  <si>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</si>
  <si>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</si>
  <si>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</si>
  <si>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</si>
  <si>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</si>
  <si>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</si>
  <si>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</si>
  <si>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</si>
  <si>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</si>
  <si>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</si>
  <si>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</si>
  <si>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</si>
  <si>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</si>
  <si>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</si>
  <si>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</si>
  <si>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</si>
  <si>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</si>
  <si>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</si>
  <si>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</si>
  <si>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</si>
  <si>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</si>
  <si>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</si>
  <si>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</si>
  <si>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</si>
  <si>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</si>
  <si>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</si>
  <si>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</si>
  <si>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</si>
  <si>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</si>
  <si>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</si>
  <si>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</si>
  <si>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</si>
  <si>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</si>
  <si>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</si>
  <si>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</si>
  <si>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</si>
  <si>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</si>
  <si>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</si>
  <si>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</si>
  <si>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</si>
  <si>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</si>
  <si>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</si>
  <si>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</si>
  <si>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</si>
  <si>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</si>
  <si>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</si>
  <si>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</si>
  <si>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</si>
  <si>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</si>
  <si>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</si>
  <si>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</si>
  <si>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</si>
  <si>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</si>
  <si>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</si>
  <si>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</si>
  <si>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</si>
  <si>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</si>
  <si>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</si>
  <si>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</si>
  <si>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</si>
  <si>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</si>
  <si>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</si>
  <si>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</si>
  <si>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</si>
  <si>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</si>
  <si>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</si>
  <si>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</si>
  <si>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</si>
  <si>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</si>
  <si>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</si>
  <si>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</si>
  <si>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</si>
  <si>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</si>
  <si>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</si>
  <si>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</si>
  <si>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</si>
  <si>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</si>
  <si>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</si>
  <si>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</si>
  <si>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</si>
  <si>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</si>
  <si>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</si>
  <si>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</si>
  <si>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</si>
  <si>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</si>
  <si>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</si>
  <si>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</si>
  <si>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</si>
  <si>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</si>
  <si>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</si>
  <si>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</si>
  <si>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</si>
  <si>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</si>
  <si>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</si>
  <si>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</si>
  <si>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</si>
  <si>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</si>
  <si>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</si>
  <si>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</si>
  <si>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</si>
  <si>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</si>
  <si>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</si>
  <si>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</si>
  <si>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</si>
  <si>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</si>
  <si>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</si>
  <si>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</si>
  <si>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</si>
  <si>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</si>
  <si>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</si>
  <si>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</si>
  <si>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</si>
  <si>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</si>
  <si>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</si>
  <si>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</si>
  <si>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</si>
  <si>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</si>
  <si>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</si>
  <si>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</si>
  <si>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</si>
  <si>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</si>
  <si>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</si>
  <si>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</si>
  <si>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</si>
  <si>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</si>
  <si>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</si>
  <si>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</si>
  <si>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</si>
  <si>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</si>
  <si>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</si>
  <si>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</si>
  <si>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</si>
  <si>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</si>
  <si>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</si>
  <si>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</si>
  <si>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</si>
  <si>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</si>
  <si>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</si>
  <si>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</si>
  <si>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</si>
  <si>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</si>
  <si>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</si>
  <si>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</si>
  <si>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</si>
  <si>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</si>
  <si>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</si>
  <si>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</si>
  <si>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</si>
  <si>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</si>
  <si>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</si>
  <si>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</si>
  <si>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</si>
  <si>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</si>
  <si>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</si>
  <si>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</si>
  <si>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</si>
  <si>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</si>
  <si>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</si>
  <si>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</si>
  <si>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</si>
  <si>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</si>
  <si>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</si>
  <si>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</si>
  <si>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</si>
  <si>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</si>
  <si>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</si>
  <si>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</si>
  <si>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</si>
  <si>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</si>
  <si>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</si>
  <si>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</si>
  <si>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</si>
  <si>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</si>
  <si>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</si>
  <si>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</si>
  <si>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</si>
  <si>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</si>
  <si>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</si>
  <si>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</si>
  <si>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</si>
  <si>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</si>
  <si>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</si>
  <si>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</si>
  <si>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</si>
  <si>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</si>
  <si>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</si>
  <si>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</si>
  <si>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</si>
  <si>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</si>
  <si>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</si>
  <si>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</si>
  <si>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</si>
  <si>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</si>
  <si>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</si>
  <si>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</si>
  <si>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</si>
  <si>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</si>
  <si>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</si>
  <si>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</si>
  <si>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</si>
  <si>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</si>
  <si>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</si>
  <si>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</si>
  <si>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</si>
  <si>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</si>
  <si>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</si>
  <si>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</si>
  <si>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</si>
  <si>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</si>
  <si>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</si>
  <si>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</si>
  <si>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</si>
  <si>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</si>
  <si>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</si>
  <si>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</si>
  <si>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</si>
  <si>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</si>
  <si>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</si>
  <si>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</si>
  <si>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</si>
  <si>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</si>
  <si>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</si>
  <si>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</si>
  <si>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</si>
  <si>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</si>
  <si>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</si>
  <si>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</si>
  <si>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</si>
  <si>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</si>
  <si>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</si>
  <si>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</si>
  <si>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</si>
  <si>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</si>
  <si>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</si>
  <si>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</si>
  <si>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</si>
  <si>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</si>
  <si>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</si>
  <si>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</si>
  <si>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</si>
  <si>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</si>
  <si>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</si>
  <si>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</si>
  <si>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</si>
  <si>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</si>
  <si>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</si>
  <si>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</si>
  <si>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</si>
  <si>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</si>
  <si>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</si>
  <si>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</si>
  <si>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</si>
  <si>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</si>
  <si>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</si>
  <si>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</si>
  <si>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</si>
  <si>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</si>
  <si>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</si>
  <si>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</si>
  <si>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</si>
  <si>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</si>
  <si>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</si>
  <si>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</si>
  <si>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</si>
  <si>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</si>
  <si>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</si>
  <si>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</si>
  <si>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</si>
  <si>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</si>
  <si>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</si>
  <si>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</si>
  <si>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</si>
  <si>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</si>
  <si>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</si>
  <si>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</si>
  <si>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</si>
  <si>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</si>
  <si>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</si>
  <si>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</si>
  <si>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</si>
  <si>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</si>
  <si>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</si>
  <si>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</si>
  <si>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</si>
  <si>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</si>
  <si>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</si>
  <si>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</si>
  <si>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</si>
  <si>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</si>
  <si>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</si>
  <si>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</si>
  <si>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</si>
  <si>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</si>
  <si>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</si>
  <si>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</si>
  <si>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</si>
  <si>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</si>
  <si>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</si>
  <si>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</si>
  <si>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</si>
  <si>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</si>
  <si>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</si>
  <si>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</si>
  <si>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</si>
  <si>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</si>
  <si>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</si>
  <si>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</si>
  <si>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</si>
  <si>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</si>
  <si>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</si>
  <si>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</si>
  <si>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</si>
  <si>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</si>
  <si>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</si>
  <si>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</si>
  <si>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</si>
  <si>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</si>
  <si>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</si>
  <si>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</si>
  <si>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</si>
  <si>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</si>
  <si>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</si>
  <si>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</si>
  <si>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</si>
  <si>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</si>
  <si>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</si>
  <si>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</si>
  <si>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</si>
  <si>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</si>
  <si>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</si>
  <si>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</si>
  <si>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</si>
  <si>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</si>
  <si>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</si>
  <si>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</si>
  <si>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</si>
  <si>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</si>
  <si>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</si>
  <si>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</si>
  <si>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</si>
  <si>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</si>
  <si>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</si>
  <si>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</si>
  <si>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</si>
  <si>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</si>
  <si>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</si>
  <si>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</si>
  <si>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</si>
  <si>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</si>
  <si>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</si>
  <si>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</si>
  <si>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</si>
  <si>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</si>
  <si>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</si>
  <si>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</si>
  <si>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</si>
  <si>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</si>
  <si>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</si>
  <si>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</si>
  <si>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</si>
  <si>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</si>
  <si>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</si>
  <si>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</si>
  <si>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</si>
  <si>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</si>
  <si>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</si>
  <si>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</si>
  <si>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</si>
  <si>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</si>
  <si>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</si>
  <si>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</si>
  <si>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</si>
  <si>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</si>
  <si>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</si>
  <si>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</si>
  <si>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</si>
  <si>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</si>
  <si>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</si>
  <si>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</si>
  <si>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</si>
  <si>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</si>
  <si>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</si>
  <si>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</si>
  <si>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</si>
  <si>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</si>
  <si>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</si>
  <si>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</si>
  <si>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</si>
  <si>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</si>
  <si>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</si>
  <si>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</si>
  <si>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</si>
  <si>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</si>
  <si>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</si>
  <si>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</si>
  <si>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</si>
  <si>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</si>
  <si>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</si>
  <si>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</si>
  <si>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</si>
  <si>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</si>
  <si>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</si>
  <si>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</si>
  <si>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</si>
  <si>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</si>
  <si>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</si>
  <si>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</si>
  <si>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</si>
  <si>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</si>
  <si>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</si>
  <si>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</si>
  <si>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</si>
  <si>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</si>
  <si>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</si>
  <si>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</si>
  <si>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</si>
  <si>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</si>
  <si>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</si>
  <si>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</si>
  <si>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</si>
  <si>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</si>
  <si>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</si>
  <si>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</si>
  <si>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</si>
  <si>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</si>
  <si>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</si>
  <si>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</si>
  <si>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</si>
  <si>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</si>
  <si>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</si>
  <si>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</si>
  <si>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</si>
  <si>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</si>
  <si>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</si>
  <si>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</si>
  <si>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</si>
  <si>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</si>
  <si>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</si>
  <si>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</si>
  <si>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</si>
  <si>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</si>
  <si>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</si>
  <si>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</si>
  <si>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</si>
  <si>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</si>
  <si>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</si>
  <si>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</si>
  <si>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</si>
  <si>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</si>
  <si>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</si>
  <si>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</si>
  <si>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</si>
  <si>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</si>
  <si>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</si>
  <si>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</si>
  <si>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</si>
  <si>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</si>
  <si>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</si>
  <si>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</si>
  <si>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</si>
  <si>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</si>
  <si>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</si>
  <si>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</si>
  <si>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</si>
  <si>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</si>
  <si>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</si>
  <si>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</si>
  <si>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</si>
  <si>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</si>
  <si>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</si>
  <si>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</si>
  <si>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</si>
  <si>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</si>
  <si>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</si>
  <si>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</si>
  <si>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</si>
  <si>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</si>
  <si>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</si>
  <si>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</si>
  <si>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</si>
  <si>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</si>
  <si>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</si>
  <si>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</si>
  <si>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</si>
  <si>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</si>
  <si>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</si>
  <si>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</si>
  <si>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</si>
  <si>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</si>
  <si>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</si>
  <si>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</si>
  <si>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</si>
  <si>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</si>
  <si>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</si>
  <si>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</si>
  <si>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</si>
  <si>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</si>
  <si>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</si>
  <si>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</si>
  <si>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</si>
  <si>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</si>
  <si>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</si>
  <si>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</si>
  <si>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</si>
  <si>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</si>
  <si>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</si>
  <si>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</si>
  <si>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</si>
  <si>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</si>
  <si>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</si>
  <si>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</si>
  <si>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</si>
  <si>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</si>
  <si>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</si>
  <si>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</si>
  <si>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</si>
  <si>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</si>
  <si>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</si>
  <si>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</si>
  <si>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</si>
  <si>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</si>
  <si>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</si>
  <si>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</si>
  <si>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</si>
  <si>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</si>
  <si>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</si>
  <si>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</si>
  <si>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</si>
  <si>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</si>
  <si>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</si>
  <si>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</si>
  <si>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</si>
  <si>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</si>
  <si>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</si>
  <si>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</si>
  <si>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</si>
  <si>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</si>
  <si>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</si>
  <si>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</si>
  <si>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</si>
  <si>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</si>
  <si>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</si>
  <si>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</si>
  <si>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</si>
  <si>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</si>
  <si>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</si>
  <si>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</si>
  <si>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</si>
  <si>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</si>
  <si>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</si>
  <si>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</si>
  <si>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</si>
  <si>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</si>
  <si>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</si>
  <si>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</si>
  <si>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</si>
  <si>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</si>
  <si>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</si>
  <si>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</si>
  <si>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</si>
  <si>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</si>
  <si>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</si>
  <si>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</si>
  <si>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</si>
  <si>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</si>
  <si>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</si>
  <si>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</si>
  <si>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</si>
  <si>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</si>
  <si>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</si>
  <si>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</si>
  <si>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</si>
  <si>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</si>
  <si>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</si>
  <si>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</si>
  <si>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</si>
  <si>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</si>
  <si>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</si>
  <si>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</si>
  <si>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</si>
  <si>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</si>
  <si>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</si>
  <si>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</si>
  <si>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</si>
  <si>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</si>
  <si>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</si>
  <si>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</si>
  <si>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</si>
  <si>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</si>
  <si>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</si>
  <si>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</si>
  <si>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</si>
  <si>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</si>
  <si>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</si>
  <si>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</si>
  <si>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</si>
  <si>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</si>
  <si>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</si>
  <si>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</si>
  <si>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</si>
  <si>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</si>
  <si>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</si>
  <si>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</si>
  <si>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</si>
  <si>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</si>
  <si>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</si>
  <si>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</si>
  <si>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</si>
  <si>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</si>
  <si>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</si>
  <si>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</si>
  <si>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</si>
  <si>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</si>
  <si>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</si>
  <si>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</si>
  <si>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</si>
  <si>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</si>
  <si>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</si>
  <si>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</si>
  <si>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</si>
  <si>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</si>
  <si>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</si>
  <si>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</si>
  <si>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</si>
  <si>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</si>
  <si>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</si>
  <si>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</si>
  <si>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</si>
  <si>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</si>
  <si>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</si>
  <si>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</si>
  <si>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</si>
  <si>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</si>
  <si>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</si>
  <si>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</si>
  <si>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</si>
  <si>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</si>
  <si>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</si>
  <si>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</si>
  <si>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</si>
  <si>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</si>
  <si>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</si>
  <si>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</si>
  <si>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</si>
  <si>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</si>
  <si>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</si>
  <si>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</si>
  <si>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</si>
  <si>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</si>
  <si>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</si>
  <si>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</si>
  <si>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</si>
  <si>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</si>
  <si>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</si>
  <si>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</si>
  <si>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</si>
  <si>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</si>
  <si>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</si>
  <si>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</si>
  <si>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</si>
  <si>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</si>
  <si>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</si>
  <si>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</si>
  <si>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</si>
  <si>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</si>
  <si>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</si>
  <si>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</si>
  <si>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</si>
  <si>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</si>
  <si>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</si>
  <si>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</si>
  <si>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</si>
  <si>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</si>
  <si>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</si>
  <si>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</si>
  <si>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</si>
  <si>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</si>
  <si>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</si>
  <si>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</si>
  <si>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</si>
  <si>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</si>
  <si>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</si>
  <si>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</si>
  <si>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</si>
  <si>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</si>
  <si>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</si>
  <si>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</si>
  <si>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</si>
  <si>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</si>
  <si>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</si>
  <si>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</si>
  <si>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</si>
  <si>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</si>
  <si>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</si>
  <si>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</si>
  <si>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</si>
  <si>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</si>
  <si>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</si>
  <si>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</si>
  <si>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</si>
  <si>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</si>
  <si>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</si>
  <si>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</si>
  <si>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</si>
  <si>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</si>
  <si>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</si>
  <si>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</si>
  <si>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</si>
  <si>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</si>
  <si>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</si>
  <si>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</si>
  <si>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</si>
  <si>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</si>
  <si>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</si>
  <si>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</si>
  <si>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</si>
  <si>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</si>
  <si>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</si>
  <si>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</si>
  <si>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</si>
  <si>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</si>
  <si>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</si>
  <si>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</si>
  <si>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</si>
  <si>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</si>
  <si>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</si>
  <si>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</si>
  <si>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</si>
  <si>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</si>
  <si>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</si>
  <si>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</si>
  <si>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</si>
  <si>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</si>
  <si>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</si>
  <si>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</si>
  <si>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</si>
  <si>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</si>
  <si>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</si>
  <si>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</si>
  <si>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</si>
  <si>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</si>
  <si>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</si>
  <si>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</si>
  <si>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</si>
  <si>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</si>
  <si>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</si>
  <si>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</si>
  <si>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</si>
  <si>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</si>
  <si>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</si>
  <si>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</si>
  <si>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</si>
  <si>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</si>
  <si>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</si>
  <si>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</si>
  <si>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</si>
  <si>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</si>
  <si>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</si>
  <si>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</si>
  <si>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</si>
  <si>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</si>
  <si>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</si>
  <si>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</si>
  <si>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</si>
  <si>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</si>
  <si>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</si>
  <si>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</si>
  <si>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</si>
  <si>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</si>
  <si>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</si>
  <si>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</si>
  <si>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</si>
  <si>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</si>
  <si>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</si>
  <si>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</si>
  <si>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</si>
  <si>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</si>
  <si>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</si>
  <si>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</si>
  <si>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</si>
  <si>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</si>
  <si>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</si>
  <si>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</si>
  <si>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</si>
  <si>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</si>
  <si>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</si>
  <si>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</si>
  <si>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</si>
  <si>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</si>
  <si>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</si>
  <si>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</si>
  <si>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</si>
  <si>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</si>
  <si>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</si>
  <si>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</si>
  <si>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</si>
  <si>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</si>
  <si>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</si>
  <si>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</si>
  <si>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</si>
  <si>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</si>
  <si>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</si>
  <si>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</si>
  <si>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</si>
  <si>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</si>
  <si>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</si>
  <si>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</si>
  <si>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</si>
  <si>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</si>
  <si>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</si>
  <si>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</si>
  <si>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</si>
  <si>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</si>
  <si>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</si>
  <si>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</si>
  <si>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</si>
  <si>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</si>
  <si>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</si>
  <si>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</si>
  <si>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</si>
  <si>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</si>
  <si>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</si>
  <si>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</si>
  <si>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</si>
  <si>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</si>
  <si>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</si>
  <si>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</si>
  <si>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</si>
  <si>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</si>
  <si>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</si>
  <si>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</si>
  <si>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</si>
  <si>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</si>
  <si>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</si>
  <si>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</si>
  <si>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</si>
  <si>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</si>
  <si>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</si>
  <si>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</si>
  <si>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</si>
  <si>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</si>
  <si>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</si>
  <si>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</si>
  <si>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</si>
  <si>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</si>
  <si>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</si>
  <si>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</si>
  <si>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</si>
  <si>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</si>
  <si>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</si>
  <si>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</si>
  <si>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</si>
  <si>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</si>
  <si>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</si>
  <si>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</si>
  <si>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</si>
  <si>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</si>
  <si>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</si>
  <si>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</si>
  <si>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</si>
  <si>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</si>
  <si>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</si>
  <si>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</si>
  <si>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</si>
  <si>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</si>
  <si>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</si>
  <si>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</si>
  <si>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</si>
  <si>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</si>
  <si>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</si>
  <si>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</si>
  <si>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</si>
  <si>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</si>
  <si>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</si>
  <si>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</si>
  <si>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</si>
  <si>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</si>
  <si>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</si>
  <si>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</si>
  <si>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</si>
  <si>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</si>
  <si>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</si>
  <si>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</si>
  <si>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</si>
  <si>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</si>
  <si>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</si>
  <si>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</si>
  <si>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</si>
  <si>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</si>
  <si>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</si>
  <si>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</si>
  <si>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</si>
  <si>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</si>
  <si>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</si>
  <si>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</si>
  <si>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</si>
  <si>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</si>
  <si>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</si>
  <si>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</si>
  <si>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</si>
  <si>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</si>
  <si>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</si>
  <si>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</si>
  <si>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</si>
  <si>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</si>
  <si>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</si>
  <si>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</si>
  <si>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</si>
  <si>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</si>
  <si>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</si>
  <si>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</si>
  <si>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</si>
  <si>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</si>
  <si>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</si>
  <si>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</si>
  <si>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</si>
  <si>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</si>
  <si>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</si>
  <si>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</si>
  <si>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</si>
  <si>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</si>
  <si>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</si>
  <si>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</si>
  <si>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</si>
  <si>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</si>
  <si>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</si>
  <si>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</si>
  <si>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</si>
  <si>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</si>
  <si>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</si>
  <si>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</si>
  <si>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</si>
  <si>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</si>
  <si>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</si>
  <si>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</si>
  <si>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</si>
  <si>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</si>
  <si>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</si>
  <si>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</si>
  <si>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</si>
  <si>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</si>
  <si>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</si>
  <si>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</si>
  <si>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</si>
  <si>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</si>
  <si>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</si>
  <si>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</si>
  <si>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</si>
  <si>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</si>
  <si>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</si>
  <si>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</si>
  <si>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</si>
  <si>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</si>
  <si>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</si>
  <si>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</si>
  <si>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</si>
  <si>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</si>
  <si>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</si>
  <si>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</si>
  <si>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</si>
  <si>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</si>
  <si>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</si>
  <si>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</si>
  <si>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</si>
  <si>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</si>
  <si>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</si>
  <si>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</si>
  <si>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</si>
  <si>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</si>
  <si>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</si>
  <si>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</si>
  <si>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</si>
  <si>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</si>
  <si>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</si>
  <si>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</si>
  <si>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</si>
  <si>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</si>
  <si>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</si>
  <si>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</si>
  <si>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</si>
  <si>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</si>
  <si>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</si>
  <si>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</si>
  <si>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</si>
  <si>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</si>
  <si>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</si>
  <si>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</si>
  <si>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</si>
  <si>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</si>
  <si>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</si>
  <si>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</si>
  <si>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</si>
  <si>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</si>
  <si>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</si>
  <si>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</si>
  <si>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</si>
  <si>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</si>
  <si>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</si>
  <si>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</si>
  <si>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</si>
  <si>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</si>
  <si>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</si>
  <si>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</si>
  <si>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</si>
  <si>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</si>
  <si>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</si>
  <si>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</si>
  <si>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</si>
  <si>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</si>
  <si>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</si>
  <si>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</si>
  <si>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</si>
  <si>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</si>
  <si>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</si>
  <si>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</si>
  <si>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</si>
  <si>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</si>
  <si>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</si>
  <si>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</si>
  <si>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</si>
  <si>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</si>
  <si>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</si>
  <si>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</si>
  <si>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</si>
  <si>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</si>
  <si>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</si>
  <si>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</si>
  <si>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</si>
  <si>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</si>
  <si>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</si>
  <si>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</si>
  <si>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</si>
  <si>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</si>
  <si>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</si>
  <si>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</si>
  <si>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</si>
  <si>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</si>
  <si>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</si>
  <si>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</si>
  <si>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</si>
  <si>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</si>
  <si>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</si>
  <si>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</si>
  <si>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</si>
  <si>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</si>
  <si>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</si>
  <si>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</si>
  <si>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</si>
  <si>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</si>
  <si>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</si>
  <si>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</si>
  <si>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</si>
  <si>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</si>
  <si>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</si>
  <si>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</si>
  <si>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</si>
  <si>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</si>
  <si>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</si>
  <si>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</si>
  <si>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</si>
  <si>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</si>
  <si>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</si>
  <si>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</si>
  <si>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</si>
  <si>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</si>
  <si>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</si>
  <si>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</si>
  <si>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</si>
  <si>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</si>
  <si>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</si>
  <si>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</si>
  <si>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</si>
  <si>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</si>
  <si>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</si>
  <si>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</si>
  <si>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</si>
  <si>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</si>
  <si>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</si>
  <si>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</si>
  <si>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</si>
  <si>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</si>
  <si>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</si>
  <si>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</si>
  <si>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</si>
  <si>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</si>
  <si>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</si>
  <si>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</si>
  <si>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</si>
  <si>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</si>
  <si>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</si>
  <si>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</si>
  <si>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</si>
  <si>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</si>
  <si>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</si>
  <si>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</si>
  <si>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</si>
  <si>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</si>
  <si>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</si>
  <si>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</si>
  <si>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</si>
  <si>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</si>
  <si>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</si>
  <si>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</si>
  <si>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</si>
  <si>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</si>
  <si>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</si>
  <si>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</si>
  <si>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</si>
  <si>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</si>
  <si>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</si>
  <si>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</si>
  <si>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</si>
  <si>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</si>
  <si>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</si>
  <si>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</si>
  <si>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</si>
  <si>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</si>
  <si>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</si>
  <si>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</si>
  <si>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</si>
  <si>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</si>
  <si>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</si>
  <si>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</si>
  <si>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</si>
  <si>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</si>
  <si>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</si>
  <si>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</si>
  <si>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</si>
  <si>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</si>
  <si>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</si>
  <si>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</si>
  <si>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</si>
  <si>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</si>
  <si>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</si>
  <si>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</si>
  <si>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</si>
  <si>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</si>
  <si>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</si>
  <si>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</si>
  <si>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</si>
  <si>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</si>
  <si>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</si>
  <si>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</si>
  <si>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</si>
  <si>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</si>
  <si>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</si>
  <si>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</si>
  <si>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</si>
  <si>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</si>
  <si>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</si>
  <si>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</si>
  <si>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</si>
  <si>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</si>
  <si>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</si>
  <si>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</si>
  <si>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</si>
  <si>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</si>
  <si>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</si>
  <si>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</si>
  <si>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</si>
  <si>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</si>
  <si>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</si>
  <si>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</si>
  <si>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</si>
  <si>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</si>
  <si>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</si>
  <si>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</si>
  <si>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</si>
  <si>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</si>
  <si>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</si>
  <si>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</si>
  <si>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</si>
  <si>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</si>
  <si>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</si>
  <si>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</si>
  <si>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</si>
  <si>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</si>
  <si>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</si>
  <si>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</si>
  <si>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</si>
  <si>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</si>
  <si>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</si>
  <si>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</si>
  <si>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</si>
  <si>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</si>
  <si>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</si>
  <si>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</si>
  <si>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</si>
  <si>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</si>
  <si>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</si>
  <si>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</si>
  <si>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</si>
  <si>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</si>
  <si>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</si>
  <si>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</si>
  <si>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</si>
  <si>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</si>
  <si>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</si>
  <si>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</si>
  <si>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</si>
  <si>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</si>
  <si>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</si>
  <si>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</si>
  <si>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</si>
  <si>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</si>
  <si>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</si>
  <si>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</si>
  <si>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</si>
  <si>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</si>
  <si>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</si>
  <si>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</si>
  <si>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</si>
  <si>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</si>
  <si>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</si>
  <si>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</si>
  <si>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</si>
  <si>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</si>
  <si>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</si>
  <si>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</si>
  <si>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</si>
  <si>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</si>
  <si>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</si>
  <si>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</si>
  <si>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</si>
  <si>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</si>
  <si>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</si>
  <si>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</si>
  <si>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</si>
  <si>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</si>
  <si>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</si>
  <si>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</si>
  <si>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</si>
  <si>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</si>
  <si>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</si>
  <si>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</si>
  <si>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</si>
  <si>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</si>
  <si>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</si>
  <si>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</si>
  <si>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</si>
  <si>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</si>
  <si>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</si>
  <si>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</si>
  <si>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</si>
  <si>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</si>
  <si>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</si>
  <si>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</si>
  <si>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</si>
  <si>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</si>
  <si>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</si>
  <si>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</si>
  <si>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</si>
  <si>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</si>
  <si>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</si>
  <si>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</si>
  <si>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</si>
  <si>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</si>
  <si>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</si>
  <si>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</si>
  <si>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</si>
  <si>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</si>
  <si>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</si>
  <si>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</si>
  <si>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</si>
  <si>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</si>
  <si>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</si>
  <si>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</si>
  <si>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</si>
  <si>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</si>
  <si>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</si>
  <si>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</si>
  <si>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</si>
  <si>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</si>
  <si>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</si>
  <si>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</si>
  <si>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</si>
  <si>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</si>
  <si>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</si>
  <si>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</si>
  <si>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</si>
  <si>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</si>
  <si>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</si>
  <si>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</si>
  <si>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</si>
  <si>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</si>
  <si>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</si>
  <si>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</si>
  <si>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</si>
  <si>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</si>
  <si>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</si>
  <si>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</si>
  <si>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</si>
  <si>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</si>
  <si>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</si>
  <si>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</si>
  <si>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</si>
  <si>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</si>
  <si>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</si>
  <si>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</si>
  <si>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</si>
  <si>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</si>
  <si>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</si>
  <si>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</si>
  <si>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</si>
  <si>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</si>
  <si>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</si>
  <si>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</si>
  <si>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</si>
  <si>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</si>
  <si>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</si>
  <si>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</si>
  <si>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</si>
  <si>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</si>
  <si>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</si>
  <si>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</si>
  <si>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</si>
  <si>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</si>
  <si>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</si>
  <si>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</si>
  <si>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</si>
  <si>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</si>
  <si>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</si>
  <si>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</si>
  <si>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</si>
  <si>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</si>
  <si>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</si>
  <si>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</si>
  <si>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</si>
  <si>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</si>
  <si>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</si>
  <si>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</si>
  <si>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</si>
  <si>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</si>
  <si>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</si>
  <si>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</si>
  <si>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</si>
  <si>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</si>
  <si>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</si>
  <si>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</si>
  <si>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</si>
  <si>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</si>
  <si>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</si>
  <si>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</si>
  <si>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</si>
  <si>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</si>
  <si>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</si>
  <si>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</si>
  <si>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</si>
  <si>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</si>
  <si>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</si>
  <si>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</si>
  <si>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</si>
  <si>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</si>
  <si>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</si>
  <si>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</si>
  <si>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</si>
  <si>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</si>
  <si>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</si>
  <si>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</si>
  <si>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</si>
  <si>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</si>
  <si>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</si>
  <si>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</si>
  <si>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</si>
  <si>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</si>
  <si>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</si>
  <si>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</si>
  <si>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</si>
  <si>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</si>
  <si>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</si>
  <si>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</si>
  <si>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</si>
  <si>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</si>
  <si>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</si>
  <si>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</si>
  <si>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</si>
  <si>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</si>
  <si>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</si>
  <si>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</si>
  <si>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</si>
  <si>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</si>
  <si>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</si>
  <si>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</si>
  <si>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</si>
  <si>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</si>
  <si>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</si>
  <si>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</si>
  <si>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</si>
  <si>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</si>
  <si>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</si>
  <si>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</si>
  <si>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</si>
  <si>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</si>
  <si>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</si>
  <si>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</si>
  <si>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</si>
  <si>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</si>
  <si>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</si>
  <si>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</si>
  <si>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</si>
  <si>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</si>
  <si>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</si>
  <si>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</si>
  <si>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</si>
  <si>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</si>
  <si>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</si>
  <si>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</si>
  <si>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</si>
  <si>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</si>
  <si>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</si>
  <si>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</si>
  <si>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</si>
  <si>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</si>
  <si>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</si>
  <si>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</si>
  <si>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</si>
  <si>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</si>
  <si>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</si>
  <si>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</si>
  <si>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</si>
  <si>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</si>
  <si>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</si>
  <si>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</si>
  <si>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</si>
  <si>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</si>
  <si>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</si>
  <si>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</si>
  <si>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</si>
  <si>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</si>
  <si>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</si>
  <si>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</si>
  <si>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</si>
  <si>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</si>
  <si>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</si>
  <si>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</si>
  <si>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</si>
  <si>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</si>
  <si>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</si>
  <si>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</si>
  <si>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</si>
  <si>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</si>
  <si>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</si>
  <si>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</si>
  <si>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</si>
  <si>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</si>
  <si>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</si>
  <si>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</si>
  <si>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</si>
  <si>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</si>
  <si>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</si>
  <si>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</si>
  <si>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</si>
  <si>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</si>
  <si>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</si>
  <si>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</si>
  <si>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</si>
  <si>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</si>
  <si>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</si>
  <si>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</si>
  <si>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</si>
  <si>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</si>
  <si>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</si>
  <si>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</si>
  <si>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</si>
  <si>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</si>
  <si>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</si>
  <si>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</si>
  <si>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</si>
  <si>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</si>
  <si>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</si>
  <si>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</si>
  <si>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</si>
  <si>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</si>
  <si>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</si>
  <si>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</si>
  <si>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</si>
  <si>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</si>
  <si>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</si>
  <si>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</si>
  <si>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</si>
  <si>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</si>
  <si>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</si>
  <si>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</si>
  <si>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</si>
  <si>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</si>
  <si>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</si>
  <si>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</si>
  <si>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</si>
  <si>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</si>
  <si>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</si>
  <si>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</si>
  <si>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</si>
  <si>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</si>
  <si>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</si>
  <si>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</si>
  <si>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</si>
  <si>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</si>
  <si>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</si>
  <si>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</si>
  <si>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</si>
  <si>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</si>
  <si>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</si>
  <si>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</si>
  <si>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</si>
  <si>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</si>
  <si>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</si>
  <si>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</si>
  <si>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</si>
  <si>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</si>
  <si>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</si>
  <si>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</si>
  <si>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</si>
  <si>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</si>
  <si>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</si>
  <si>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</si>
  <si>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</si>
  <si>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</si>
  <si>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</si>
  <si>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</si>
  <si>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</si>
  <si>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</si>
  <si>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</si>
  <si>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</si>
  <si>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</si>
  <si>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</si>
  <si>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</si>
  <si>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</si>
  <si>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</si>
  <si>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</si>
  <si>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</si>
  <si>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</si>
  <si>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</si>
  <si>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</si>
  <si>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</si>
  <si>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</si>
  <si>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</si>
  <si>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</si>
  <si>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</si>
  <si>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</si>
  <si>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</si>
  <si>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</si>
  <si>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</si>
  <si>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</si>
  <si>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</si>
  <si>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</si>
  <si>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</si>
  <si>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</si>
  <si>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</si>
  <si>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</si>
  <si>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</si>
  <si>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</si>
  <si>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</si>
  <si>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</si>
  <si>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</si>
  <si>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</si>
  <si>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</si>
  <si>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</si>
  <si>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</si>
  <si>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</si>
  <si>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</si>
  <si>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</si>
  <si>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</si>
  <si>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</si>
  <si>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</si>
  <si>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</si>
  <si>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</si>
  <si>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</si>
  <si>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</si>
  <si>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</si>
  <si>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</si>
  <si>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</si>
  <si>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</si>
  <si>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</si>
  <si>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</si>
  <si>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</si>
  <si>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</si>
  <si>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</si>
  <si>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</si>
  <si>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</si>
  <si>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</si>
  <si>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</si>
  <si>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</si>
  <si>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</si>
  <si>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</si>
  <si>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</si>
  <si>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</si>
  <si>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</si>
  <si>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</si>
  <si>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</si>
  <si>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</si>
  <si>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</si>
  <si>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</si>
  <si>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</si>
  <si>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</si>
  <si>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</si>
  <si>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</si>
  <si>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</si>
  <si>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</si>
  <si>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</si>
  <si>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</si>
  <si>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</si>
  <si>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</si>
  <si>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</si>
  <si>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</si>
  <si>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</si>
  <si>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</si>
  <si>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</si>
  <si>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</si>
  <si>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</si>
  <si>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</si>
  <si>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</si>
  <si>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</si>
  <si>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</si>
  <si>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</si>
  <si>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</si>
  <si>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</si>
  <si>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</si>
  <si>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</si>
  <si>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</si>
  <si>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</si>
  <si>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</si>
  <si>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</si>
  <si>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</si>
  <si>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</si>
  <si>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</si>
  <si>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</si>
  <si>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</si>
  <si>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</si>
  <si>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</si>
  <si>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</si>
  <si>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</si>
  <si>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</si>
  <si>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</si>
  <si>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</si>
  <si>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</si>
  <si>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</si>
  <si>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</si>
  <si>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</si>
  <si>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</si>
  <si>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</si>
  <si>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</si>
  <si>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</si>
  <si>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</si>
  <si>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</si>
  <si>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</si>
  <si>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</si>
  <si>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</si>
  <si>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</si>
  <si>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</si>
  <si>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</si>
  <si>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</si>
  <si>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</si>
  <si>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</si>
  <si>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</si>
  <si>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</si>
  <si>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</si>
  <si>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</si>
  <si>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</si>
  <si>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</si>
  <si>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</si>
  <si>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</si>
  <si>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</si>
  <si>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</si>
  <si>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</si>
  <si>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</si>
  <si>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</si>
  <si>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</si>
  <si>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</si>
  <si>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</si>
  <si>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</si>
  <si>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</si>
  <si>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</si>
  <si>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</si>
  <si>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</si>
  <si>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</si>
  <si>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</si>
  <si>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</si>
  <si>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</si>
  <si>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</si>
  <si>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</si>
  <si>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</si>
  <si>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</si>
  <si>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</si>
  <si>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</si>
  <si>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</si>
  <si>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</si>
  <si>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</si>
  <si>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</si>
  <si>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</si>
  <si>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</si>
  <si>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</si>
  <si>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</si>
  <si>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</si>
  <si>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</si>
  <si>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</si>
  <si>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</si>
  <si>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</si>
  <si>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</si>
  <si>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</si>
  <si>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</si>
  <si>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</si>
  <si>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</si>
  <si>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</si>
  <si>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</si>
  <si>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</si>
  <si>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</si>
  <si>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</si>
  <si>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</si>
  <si>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</si>
  <si>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</si>
  <si>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</si>
  <si>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</si>
  <si>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</si>
  <si>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</si>
  <si>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</si>
  <si>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</si>
  <si>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</si>
  <si>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</si>
  <si>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</si>
  <si>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</si>
  <si>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</si>
  <si>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</si>
  <si>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</si>
  <si>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</si>
  <si>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</si>
  <si>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</si>
  <si>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</si>
  <si>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</si>
  <si>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</si>
  <si>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</si>
  <si>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</si>
  <si>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</si>
  <si>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</si>
  <si>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</si>
  <si>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</si>
  <si>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</si>
  <si>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</si>
  <si>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</si>
  <si>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</si>
  <si>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</si>
  <si>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</si>
  <si>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</si>
  <si>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</si>
  <si>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</si>
  <si>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</si>
  <si>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</si>
  <si>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</si>
  <si>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</si>
  <si>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</si>
  <si>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</si>
  <si>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</si>
  <si>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</si>
  <si>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</si>
  <si>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</si>
  <si>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</si>
  <si>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</si>
  <si>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</si>
  <si>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</si>
  <si>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</si>
  <si>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</si>
  <si>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</si>
  <si>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</si>
  <si>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</si>
  <si>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</si>
  <si>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</si>
  <si>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</si>
  <si>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</si>
  <si>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</si>
  <si>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</si>
  <si>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</si>
  <si>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</si>
  <si>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</si>
  <si>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</si>
  <si>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</si>
  <si>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</si>
  <si>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</si>
  <si>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</si>
  <si>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</si>
  <si>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</si>
  <si>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</si>
  <si>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</si>
  <si>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</si>
  <si>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</si>
  <si>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</si>
  <si>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</si>
  <si>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</si>
  <si>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</si>
  <si>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</si>
  <si>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</si>
  <si>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</si>
  <si>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</si>
  <si>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</si>
  <si>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</si>
  <si>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</si>
  <si>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</si>
  <si>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</si>
  <si>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</si>
  <si>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</si>
  <si>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</si>
  <si>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</si>
  <si>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</si>
  <si>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</si>
  <si>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</si>
  <si>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</si>
  <si>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</si>
  <si>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</si>
  <si>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</si>
  <si>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</si>
  <si>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</si>
  <si>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</si>
  <si>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</si>
  <si>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</si>
  <si>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</si>
  <si>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</si>
  <si>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</si>
  <si>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</si>
  <si>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</si>
  <si>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</si>
  <si>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</si>
  <si>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</si>
  <si>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</si>
  <si>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</si>
  <si>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</si>
  <si>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</si>
  <si>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</si>
  <si>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</si>
  <si>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</si>
  <si>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</si>
  <si>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</si>
  <si>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</si>
  <si>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</si>
  <si>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</si>
  <si>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</si>
  <si>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</si>
  <si>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</si>
  <si>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</si>
  <si>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</si>
  <si>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</si>
  <si>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</si>
  <si>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</si>
  <si>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</si>
  <si>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</si>
  <si>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</si>
  <si>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</si>
  <si>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</si>
  <si>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</si>
  <si>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</si>
  <si>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</si>
  <si>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</si>
  <si>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</si>
  <si>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</si>
  <si>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</si>
  <si>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</si>
  <si>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</si>
  <si>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</si>
  <si>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</si>
  <si>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</si>
  <si>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</si>
  <si>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</si>
  <si>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</si>
  <si>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</si>
  <si>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</si>
  <si>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</si>
  <si>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</si>
  <si>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</si>
  <si>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</si>
  <si>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</si>
  <si>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</si>
  <si>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</si>
  <si>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</si>
  <si>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</si>
  <si>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</si>
  <si>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</si>
  <si>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</si>
  <si>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</si>
  <si>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</si>
  <si>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</si>
  <si>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</si>
  <si>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</si>
  <si>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</si>
  <si>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</si>
  <si>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</si>
  <si>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</si>
  <si>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</si>
  <si>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</si>
  <si>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</si>
  <si>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</si>
  <si>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</si>
  <si>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</si>
  <si>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</si>
  <si>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</si>
  <si>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</si>
  <si>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</si>
  <si>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</si>
  <si>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</si>
  <si>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</si>
  <si>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</si>
  <si>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</si>
  <si>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</si>
  <si>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</si>
  <si>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</si>
  <si>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</si>
  <si>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</si>
  <si>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</si>
  <si>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</si>
  <si>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</si>
  <si>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</si>
  <si>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</si>
  <si>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</si>
  <si>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</si>
  <si>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</si>
  <si>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</si>
  <si>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</si>
  <si>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</si>
  <si>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</si>
  <si>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</si>
  <si>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</si>
  <si>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</si>
  <si>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</si>
  <si>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</si>
  <si>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</si>
  <si>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</si>
  <si>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</si>
  <si>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</si>
  <si>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</si>
  <si>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</si>
  <si>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</si>
  <si>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</si>
  <si>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</si>
  <si>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</si>
  <si>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</si>
  <si>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</si>
  <si>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</si>
  <si>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</si>
  <si>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</si>
  <si>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</si>
  <si>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</si>
  <si>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</si>
  <si>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</si>
  <si>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</si>
  <si>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</si>
  <si>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</si>
  <si>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</si>
  <si>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</si>
  <si>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</si>
  <si>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</si>
  <si>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</si>
  <si>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</si>
  <si>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</si>
  <si>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</si>
  <si>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</si>
  <si>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</si>
  <si>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</si>
  <si>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</si>
  <si>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</si>
  <si>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</si>
  <si>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</si>
  <si>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</si>
  <si>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</si>
  <si>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</si>
  <si>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</si>
  <si>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</si>
  <si>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</si>
  <si>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</si>
  <si>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</si>
  <si>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</si>
  <si>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</si>
  <si>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</si>
  <si>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</si>
  <si>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</si>
  <si>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</si>
  <si>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</si>
  <si>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</si>
  <si>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</si>
  <si>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</si>
  <si>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</si>
  <si>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</si>
  <si>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</si>
  <si>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</si>
  <si>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</si>
  <si>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</si>
  <si>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</si>
  <si>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</si>
  <si>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</si>
  <si>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</si>
  <si>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</si>
  <si>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</si>
  <si>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</si>
  <si>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</si>
  <si>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</si>
  <si>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</si>
  <si>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</si>
  <si>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</si>
  <si>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</si>
  <si>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</si>
  <si>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</si>
  <si>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</si>
  <si>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</si>
  <si>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</si>
  <si>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</si>
  <si>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</si>
  <si>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</si>
  <si>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</si>
  <si>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</si>
  <si>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</si>
  <si>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</si>
  <si>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</si>
  <si>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</si>
  <si>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</si>
  <si>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</si>
  <si>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</si>
  <si>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</si>
  <si>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</si>
  <si>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</si>
  <si>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</si>
  <si>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</si>
  <si>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</si>
  <si>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</si>
  <si>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</si>
  <si>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</si>
  <si>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</si>
  <si>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</si>
  <si>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</si>
  <si>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</si>
  <si>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</si>
  <si>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</si>
  <si>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</si>
  <si>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</si>
  <si>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</si>
  <si>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</si>
  <si>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</si>
  <si>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</si>
  <si>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</si>
  <si>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</si>
  <si>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</si>
  <si>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</si>
  <si>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</si>
  <si>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</si>
  <si>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</si>
  <si>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</si>
  <si>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</si>
  <si>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</si>
  <si>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</si>
  <si>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</si>
  <si>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</si>
  <si>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</si>
  <si>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</si>
  <si>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</si>
  <si>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</si>
  <si>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</si>
  <si>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</si>
  <si>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</si>
  <si>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</si>
  <si>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</si>
  <si>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</si>
  <si>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</si>
  <si>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</si>
  <si>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</si>
  <si>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</si>
  <si>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</si>
  <si>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</si>
  <si>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</si>
  <si>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</si>
  <si>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</si>
  <si>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</si>
  <si>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</si>
  <si>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</si>
  <si>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</si>
  <si>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</si>
  <si>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</si>
  <si>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</si>
  <si>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</si>
  <si>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</si>
  <si>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</si>
  <si>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</si>
  <si>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</si>
  <si>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</si>
  <si>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</si>
  <si>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</si>
  <si>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</si>
  <si>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</si>
  <si>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</si>
  <si>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</si>
  <si>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</si>
  <si>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</si>
  <si>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</si>
  <si>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</si>
  <si>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</si>
  <si>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</si>
  <si>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</si>
  <si>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</si>
  <si>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</si>
  <si>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</si>
  <si>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</si>
  <si>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</si>
  <si>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</si>
  <si>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</si>
  <si>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</si>
  <si>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</si>
  <si>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</si>
  <si>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</si>
  <si>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</si>
  <si>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</si>
  <si>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</si>
  <si>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</si>
  <si>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</si>
  <si>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</si>
  <si>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</si>
  <si>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</si>
  <si>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</si>
  <si>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</si>
  <si>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</si>
  <si>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</si>
  <si>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</si>
  <si>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</si>
  <si>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</si>
  <si>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</si>
  <si>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</si>
  <si>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</si>
  <si>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</si>
  <si>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</si>
  <si>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</si>
  <si>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</si>
  <si>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</si>
  <si>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</si>
  <si>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</si>
  <si>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</si>
  <si>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</si>
  <si>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</si>
  <si>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</si>
  <si>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</si>
  <si>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</si>
  <si>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</si>
  <si>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</si>
  <si>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</si>
  <si>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</si>
  <si>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</si>
  <si>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</si>
  <si>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</si>
  <si>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</si>
  <si>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</si>
  <si>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</si>
  <si>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</si>
  <si>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</si>
  <si>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</si>
  <si>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</si>
  <si>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</si>
  <si>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</si>
  <si>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</si>
  <si>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</si>
  <si>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</si>
  <si>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</si>
  <si>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</si>
  <si>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</si>
  <si>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</si>
  <si>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</si>
  <si>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</si>
  <si>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</si>
  <si>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</si>
  <si>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</si>
  <si>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</si>
  <si>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</si>
  <si>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</si>
  <si>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</si>
  <si>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</si>
  <si>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</si>
  <si>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</si>
  <si>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</si>
  <si>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</si>
  <si>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</si>
  <si>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</si>
  <si>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</si>
  <si>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</si>
  <si>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</si>
  <si>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</si>
  <si>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</si>
  <si>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</si>
  <si>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</si>
  <si>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</si>
  <si>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</si>
  <si>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</si>
  <si>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</si>
  <si>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</si>
  <si>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</si>
  <si>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</si>
  <si>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</si>
  <si>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</si>
  <si>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</si>
  <si>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</si>
  <si>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</si>
  <si>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</si>
  <si>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</si>
  <si>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</si>
  <si>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</si>
  <si>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</si>
  <si>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</si>
  <si>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</si>
  <si>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</si>
  <si>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</si>
  <si>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</si>
  <si>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</si>
  <si>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</si>
  <si>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</si>
  <si>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</si>
  <si>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</si>
  <si>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</si>
  <si>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</si>
  <si>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</si>
  <si>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</si>
  <si>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</si>
  <si>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</si>
  <si>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</si>
  <si>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</si>
  <si>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</si>
  <si>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</si>
  <si>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</si>
  <si>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</si>
  <si>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</si>
  <si>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</si>
  <si>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</si>
  <si>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</si>
  <si>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</si>
  <si>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</si>
  <si>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</si>
  <si>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</si>
  <si>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</si>
  <si>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</si>
  <si>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</si>
  <si>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</si>
  <si>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</si>
  <si>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</si>
  <si>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</si>
  <si>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</si>
  <si>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</si>
  <si>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</si>
  <si>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</si>
  <si>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</si>
  <si>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</si>
  <si>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</si>
  <si>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</si>
  <si>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</si>
  <si>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</si>
  <si>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</si>
  <si>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</si>
  <si>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</si>
  <si>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</si>
  <si>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</si>
  <si>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</si>
  <si>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</si>
  <si>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</si>
  <si>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</si>
  <si>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</si>
  <si>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</si>
  <si>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</si>
  <si>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</si>
  <si>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</si>
  <si>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</si>
  <si>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</si>
  <si>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</si>
  <si>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</si>
  <si>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</si>
  <si>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</si>
  <si>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</si>
  <si>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</si>
  <si>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</si>
  <si>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</si>
  <si>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</si>
  <si>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</si>
  <si>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</si>
  <si>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</si>
  <si>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</si>
  <si>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</si>
  <si>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</si>
  <si>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</si>
  <si>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</si>
  <si>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</si>
  <si>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</si>
  <si>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</si>
  <si>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</si>
  <si>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</si>
  <si>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</si>
  <si>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</si>
  <si>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</si>
  <si>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</si>
  <si>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</si>
  <si>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</si>
  <si>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</si>
  <si>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</si>
  <si>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</si>
  <si>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</si>
  <si>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</si>
  <si>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</si>
  <si>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</si>
  <si>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</si>
  <si>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</si>
  <si>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</si>
  <si>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</si>
  <si>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</si>
  <si>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</si>
  <si>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</si>
  <si>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</si>
  <si>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</si>
  <si>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</si>
  <si>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</si>
  <si>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</si>
  <si>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</si>
  <si>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</si>
  <si>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</si>
  <si>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</si>
  <si>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</si>
  <si>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</si>
  <si>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</si>
  <si>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</si>
  <si>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</si>
  <si>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</si>
  <si>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</si>
  <si>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</si>
  <si>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</si>
  <si>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</si>
  <si>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</si>
  <si>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</si>
  <si>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</si>
  <si>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</si>
  <si>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</si>
  <si>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</si>
  <si>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</si>
  <si>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</si>
  <si>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</si>
  <si>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</si>
  <si>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</si>
  <si>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</si>
  <si>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</si>
  <si>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</si>
  <si>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</si>
  <si>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</si>
  <si>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</si>
  <si>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</si>
  <si>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</si>
  <si>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</si>
  <si>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</si>
  <si>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</si>
  <si>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</si>
  <si>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</si>
  <si>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</si>
  <si>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</si>
  <si>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</si>
  <si>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</si>
  <si>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</si>
  <si>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</si>
  <si>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</si>
  <si>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</si>
  <si>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</si>
  <si>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</si>
  <si>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</si>
  <si>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</si>
  <si>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</si>
  <si>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</si>
  <si>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</si>
  <si>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</si>
  <si>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</si>
  <si>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</si>
  <si>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</si>
  <si>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</si>
  <si>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</si>
  <si>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</si>
  <si>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</si>
  <si>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</si>
  <si>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</si>
  <si>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</si>
  <si>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</si>
  <si>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</si>
  <si>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</si>
  <si>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</si>
  <si>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</si>
  <si>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</si>
  <si>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</si>
  <si>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</si>
  <si>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</si>
  <si>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</si>
  <si>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</si>
  <si>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</si>
  <si>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</si>
  <si>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</si>
  <si>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</si>
  <si>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</si>
  <si>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</si>
  <si>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</si>
  <si>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</si>
  <si>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</si>
  <si>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</si>
  <si>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</si>
  <si>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</si>
  <si>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</si>
  <si>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</si>
  <si>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</si>
  <si>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</si>
  <si>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</si>
  <si>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</si>
  <si>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</si>
  <si>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</si>
  <si>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</si>
  <si>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</si>
  <si>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</si>
  <si>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</si>
  <si>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</si>
  <si>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</si>
  <si>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</si>
  <si>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</si>
  <si>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</si>
  <si>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</si>
  <si>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</si>
  <si>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</si>
  <si>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</si>
  <si>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</si>
  <si>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</si>
  <si>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</si>
  <si>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</si>
  <si>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</si>
  <si>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</si>
  <si>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</si>
  <si>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</si>
  <si>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</si>
  <si>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</si>
  <si>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</si>
  <si>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</si>
  <si>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</si>
  <si>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</si>
  <si>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</si>
  <si>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</si>
  <si>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</si>
  <si>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</si>
  <si>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</si>
  <si>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</si>
  <si>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</si>
  <si>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</si>
  <si>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</si>
  <si>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</si>
  <si>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</si>
  <si>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</si>
  <si>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</si>
  <si>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</si>
  <si>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</si>
  <si>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</si>
  <si>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</si>
  <si>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</si>
  <si>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</si>
  <si>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</si>
  <si>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</si>
  <si>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</si>
  <si>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</si>
  <si>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</si>
  <si>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</si>
  <si>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</si>
  <si>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</si>
  <si>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</si>
  <si>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</si>
  <si>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</si>
  <si>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</si>
  <si>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</si>
  <si>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</si>
  <si>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</si>
  <si>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</si>
  <si>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</si>
  <si>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</si>
  <si>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</si>
  <si>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</si>
  <si>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</si>
  <si>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</si>
  <si>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</si>
  <si>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</si>
  <si>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</si>
  <si>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</si>
  <si>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</si>
  <si>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</si>
  <si>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</si>
  <si>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</si>
  <si>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</si>
  <si>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</si>
  <si>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</si>
  <si>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</si>
  <si>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</si>
  <si>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</si>
  <si>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</si>
  <si>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</si>
  <si>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</si>
  <si>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</si>
  <si>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</si>
  <si>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</si>
  <si>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</si>
  <si>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</si>
  <si>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</si>
  <si>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</si>
  <si>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</si>
  <si>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</si>
  <si>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</si>
  <si>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</si>
  <si>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</si>
  <si>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</si>
  <si>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</si>
  <si>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</si>
  <si>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</si>
  <si>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</si>
  <si>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</si>
  <si>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</si>
  <si>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</si>
  <si>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</si>
  <si>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</si>
  <si>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</si>
  <si>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</si>
  <si>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</si>
  <si>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</si>
  <si>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</si>
  <si>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</si>
  <si>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</si>
  <si>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</si>
  <si>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</si>
  <si>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</si>
  <si>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</si>
  <si>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</si>
  <si>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</si>
  <si>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</si>
  <si>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</si>
  <si>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</si>
  <si>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</si>
  <si>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</si>
  <si>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</si>
  <si>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</si>
  <si>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</si>
  <si>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</si>
  <si>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</si>
  <si>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</si>
  <si>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</si>
  <si>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</si>
  <si>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</si>
  <si>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</si>
  <si>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</si>
  <si>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</si>
  <si>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</si>
  <si>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</si>
  <si>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</si>
  <si>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</si>
  <si>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</si>
  <si>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</si>
  <si>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</si>
  <si>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</si>
  <si>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</si>
  <si>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</si>
  <si>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</si>
  <si>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</si>
  <si>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</si>
  <si>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</si>
  <si>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</si>
  <si>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</si>
  <si>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</si>
  <si>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</si>
  <si>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</si>
  <si>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</si>
  <si>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</si>
  <si>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</si>
  <si>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</si>
  <si>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</si>
  <si>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</si>
  <si>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</si>
  <si>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</si>
  <si>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</si>
  <si>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</si>
  <si>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</si>
  <si>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</si>
  <si>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</si>
  <si>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</si>
  <si>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</si>
  <si>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</si>
  <si>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</si>
  <si>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</si>
  <si>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</si>
  <si>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</si>
  <si>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</si>
  <si>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</si>
  <si>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</si>
  <si>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</si>
  <si>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</si>
  <si>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</si>
  <si>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</si>
  <si>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</si>
  <si>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</si>
  <si>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</si>
  <si>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</si>
  <si>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</si>
  <si>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</si>
  <si>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</si>
  <si>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</si>
  <si>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</si>
  <si>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</si>
  <si>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</si>
  <si>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</si>
  <si>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</si>
  <si>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</si>
  <si>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</si>
  <si>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</si>
  <si>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</si>
  <si>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</si>
  <si>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</si>
  <si>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</si>
  <si>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</si>
  <si>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</si>
  <si>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</si>
  <si>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</si>
  <si>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</si>
  <si>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</si>
  <si>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</si>
  <si>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</si>
  <si>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</si>
  <si>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</si>
  <si>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</si>
  <si>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</si>
  <si>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</si>
  <si>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</si>
  <si>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</si>
  <si>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</si>
  <si>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</si>
  <si>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</si>
  <si>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</si>
  <si>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</si>
  <si>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</si>
  <si>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</si>
  <si>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</si>
  <si>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</si>
  <si>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</si>
  <si>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</si>
  <si>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</si>
  <si>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</si>
  <si>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</si>
  <si>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</si>
  <si>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</si>
  <si>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</si>
  <si>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</si>
  <si>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</si>
  <si>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</si>
  <si>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</si>
  <si>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</si>
  <si>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</si>
  <si>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</si>
  <si>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</si>
  <si>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</si>
  <si>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</si>
  <si>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</si>
  <si>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</si>
  <si>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</si>
  <si>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</si>
  <si>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</si>
  <si>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</si>
  <si>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</si>
  <si>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</si>
  <si>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</si>
  <si>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</si>
  <si>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</si>
  <si>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</si>
  <si>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</si>
  <si>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</si>
  <si>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</si>
  <si>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</si>
  <si>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</si>
  <si>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</si>
  <si>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</si>
  <si>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</si>
  <si>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</si>
  <si>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</si>
  <si>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</si>
  <si>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</si>
  <si>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</si>
  <si>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</si>
  <si>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</si>
  <si>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</si>
  <si>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</si>
  <si>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</si>
  <si>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</si>
  <si>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</si>
  <si>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</si>
  <si>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</si>
  <si>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</si>
  <si>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</si>
  <si>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</si>
  <si>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</si>
  <si>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</si>
  <si>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</si>
  <si>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</si>
  <si>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</si>
  <si>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</si>
  <si>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</si>
  <si>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</si>
  <si>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</si>
  <si>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</si>
  <si>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</si>
  <si>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</si>
  <si>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</si>
  <si>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</si>
  <si>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</si>
  <si>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</si>
  <si>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</si>
  <si>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</si>
  <si>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</si>
  <si>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</si>
  <si>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</si>
  <si>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</si>
  <si>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</si>
  <si>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</si>
  <si>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</si>
  <si>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</si>
  <si>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</si>
  <si>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</si>
  <si>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</si>
  <si>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</si>
  <si>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</si>
  <si>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</si>
  <si>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</si>
  <si>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</si>
  <si>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</si>
  <si>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</si>
  <si>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</si>
  <si>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</si>
  <si>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</si>
  <si>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</si>
  <si>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</si>
  <si>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</si>
  <si>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</si>
  <si>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</si>
  <si>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</si>
  <si>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</si>
  <si>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</si>
  <si>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</si>
  <si>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</si>
  <si>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</si>
  <si>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</si>
  <si>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</si>
  <si>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</si>
  <si>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</si>
  <si>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</si>
  <si>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</si>
  <si>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</si>
  <si>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</si>
  <si>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</si>
  <si>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</si>
  <si>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</si>
  <si>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</si>
  <si>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</si>
  <si>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</si>
  <si>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</si>
  <si>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</si>
  <si>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</si>
  <si>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</si>
  <si>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</si>
  <si>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</si>
  <si>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</si>
  <si>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</si>
  <si>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</si>
  <si>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</si>
  <si>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</si>
  <si>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</si>
  <si>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</si>
  <si>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</si>
  <si>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</si>
  <si>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</si>
  <si>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</si>
  <si>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</si>
  <si>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</si>
  <si>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</si>
  <si>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</si>
  <si>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</si>
  <si>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</si>
  <si>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</si>
  <si>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</si>
  <si>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</si>
  <si>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</si>
  <si>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</si>
  <si>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</si>
  <si>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</si>
  <si>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</si>
  <si>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</si>
  <si>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</si>
  <si>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</si>
  <si>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</si>
  <si>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</si>
  <si>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</si>
  <si>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</si>
  <si>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</si>
  <si>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</si>
  <si>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</si>
  <si>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</si>
  <si>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</si>
  <si>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</si>
  <si>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</si>
  <si>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</si>
  <si>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</si>
  <si>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</si>
  <si>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</si>
  <si>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</si>
  <si>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</si>
  <si>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</si>
  <si>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</si>
  <si>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</si>
  <si>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</si>
  <si>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</si>
  <si>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</si>
  <si>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</si>
  <si>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</si>
  <si>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</si>
  <si>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</si>
  <si>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</si>
  <si>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</si>
  <si>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</si>
  <si>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</si>
  <si>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</si>
  <si>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</si>
  <si>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</si>
  <si>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</si>
  <si>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</si>
  <si>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</si>
  <si>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</si>
  <si>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</si>
  <si>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</si>
  <si>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</si>
  <si>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</si>
  <si>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</si>
  <si>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</si>
  <si>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</si>
  <si>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</si>
  <si>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</si>
  <si>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</si>
  <si>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</si>
  <si>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</si>
  <si>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</si>
  <si>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</si>
  <si>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</si>
  <si>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</si>
  <si>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</si>
  <si>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</si>
  <si>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</si>
  <si>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</si>
  <si>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</si>
  <si>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</si>
  <si>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</si>
  <si>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</si>
  <si>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</si>
  <si>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</si>
  <si>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</si>
  <si>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</si>
  <si>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</si>
  <si>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</si>
  <si>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</si>
  <si>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</si>
  <si>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</si>
  <si>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</si>
  <si>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</si>
  <si>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</si>
  <si>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</si>
  <si>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</si>
  <si>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</si>
  <si>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</si>
  <si>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</si>
  <si>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</si>
  <si>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</si>
  <si>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</si>
  <si>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</si>
  <si>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</si>
  <si>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</si>
  <si>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</si>
  <si>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</si>
  <si>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</si>
  <si>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</si>
  <si>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</si>
  <si>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</si>
  <si>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</si>
  <si>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</si>
  <si>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</si>
  <si>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</si>
  <si>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</si>
  <si>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</si>
  <si>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</si>
  <si>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</si>
  <si>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</si>
  <si>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</si>
  <si>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</si>
  <si>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</si>
  <si>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</si>
  <si>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</si>
  <si>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</si>
  <si>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</si>
  <si>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</si>
  <si>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</si>
  <si>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</si>
  <si>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</si>
  <si>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</si>
  <si>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</si>
  <si>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</si>
  <si>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</si>
  <si>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</si>
  <si>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</si>
  <si>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</si>
  <si>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</si>
  <si>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</si>
  <si>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</si>
  <si>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</si>
  <si>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</si>
  <si>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</si>
  <si>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</si>
  <si>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</si>
  <si>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</si>
  <si>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</si>
  <si>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</si>
  <si>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</si>
  <si>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</si>
  <si>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</si>
  <si>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</si>
  <si>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</si>
  <si>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</si>
  <si>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</si>
  <si>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</si>
  <si>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</si>
  <si>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</si>
  <si>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</si>
  <si>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</si>
  <si>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</si>
  <si>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</si>
  <si>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</si>
  <si>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</si>
  <si>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</si>
  <si>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</si>
  <si>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</si>
  <si>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</si>
  <si>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</si>
  <si>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</si>
  <si>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</si>
  <si>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</si>
  <si>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</si>
  <si>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</si>
  <si>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</si>
  <si>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</si>
  <si>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</si>
  <si>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</si>
  <si>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</si>
  <si>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</si>
  <si>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</si>
  <si>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</si>
  <si>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</si>
  <si>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</si>
  <si>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</si>
  <si>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</si>
  <si>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</si>
  <si>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</si>
  <si>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</si>
  <si>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</si>
  <si>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</si>
  <si>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</si>
  <si>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</si>
  <si>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</si>
  <si>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</si>
  <si>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</si>
  <si>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</si>
  <si>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</si>
  <si>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</si>
  <si>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</si>
  <si>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</si>
  <si>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</si>
  <si>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</si>
  <si>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</si>
  <si>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</si>
  <si>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</si>
  <si>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</si>
  <si>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</si>
  <si>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</si>
  <si>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</si>
  <si>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</si>
  <si>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</si>
  <si>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</si>
  <si>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</si>
  <si>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</si>
  <si>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</si>
  <si>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</si>
  <si>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</si>
  <si>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</si>
  <si>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</si>
  <si>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</si>
  <si>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</si>
  <si>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</si>
  <si>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</si>
  <si>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</si>
  <si>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</si>
  <si>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</si>
  <si>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</si>
  <si>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</si>
  <si>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</si>
  <si>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</si>
  <si>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</si>
  <si>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</si>
  <si>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</si>
  <si>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</si>
  <si>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</si>
  <si>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</si>
  <si>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</si>
  <si>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</si>
  <si>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</si>
  <si>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</si>
  <si>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</si>
  <si>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</si>
  <si>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</si>
  <si>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</si>
  <si>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</si>
  <si>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</si>
  <si>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</si>
  <si>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</si>
  <si>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</si>
  <si>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</si>
  <si>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</si>
  <si>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</si>
  <si>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</si>
  <si>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</si>
  <si>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</si>
  <si>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</si>
  <si>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</si>
  <si>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</si>
  <si>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</si>
  <si>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</si>
  <si>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</si>
  <si>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</si>
  <si>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</si>
  <si>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</si>
  <si>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</si>
  <si>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</si>
  <si>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</si>
  <si>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</si>
  <si>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</si>
  <si>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</si>
  <si>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</si>
  <si>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</si>
  <si>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</si>
  <si>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</si>
  <si>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</si>
  <si>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</si>
  <si>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</si>
  <si>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</si>
  <si>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</si>
  <si>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</si>
  <si>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</si>
  <si>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</si>
  <si>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</si>
  <si>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</si>
  <si>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</si>
  <si>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</si>
  <si>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</si>
  <si>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</si>
  <si>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</si>
  <si>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</si>
  <si>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</si>
  <si>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</si>
  <si>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</si>
  <si>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</si>
  <si>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</si>
  <si>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</si>
  <si>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</si>
  <si>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</si>
  <si>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</si>
  <si>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</si>
  <si>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</si>
  <si>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</si>
  <si>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</si>
  <si>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</si>
  <si>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</si>
  <si>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</si>
  <si>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</si>
  <si>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</si>
  <si>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</si>
  <si>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</si>
  <si>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</si>
  <si>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</si>
  <si>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</si>
  <si>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</si>
  <si>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</si>
  <si>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</si>
  <si>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</si>
  <si>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</si>
  <si>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</si>
  <si>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</si>
  <si>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</si>
  <si>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</si>
  <si>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</si>
  <si>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</si>
  <si>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</si>
  <si>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</si>
  <si>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</si>
  <si>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</si>
  <si>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</si>
  <si>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</si>
  <si>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</si>
  <si>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</si>
  <si>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</si>
  <si>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</si>
  <si>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</si>
  <si>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</si>
  <si>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</si>
  <si>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</si>
  <si>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</si>
  <si>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</si>
  <si>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</si>
  <si>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</si>
  <si>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</si>
  <si>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</si>
  <si>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</si>
  <si>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</si>
  <si>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</si>
  <si>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</si>
  <si>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</si>
  <si>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</si>
  <si>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</si>
  <si>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</si>
  <si>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</si>
  <si>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</si>
  <si>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</si>
  <si>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</si>
  <si>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</si>
  <si>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</si>
  <si>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</si>
  <si>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</si>
  <si>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</si>
  <si>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</si>
  <si>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</si>
  <si>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</si>
  <si>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</si>
  <si>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</si>
  <si>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</si>
  <si>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</si>
  <si>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</si>
  <si>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</si>
  <si>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</si>
  <si>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</si>
  <si>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</si>
  <si>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</si>
  <si>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</si>
  <si>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</si>
  <si>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</si>
  <si>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</si>
  <si>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</si>
  <si>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</si>
  <si>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</si>
  <si>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</si>
  <si>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</si>
  <si>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</si>
  <si>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</si>
  <si>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</si>
  <si>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</si>
  <si>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</si>
  <si>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</si>
  <si>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</si>
  <si>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</si>
  <si>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</si>
  <si>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</si>
  <si>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</si>
  <si>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</si>
  <si>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</si>
  <si>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</si>
  <si>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</si>
  <si>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</si>
  <si>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</si>
  <si>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</si>
  <si>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</si>
  <si>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</si>
  <si>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</si>
  <si>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</si>
  <si>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</si>
  <si>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</si>
  <si>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</si>
  <si>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</si>
  <si>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</si>
  <si>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</si>
  <si>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</si>
  <si>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</si>
  <si>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</si>
  <si>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</si>
  <si>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</si>
  <si>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</si>
  <si>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</si>
  <si>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</si>
  <si>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</si>
  <si>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</si>
  <si>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</si>
  <si>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</si>
  <si>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</si>
  <si>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</si>
  <si>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</si>
  <si>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</si>
  <si>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</si>
  <si>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</si>
  <si>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</si>
  <si>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</si>
  <si>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</si>
  <si>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</si>
  <si>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</si>
  <si>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</si>
  <si>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</si>
  <si>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</si>
  <si>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</si>
  <si>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</si>
  <si>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</si>
  <si>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</si>
  <si>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</si>
  <si>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</si>
  <si>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</si>
  <si>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</si>
  <si>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</si>
  <si>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</si>
  <si>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</si>
  <si>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</si>
  <si>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</si>
  <si>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</si>
  <si>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</si>
  <si>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</si>
  <si>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</si>
  <si>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</si>
  <si>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</si>
  <si>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</si>
  <si>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</si>
  <si>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</si>
  <si>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</si>
  <si>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</si>
  <si>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</si>
  <si>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</si>
  <si>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</si>
  <si>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</si>
  <si>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</si>
  <si>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</si>
  <si>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</si>
  <si>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</si>
  <si>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</si>
  <si>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</si>
  <si>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</si>
  <si>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</si>
  <si>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</si>
  <si>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</si>
  <si>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</si>
  <si>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</si>
  <si>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</si>
  <si>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</si>
  <si>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</si>
  <si>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</si>
  <si>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</si>
  <si>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</si>
  <si>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</si>
  <si>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</si>
  <si>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</si>
  <si>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</si>
  <si>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</si>
  <si>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</si>
  <si>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</si>
  <si>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</si>
  <si>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</si>
  <si>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</si>
  <si>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</si>
  <si>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</si>
  <si>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</si>
  <si>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</si>
  <si>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</si>
  <si>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</si>
  <si>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</si>
  <si>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</si>
  <si>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</si>
  <si>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</si>
  <si>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</si>
  <si>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</si>
  <si>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</si>
  <si>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</si>
  <si>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</si>
  <si>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</si>
  <si>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</si>
  <si>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</si>
  <si>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</si>
  <si>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</si>
  <si>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</si>
  <si>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</si>
  <si>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</si>
  <si>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</si>
  <si>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</si>
  <si>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</si>
  <si>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</si>
  <si>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</si>
  <si>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</si>
  <si>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</si>
  <si>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</si>
  <si>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</si>
  <si>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</si>
  <si>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</si>
  <si>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</si>
  <si>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</si>
  <si>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</si>
  <si>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</si>
  <si>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</si>
  <si>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</si>
  <si>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</si>
  <si>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</si>
  <si>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</si>
  <si>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</si>
  <si>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</si>
  <si>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</si>
  <si>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</si>
  <si>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</si>
  <si>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</si>
  <si>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</si>
  <si>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</si>
  <si>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</si>
  <si>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</si>
  <si>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</si>
  <si>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</si>
  <si>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</si>
  <si>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</si>
  <si>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</si>
  <si>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</si>
  <si>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</si>
  <si>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</si>
  <si>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</si>
  <si>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</si>
  <si>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</si>
  <si>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</si>
  <si>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</si>
  <si>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</si>
  <si>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</si>
  <si>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</si>
  <si>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</si>
  <si>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</si>
  <si>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</si>
  <si>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</si>
  <si>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</si>
  <si>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</si>
  <si>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</si>
  <si>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</si>
  <si>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</si>
  <si>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</si>
  <si>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</si>
  <si>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</si>
  <si>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</si>
  <si>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</si>
  <si>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</si>
  <si>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</si>
  <si>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</si>
  <si>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</si>
  <si>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</si>
  <si>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</si>
  <si>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</si>
  <si>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</si>
  <si>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</si>
  <si>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</si>
  <si>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</si>
  <si>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</si>
  <si>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</si>
  <si>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</si>
  <si>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</si>
  <si>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</si>
  <si>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</si>
  <si>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</si>
  <si>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</si>
  <si>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</si>
  <si>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</si>
  <si>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</si>
  <si>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</si>
  <si>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</si>
  <si>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</si>
  <si>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</si>
  <si>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</si>
  <si>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</si>
  <si>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</si>
  <si>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</si>
  <si>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</si>
  <si>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</si>
  <si>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</si>
  <si>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</si>
  <si>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</si>
  <si>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</si>
  <si>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</si>
  <si>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</si>
  <si>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</si>
  <si>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</si>
  <si>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</si>
  <si>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</si>
  <si>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</si>
  <si>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</si>
  <si>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</si>
  <si>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</si>
  <si>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</si>
  <si>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</si>
  <si>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</si>
  <si>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</si>
  <si>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</si>
  <si>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</si>
  <si>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</si>
  <si>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</si>
  <si>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</si>
  <si>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</si>
  <si>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</si>
  <si>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</si>
  <si>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</si>
  <si>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</si>
  <si>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</si>
  <si>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</si>
  <si>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</si>
  <si>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</si>
  <si>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</si>
  <si>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</si>
  <si>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</si>
  <si>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</si>
  <si>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</si>
  <si>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</si>
  <si>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</si>
  <si>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</si>
  <si>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</si>
  <si>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</si>
  <si>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</si>
  <si>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</si>
  <si>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</si>
  <si>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</si>
  <si>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</si>
  <si>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</si>
  <si>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</si>
  <si>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</si>
  <si>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</si>
  <si>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</si>
  <si>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</si>
  <si>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</si>
  <si>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</si>
  <si>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</si>
  <si>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</si>
  <si>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</si>
  <si>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</si>
  <si>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</si>
  <si>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</si>
  <si>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</si>
  <si>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</si>
  <si>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</si>
  <si>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</si>
  <si>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</si>
  <si>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</si>
  <si>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</si>
  <si>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</si>
  <si>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</si>
  <si>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</si>
  <si>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</si>
  <si>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</si>
  <si>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</si>
  <si>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</si>
  <si>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</si>
  <si>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</si>
  <si>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</si>
  <si>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</si>
  <si>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</si>
  <si>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</si>
  <si>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</si>
  <si>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</si>
  <si>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</si>
  <si>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</si>
  <si>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</si>
  <si>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</si>
  <si>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</si>
  <si>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</si>
  <si>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</si>
  <si>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</si>
  <si>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</si>
  <si>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</si>
  <si>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</si>
  <si>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</si>
  <si>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</si>
  <si>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</si>
  <si>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</si>
  <si>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</si>
  <si>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</si>
  <si>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</si>
  <si>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</si>
  <si>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</si>
  <si>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</si>
  <si>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</si>
  <si>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</si>
  <si>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</si>
  <si>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</si>
  <si>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</si>
  <si>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</si>
  <si>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</si>
  <si>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</si>
  <si>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</si>
  <si>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</si>
  <si>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</si>
  <si>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</si>
  <si>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</si>
  <si>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</si>
  <si>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</si>
  <si>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</si>
  <si>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</si>
  <si>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</si>
  <si>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</si>
  <si>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</si>
  <si>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</si>
  <si>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</si>
  <si>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</si>
  <si>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</si>
  <si>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</si>
  <si>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</si>
  <si>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</si>
  <si>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</si>
  <si>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</si>
  <si>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</si>
  <si>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</si>
  <si>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</si>
  <si>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</si>
  <si>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</si>
  <si>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</si>
  <si>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</si>
  <si>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</si>
  <si>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</si>
  <si>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</si>
  <si>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</si>
  <si>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</si>
  <si>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</si>
  <si>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</si>
  <si>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</si>
  <si>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</si>
  <si>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</si>
  <si>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</si>
  <si>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</si>
  <si>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</si>
  <si>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</si>
  <si>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</si>
  <si>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</si>
  <si>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</si>
  <si>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</si>
  <si>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</si>
  <si>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</si>
  <si>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</si>
  <si>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</si>
  <si>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</si>
  <si>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</si>
  <si>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</si>
  <si>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</si>
  <si>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</si>
  <si>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</si>
  <si>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</si>
  <si>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</si>
  <si>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</si>
  <si>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</si>
  <si>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</si>
  <si>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</si>
  <si>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</si>
  <si>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</si>
  <si>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</si>
  <si>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</si>
  <si>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</si>
  <si>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</si>
  <si>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</si>
  <si>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</si>
  <si>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</si>
  <si>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</si>
  <si>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</si>
  <si>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</si>
  <si>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</si>
  <si>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</si>
  <si>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</si>
  <si>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</si>
  <si>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</si>
  <si>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</si>
  <si>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</si>
  <si>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</si>
  <si>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</si>
  <si>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</si>
  <si>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</si>
  <si>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</si>
  <si>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</si>
  <si>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</si>
  <si>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</si>
  <si>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</si>
  <si>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</si>
  <si>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</si>
  <si>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</si>
  <si>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</si>
  <si>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</si>
  <si>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</si>
  <si>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</si>
  <si>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</si>
  <si>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</si>
  <si>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</si>
  <si>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</si>
  <si>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</si>
  <si>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</si>
  <si>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</si>
  <si>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</si>
  <si>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</si>
  <si>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</si>
  <si>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</si>
  <si>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</si>
  <si>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</si>
  <si>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</si>
  <si>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</si>
  <si>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</si>
  <si>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</si>
  <si>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</si>
  <si>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</si>
  <si>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</si>
  <si>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</si>
  <si>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</si>
  <si>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</si>
  <si>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</si>
  <si>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</si>
  <si>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</si>
  <si>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</si>
  <si>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</si>
  <si>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</si>
  <si>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</si>
  <si>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</si>
  <si>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</si>
  <si>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</si>
  <si>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</si>
  <si>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</si>
  <si>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</si>
  <si>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</si>
  <si>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</si>
  <si>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</si>
  <si>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</si>
  <si>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</si>
  <si>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</si>
  <si>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</si>
  <si>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</si>
  <si>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</si>
  <si>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</si>
  <si>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</si>
  <si>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</si>
  <si>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</si>
  <si>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</si>
  <si>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</si>
  <si>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</si>
  <si>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</si>
  <si>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</si>
  <si>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</si>
  <si>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</si>
  <si>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</si>
  <si>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</si>
  <si>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</si>
  <si>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</si>
  <si>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</si>
  <si>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</si>
  <si>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</si>
  <si>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</si>
  <si>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</si>
  <si>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</si>
  <si>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</si>
  <si>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</si>
  <si>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</si>
  <si>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</si>
  <si>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</si>
  <si>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</si>
  <si>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</si>
  <si>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</si>
  <si>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</si>
  <si>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</si>
  <si>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</si>
  <si>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</si>
  <si>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</si>
  <si>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</si>
  <si>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</si>
  <si>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</si>
  <si>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</si>
  <si>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</si>
  <si>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</si>
  <si>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</si>
  <si>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</si>
  <si>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</si>
  <si>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</si>
  <si>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</si>
  <si>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</si>
  <si>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</si>
  <si>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</si>
  <si>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</si>
  <si>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</si>
  <si>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</si>
  <si>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</si>
  <si>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</si>
  <si>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</si>
  <si>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</si>
  <si>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</si>
  <si>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</si>
  <si>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</si>
  <si>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</si>
  <si>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</si>
  <si>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</si>
  <si>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</si>
  <si>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</si>
  <si>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</si>
  <si>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</si>
  <si>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</si>
  <si>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</si>
  <si>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</si>
  <si>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</si>
  <si>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</si>
  <si>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</si>
  <si>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</si>
  <si>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</si>
  <si>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</si>
  <si>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</si>
  <si>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</si>
  <si>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</si>
  <si>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</si>
  <si>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</si>
  <si>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</si>
  <si>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</si>
  <si>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</si>
  <si>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</si>
  <si>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</si>
  <si>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</si>
  <si>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</si>
  <si>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</si>
  <si>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</si>
  <si>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</si>
  <si>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</si>
  <si>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</si>
  <si>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</si>
  <si>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</si>
  <si>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</si>
  <si>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</si>
  <si>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</si>
  <si>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</si>
  <si>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</si>
  <si>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</si>
  <si>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</si>
  <si>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</si>
  <si>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</si>
  <si>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</si>
  <si>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</si>
  <si>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</si>
  <si>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</si>
  <si>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</si>
  <si>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</si>
  <si>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</si>
  <si>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</si>
  <si>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</si>
  <si>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</si>
  <si>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</si>
  <si>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</si>
  <si>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</si>
  <si>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</si>
  <si>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</si>
  <si>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</si>
  <si>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</si>
  <si>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</si>
  <si>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</si>
  <si>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</si>
  <si>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</si>
  <si>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</si>
  <si>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</si>
  <si>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</si>
  <si>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</si>
  <si>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</si>
  <si>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</si>
  <si>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</si>
  <si>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</si>
  <si>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</si>
  <si>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</si>
  <si>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</si>
  <si>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</si>
  <si>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</si>
  <si>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</si>
  <si>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</si>
  <si>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</si>
  <si>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</si>
  <si>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</si>
  <si>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</si>
  <si>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</si>
  <si>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</si>
  <si>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</si>
  <si>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</si>
  <si>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</si>
  <si>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</si>
  <si>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</si>
  <si>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</si>
  <si>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</si>
  <si>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</si>
  <si>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</si>
  <si>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</si>
  <si>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</si>
  <si>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</si>
  <si>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</si>
  <si>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</si>
  <si>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</si>
  <si>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</si>
  <si>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</si>
  <si>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</si>
  <si>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</si>
  <si>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</si>
  <si>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</si>
  <si>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</si>
  <si>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</si>
  <si>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</si>
  <si>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</si>
  <si>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</si>
  <si>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</si>
  <si>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</si>
  <si>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</si>
  <si>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</si>
  <si>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</si>
  <si>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</si>
  <si>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</si>
  <si>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</si>
  <si>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</si>
  <si>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</si>
  <si>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</si>
  <si>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</si>
  <si>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</si>
  <si>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</si>
  <si>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</si>
  <si>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</si>
  <si>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</si>
  <si>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</si>
  <si>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</si>
  <si>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</si>
  <si>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</si>
  <si>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</si>
  <si>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</si>
  <si>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</si>
  <si>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</si>
  <si>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</si>
  <si>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</si>
  <si>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</si>
  <si>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</si>
  <si>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</si>
  <si>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</si>
  <si>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</si>
  <si>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</si>
  <si>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</si>
  <si>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</si>
  <si>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</si>
  <si>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</si>
  <si>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</si>
  <si>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</si>
  <si>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</si>
  <si>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</si>
  <si>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</si>
  <si>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</si>
  <si>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</si>
  <si>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</si>
  <si>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</si>
  <si>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</si>
  <si>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</si>
  <si>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</si>
  <si>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</si>
  <si>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</si>
  <si>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</si>
  <si>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</si>
  <si>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</si>
  <si>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</si>
  <si>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</si>
  <si>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</si>
  <si>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</si>
  <si>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</si>
  <si>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</si>
  <si>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</si>
  <si>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</si>
  <si>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</si>
  <si>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</si>
  <si>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</si>
  <si>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</si>
  <si>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</si>
  <si>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</si>
  <si>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</si>
  <si>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</si>
  <si>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</si>
  <si>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</si>
  <si>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</si>
  <si>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</si>
  <si>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</si>
  <si>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</si>
  <si>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</si>
  <si>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</si>
  <si>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</si>
  <si>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</si>
  <si>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</si>
  <si>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</si>
  <si>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</si>
  <si>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</si>
  <si>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</si>
  <si>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</si>
  <si>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</si>
  <si>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</si>
  <si>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</si>
  <si>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</si>
  <si>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</si>
  <si>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</si>
  <si>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</si>
  <si>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</si>
  <si>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</si>
  <si>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</si>
  <si>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</si>
  <si>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</si>
  <si>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</si>
  <si>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</si>
  <si>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</si>
  <si>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</si>
  <si>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</si>
  <si>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</si>
  <si>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</si>
  <si>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</si>
  <si>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</si>
  <si>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</si>
  <si>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</si>
  <si>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</si>
  <si>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</si>
  <si>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</si>
  <si>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</si>
  <si>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</si>
  <si>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</si>
  <si>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</si>
  <si>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</si>
  <si>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</si>
  <si>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</si>
  <si>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</si>
  <si>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</si>
  <si>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</si>
  <si>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</si>
  <si>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</si>
  <si>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</si>
  <si>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</si>
  <si>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</si>
  <si>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</si>
  <si>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</si>
  <si>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</si>
  <si>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</si>
  <si>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</si>
  <si>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</si>
  <si>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</si>
  <si>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</si>
  <si>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</si>
  <si>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</si>
  <si>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</si>
  <si>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</si>
  <si>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</si>
  <si>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</si>
  <si>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</si>
  <si>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</si>
  <si>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</si>
  <si>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</si>
  <si>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</si>
  <si>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</si>
  <si>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</si>
  <si>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</si>
  <si>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</si>
  <si>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</si>
  <si>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</si>
  <si>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</si>
  <si>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</si>
  <si>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</si>
  <si>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</si>
  <si>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</si>
  <si>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</si>
  <si>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</si>
  <si>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</si>
  <si>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</si>
  <si>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</si>
  <si>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</si>
  <si>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</si>
  <si>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</si>
  <si>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</si>
  <si>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</si>
  <si>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</si>
  <si>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</si>
  <si>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</si>
  <si>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</si>
  <si>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</si>
  <si>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</si>
  <si>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</si>
  <si>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</si>
  <si>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</si>
  <si>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</si>
  <si>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</si>
  <si>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</si>
  <si>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</si>
  <si>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</si>
  <si>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</si>
  <si>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</si>
  <si>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</si>
  <si>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</si>
  <si>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</si>
  <si>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</si>
  <si>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</si>
  <si>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</si>
  <si>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</si>
  <si>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</si>
  <si>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</si>
  <si>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</si>
  <si>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</si>
  <si>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</si>
  <si>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</si>
  <si>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</si>
  <si>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</si>
  <si>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</si>
  <si>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</si>
  <si>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</si>
  <si>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</si>
  <si>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</si>
  <si>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</si>
  <si>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</si>
  <si>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</si>
  <si>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</si>
  <si>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</si>
  <si>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</si>
  <si>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</si>
  <si>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</si>
  <si>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</si>
  <si>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</si>
  <si>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</si>
  <si>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</si>
  <si>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</si>
  <si>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</si>
  <si>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</si>
  <si>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</si>
  <si>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</si>
  <si>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</si>
  <si>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</si>
  <si>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</si>
  <si>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</si>
  <si>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</si>
  <si>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</si>
  <si>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</si>
  <si>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</si>
  <si>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</si>
  <si>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</si>
  <si>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</si>
  <si>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</si>
  <si>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</si>
  <si>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</si>
  <si>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</si>
  <si>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</si>
  <si>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</si>
  <si>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</si>
  <si>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</si>
  <si>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</si>
  <si>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</si>
  <si>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</si>
  <si>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</si>
  <si>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</si>
  <si>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</si>
  <si>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</si>
  <si>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</si>
  <si>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</si>
  <si>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</si>
  <si>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</si>
  <si>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</si>
  <si>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</si>
  <si>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</si>
  <si>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</si>
  <si>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</si>
  <si>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</si>
  <si>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</si>
  <si>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</si>
  <si>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</si>
  <si>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</si>
  <si>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</si>
  <si>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</si>
  <si>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</si>
  <si>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</si>
  <si>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</si>
  <si>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</si>
  <si>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</si>
  <si>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</si>
  <si>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</si>
  <si>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</si>
  <si>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</si>
  <si>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</si>
  <si>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</si>
  <si>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</si>
  <si>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</si>
  <si>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</si>
  <si>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</si>
  <si>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</si>
  <si>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</si>
  <si>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</si>
  <si>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</si>
  <si>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</si>
  <si>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</si>
  <si>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</si>
  <si>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</si>
  <si>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</si>
  <si>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</si>
  <si>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</si>
  <si>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</si>
  <si>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</si>
  <si>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</si>
  <si>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</si>
  <si>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</si>
  <si>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</si>
  <si>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</si>
  <si>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</si>
  <si>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</si>
  <si>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</si>
  <si>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</si>
  <si>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</si>
  <si>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</si>
  <si>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</si>
  <si>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</si>
  <si>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</si>
  <si>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</si>
  <si>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</si>
  <si>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</si>
  <si>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</si>
  <si>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</si>
  <si>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</si>
  <si>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</si>
  <si>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</si>
  <si>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</si>
  <si>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</si>
  <si>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</si>
  <si>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</si>
  <si>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</si>
  <si>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</si>
  <si>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</si>
  <si>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</si>
  <si>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</si>
  <si>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</si>
  <si>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</si>
  <si>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</si>
  <si>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</si>
  <si>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</si>
  <si>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</si>
  <si>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</si>
  <si>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</si>
  <si>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</si>
  <si>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</si>
  <si>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</si>
  <si>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</si>
  <si>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</si>
  <si>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</si>
  <si>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</si>
  <si>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</si>
  <si>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</si>
  <si>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</si>
  <si>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</si>
  <si>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</si>
  <si>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</si>
  <si>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</si>
  <si>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</si>
  <si>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</si>
  <si>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</si>
  <si>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</si>
  <si>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</si>
  <si>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</si>
  <si>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</si>
  <si>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</si>
  <si>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</si>
  <si>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</si>
  <si>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</si>
  <si>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</si>
  <si>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</si>
  <si>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</si>
  <si>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</si>
  <si>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</si>
  <si>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</si>
  <si>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</si>
  <si>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</si>
  <si>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</si>
  <si>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</si>
  <si>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</si>
  <si>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</si>
  <si>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</si>
  <si>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</si>
  <si>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</si>
  <si>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</si>
  <si>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</si>
  <si>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</si>
  <si>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</si>
  <si>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</si>
  <si>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</si>
  <si>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</si>
  <si>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</si>
  <si>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</si>
  <si>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</si>
  <si>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</si>
  <si>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</si>
  <si>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</si>
  <si>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</si>
  <si>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</si>
  <si>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</si>
  <si>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</si>
  <si>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</si>
  <si>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</si>
  <si>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</si>
  <si>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</si>
  <si>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</si>
  <si>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</si>
  <si>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</si>
  <si>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</si>
  <si>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</si>
  <si>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</si>
  <si>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</si>
  <si>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</si>
  <si>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</si>
  <si>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</si>
  <si>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</si>
  <si>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</si>
  <si>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</si>
  <si>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</si>
  <si>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</si>
  <si>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</si>
  <si>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</si>
  <si>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</si>
  <si>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</si>
  <si>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</si>
  <si>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</si>
  <si>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</si>
  <si>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</si>
  <si>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</si>
  <si>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</si>
  <si>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</si>
  <si>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</si>
  <si>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</si>
  <si>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</si>
  <si>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</si>
  <si>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</si>
  <si>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</si>
  <si>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</si>
  <si>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</si>
  <si>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</si>
  <si>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</si>
  <si>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</si>
  <si>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</si>
  <si>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</si>
  <si>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</si>
  <si>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</si>
  <si>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</si>
  <si>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</si>
  <si>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</si>
  <si>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</si>
  <si>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</si>
  <si>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</si>
  <si>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</si>
  <si>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</si>
  <si>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</si>
  <si>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</si>
  <si>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</si>
  <si>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</si>
  <si>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</si>
  <si>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</si>
  <si>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</si>
  <si>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</si>
  <si>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</si>
  <si>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</si>
  <si>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</si>
  <si>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</si>
  <si>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</si>
  <si>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</si>
  <si>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</si>
  <si>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</si>
  <si>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</si>
  <si>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</si>
  <si>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</si>
  <si>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</si>
  <si>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</si>
  <si>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</si>
  <si>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</si>
  <si>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</si>
  <si>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</si>
  <si>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</si>
  <si>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</si>
  <si>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</si>
  <si>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</si>
  <si>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</si>
  <si>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</si>
  <si>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</si>
  <si>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</si>
  <si>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</si>
  <si>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</si>
  <si>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</si>
  <si>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</si>
  <si>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</si>
  <si>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</si>
  <si>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</si>
  <si>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</si>
  <si>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</si>
  <si>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</si>
  <si>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</si>
  <si>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</si>
  <si>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</si>
  <si>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</si>
  <si>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</si>
  <si>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</si>
  <si>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</si>
  <si>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</si>
  <si>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</si>
  <si>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</si>
  <si>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</si>
  <si>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</si>
  <si>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</si>
  <si>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</si>
  <si>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</si>
  <si>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</si>
  <si>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</si>
  <si>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</si>
  <si>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</si>
  <si>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</si>
  <si>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</si>
  <si>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</si>
  <si>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</si>
  <si>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</si>
  <si>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</si>
  <si>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</si>
  <si>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</si>
  <si>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</si>
  <si>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</si>
  <si>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</si>
  <si>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</si>
  <si>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</si>
  <si>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</si>
  <si>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</si>
  <si>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</si>
  <si>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</si>
  <si>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</si>
  <si>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</si>
  <si>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</si>
  <si>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</si>
  <si>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</si>
  <si>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</si>
  <si>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</si>
  <si>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</si>
  <si>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</si>
  <si>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</si>
  <si>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</si>
  <si>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</si>
  <si>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</si>
  <si>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</si>
  <si>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</si>
  <si>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</si>
  <si>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</si>
  <si>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</si>
  <si>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</si>
  <si>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</si>
  <si>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</si>
  <si>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</si>
  <si>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</si>
  <si>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</si>
  <si>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</si>
  <si>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</si>
  <si>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</si>
  <si>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</si>
  <si>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</si>
  <si>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</si>
  <si>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</si>
  <si>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</si>
  <si>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</si>
  <si>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</si>
  <si>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</si>
  <si>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</si>
  <si>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</si>
  <si>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</si>
  <si>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</si>
  <si>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</si>
  <si>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</si>
  <si>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</si>
  <si>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</si>
  <si>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</si>
  <si>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</si>
  <si>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</si>
  <si>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</si>
  <si>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</si>
  <si>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</si>
  <si>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</si>
  <si>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</si>
  <si>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</si>
  <si>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</si>
  <si>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</si>
  <si>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</si>
  <si>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</si>
  <si>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</si>
  <si>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</si>
  <si>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</si>
  <si>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</si>
  <si>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</si>
  <si>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</si>
  <si>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</si>
  <si>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</si>
  <si>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</si>
  <si>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</si>
  <si>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</si>
  <si>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</si>
  <si>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</si>
  <si>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</si>
  <si>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</si>
  <si>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</si>
  <si>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</si>
  <si>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</si>
  <si>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</si>
  <si>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</si>
  <si>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</si>
  <si>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</si>
  <si>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</si>
  <si>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</si>
  <si>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</si>
  <si>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</si>
  <si>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</si>
  <si>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</si>
  <si>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</si>
  <si>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</si>
  <si>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</si>
  <si>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</si>
  <si>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</si>
  <si>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</si>
  <si>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</si>
  <si>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</si>
  <si>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</si>
  <si>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</si>
  <si>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</si>
  <si>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</si>
  <si>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</si>
  <si>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</si>
  <si>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</si>
  <si>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</si>
  <si>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</si>
  <si>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</si>
  <si>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</si>
  <si>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</si>
  <si>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</si>
  <si>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</si>
  <si>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</si>
  <si>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</si>
  <si>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</si>
  <si>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</si>
  <si>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</si>
  <si>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</si>
  <si>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</si>
  <si>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</si>
  <si>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</si>
  <si>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</si>
  <si>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</si>
  <si>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</si>
  <si>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</si>
  <si>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</si>
  <si>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</si>
  <si>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</si>
  <si>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</si>
  <si>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</si>
  <si>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</si>
  <si>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</si>
  <si>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</si>
  <si>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</si>
  <si>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</si>
  <si>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</si>
  <si>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</si>
  <si>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</si>
  <si>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</si>
  <si>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</si>
  <si>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</si>
  <si>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</si>
  <si>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</si>
  <si>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</si>
  <si>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</si>
  <si>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</si>
  <si>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</si>
  <si>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</si>
  <si>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</si>
  <si>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</si>
  <si>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</si>
  <si>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</si>
  <si>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</si>
  <si>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</si>
  <si>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</si>
  <si>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</si>
  <si>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</si>
  <si>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</si>
  <si>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</si>
  <si>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</si>
  <si>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</si>
  <si>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</si>
  <si>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</si>
  <si>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</si>
  <si>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</si>
  <si>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</si>
  <si>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</si>
  <si>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</si>
  <si>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</si>
  <si>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</si>
  <si>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</si>
  <si>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</si>
  <si>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</si>
  <si>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</si>
  <si>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</si>
  <si>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</si>
  <si>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</si>
  <si>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</si>
  <si>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</si>
  <si>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</si>
  <si>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</si>
  <si>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</si>
  <si>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</si>
  <si>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</si>
  <si>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</si>
  <si>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</si>
  <si>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</si>
  <si>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</si>
  <si>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</si>
  <si>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</si>
  <si>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</si>
  <si>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</si>
  <si>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</si>
  <si>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</si>
  <si>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</si>
  <si>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</si>
  <si>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</si>
  <si>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</si>
  <si>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</si>
  <si>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</si>
  <si>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</si>
  <si>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</si>
  <si>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</si>
  <si>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</si>
  <si>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</si>
  <si>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</si>
  <si>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</si>
  <si>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</si>
  <si>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</si>
  <si>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</si>
  <si>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</si>
  <si>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</si>
  <si>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</si>
  <si>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</si>
  <si>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</si>
  <si>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</si>
  <si>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</si>
  <si>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</si>
  <si>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</si>
  <si>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</si>
  <si>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</si>
  <si>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</si>
  <si>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</si>
  <si>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</si>
  <si>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</si>
  <si>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</si>
  <si>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</si>
  <si>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</si>
  <si>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</si>
  <si>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</si>
  <si>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</si>
  <si>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</si>
  <si>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</si>
  <si>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</si>
  <si>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</si>
  <si>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</si>
  <si>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</si>
  <si>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</si>
  <si>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</si>
  <si>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</si>
  <si>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</si>
  <si>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</si>
  <si>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</si>
  <si>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</si>
  <si>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</si>
  <si>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</si>
  <si>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</si>
  <si>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</si>
  <si>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</si>
  <si>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</si>
  <si>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</si>
  <si>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</si>
  <si>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</si>
  <si>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</si>
  <si>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</si>
  <si>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</si>
  <si>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</si>
  <si>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</si>
  <si>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</si>
  <si>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</si>
  <si>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</si>
  <si>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</si>
  <si>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</si>
  <si>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</si>
  <si>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</si>
  <si>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</si>
  <si>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</si>
  <si>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</si>
  <si>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</si>
  <si>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</si>
  <si>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</si>
  <si>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</si>
  <si>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</si>
  <si>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</si>
  <si>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</si>
  <si>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</si>
  <si>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</si>
  <si>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</si>
  <si>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</si>
  <si>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</si>
  <si>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</si>
  <si>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</si>
  <si>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</si>
  <si>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</si>
  <si>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</si>
  <si>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</si>
  <si>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</si>
  <si>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</si>
  <si>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</si>
  <si>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</si>
  <si>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</si>
  <si>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</si>
  <si>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</si>
  <si>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</si>
  <si>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</si>
  <si>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</si>
  <si>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</si>
  <si>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</si>
  <si>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</si>
  <si>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</si>
  <si>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</si>
  <si>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</si>
  <si>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</si>
  <si>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</si>
  <si>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</si>
  <si>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</si>
  <si>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</si>
  <si>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</si>
  <si>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</si>
  <si>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</si>
  <si>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</si>
  <si>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</si>
  <si>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</si>
  <si>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</si>
  <si>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</si>
  <si>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</si>
  <si>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</si>
  <si>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</si>
  <si>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</si>
  <si>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</si>
  <si>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</si>
  <si>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</si>
  <si>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</si>
  <si>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</si>
  <si>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</si>
  <si>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</si>
  <si>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</si>
  <si>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</si>
  <si>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</si>
  <si>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</si>
  <si>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</si>
  <si>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</si>
  <si>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</si>
  <si>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</si>
  <si>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</si>
  <si>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</si>
  <si>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</si>
  <si>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</si>
  <si>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</si>
  <si>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</si>
  <si>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</si>
  <si>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</si>
  <si>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</si>
  <si>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</si>
  <si>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</si>
  <si>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</si>
  <si>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</si>
  <si>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</si>
  <si>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</si>
  <si>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</si>
  <si>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</si>
  <si>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</si>
  <si>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</si>
  <si>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</si>
  <si>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</si>
  <si>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</si>
  <si>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</si>
  <si>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</si>
  <si>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</si>
  <si>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</si>
  <si>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</si>
  <si>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</si>
  <si>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</si>
  <si>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</si>
  <si>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</si>
  <si>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</si>
  <si>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</si>
  <si>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</si>
  <si>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</si>
  <si>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</si>
  <si>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</si>
  <si>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</si>
  <si>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</si>
  <si>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</si>
  <si>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</si>
  <si>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</si>
  <si>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</si>
  <si>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</si>
  <si>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</si>
  <si>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</si>
  <si>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</si>
  <si>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</si>
  <si>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</si>
  <si>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</si>
  <si>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</si>
  <si>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</si>
  <si>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</si>
  <si>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</si>
  <si>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</si>
  <si>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</si>
  <si>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</si>
  <si>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</si>
  <si>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</si>
  <si>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</si>
  <si>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</si>
  <si>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</si>
  <si>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</si>
  <si>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</si>
  <si>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</si>
  <si>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</si>
  <si>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</si>
  <si>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</si>
  <si>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</si>
  <si>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</si>
  <si>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</si>
  <si>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</si>
  <si>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</si>
  <si>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</si>
  <si>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</si>
  <si>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</si>
  <si>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</si>
  <si>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</si>
  <si>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</si>
  <si>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</si>
  <si>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</si>
  <si>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</si>
  <si>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</si>
  <si>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</si>
  <si>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</si>
  <si>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</si>
  <si>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</si>
  <si>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</si>
  <si>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</si>
  <si>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</si>
  <si>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</si>
  <si>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</si>
  <si>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</si>
  <si>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</si>
  <si>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</si>
  <si>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</si>
  <si>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</si>
  <si>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</si>
  <si>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</si>
  <si>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</si>
  <si>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</si>
  <si>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</si>
  <si>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</si>
  <si>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</si>
  <si>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</si>
  <si>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</si>
  <si>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</si>
  <si>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</si>
  <si>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</si>
  <si>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</si>
  <si>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</si>
  <si>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</si>
  <si>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</si>
  <si>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</si>
  <si>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</si>
  <si>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</si>
  <si>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</si>
  <si>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</si>
  <si>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</si>
  <si>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</si>
  <si>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</si>
  <si>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</si>
  <si>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</si>
  <si>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</si>
  <si>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</si>
  <si>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</si>
  <si>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</si>
  <si>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</si>
  <si>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</si>
  <si>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</si>
  <si>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</si>
  <si>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</si>
  <si>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</si>
  <si>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</si>
  <si>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</si>
  <si>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</si>
  <si>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</si>
  <si>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</si>
  <si>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</si>
  <si>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</si>
  <si>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</si>
  <si>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</si>
  <si>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</si>
  <si>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</si>
  <si>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</si>
  <si>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</si>
  <si>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</si>
  <si>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</si>
  <si>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</si>
  <si>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</si>
  <si>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</si>
  <si>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</si>
  <si>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</si>
  <si>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</si>
  <si>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</si>
  <si>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</si>
  <si>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</si>
  <si>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</si>
  <si>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</si>
  <si>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</si>
  <si>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</si>
  <si>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</si>
  <si>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</si>
  <si>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</si>
  <si>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</si>
  <si>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</si>
  <si>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</si>
  <si>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</si>
  <si>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</si>
  <si>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</si>
  <si>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</si>
  <si>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</si>
  <si>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</si>
  <si>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</si>
  <si>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</si>
  <si>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</si>
  <si>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</si>
  <si>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</si>
  <si>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</si>
  <si>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</si>
  <si>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</si>
  <si>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</si>
  <si>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</si>
  <si>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</si>
  <si>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</si>
  <si>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</si>
  <si>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</si>
  <si>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</si>
  <si>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</si>
  <si>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</si>
  <si>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</si>
  <si>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</si>
  <si>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</si>
  <si>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</si>
  <si>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</si>
  <si>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</si>
  <si>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</si>
  <si>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</si>
  <si>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</si>
  <si>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</si>
  <si>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</si>
  <si>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</si>
  <si>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</si>
  <si>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</si>
  <si>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</si>
  <si>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</si>
  <si>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</si>
  <si>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</si>
  <si>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</si>
  <si>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</si>
  <si>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</si>
  <si>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</si>
  <si>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</si>
  <si>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</si>
  <si>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</si>
  <si>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</si>
  <si>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</si>
  <si>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</si>
  <si>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</si>
  <si>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</si>
  <si>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</si>
  <si>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</si>
  <si>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</si>
  <si>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</si>
  <si>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</si>
  <si>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</si>
  <si>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</si>
  <si>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</si>
  <si>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</si>
  <si>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</si>
  <si>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</si>
  <si>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</si>
  <si>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</si>
  <si>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</si>
  <si>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</si>
  <si>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</si>
  <si>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</si>
  <si>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</si>
  <si>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</si>
  <si>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</si>
  <si>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</si>
  <si>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</si>
  <si>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</si>
  <si>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</si>
  <si>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</si>
  <si>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</si>
  <si>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</si>
  <si>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</si>
  <si>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</si>
  <si>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</si>
  <si>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</si>
  <si>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</si>
  <si>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</si>
  <si>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</si>
  <si>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</si>
  <si>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</si>
  <si>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</si>
  <si>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</si>
  <si>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</si>
  <si>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</si>
  <si>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</si>
  <si>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</si>
  <si>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</si>
  <si>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</si>
  <si>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</si>
  <si>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</si>
  <si>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</si>
  <si>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</si>
  <si>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</si>
  <si>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</si>
  <si>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</si>
  <si>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</si>
  <si>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</si>
  <si>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</si>
  <si>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</si>
  <si>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</si>
  <si>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</si>
  <si>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</si>
  <si>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</si>
  <si>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</si>
  <si>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</si>
  <si>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</si>
  <si>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</si>
  <si>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</si>
  <si>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</si>
  <si>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</si>
  <si>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</si>
  <si>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</si>
  <si>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</si>
  <si>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</si>
  <si>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</si>
  <si>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</si>
  <si>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</si>
  <si>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</si>
  <si>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</si>
  <si>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</si>
  <si>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</si>
  <si>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</si>
  <si>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</si>
  <si>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</si>
  <si>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</si>
  <si>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</si>
  <si>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</si>
  <si>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</si>
  <si>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</si>
  <si>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</si>
  <si>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</si>
  <si>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</si>
  <si>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</si>
  <si>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</si>
  <si>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</si>
  <si>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</si>
  <si>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</si>
  <si>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</si>
  <si>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</si>
  <si>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</si>
  <si>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</si>
  <si>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</si>
  <si>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</si>
  <si>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</si>
  <si>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</si>
  <si>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</si>
  <si>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</si>
  <si>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</si>
  <si>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</si>
  <si>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</si>
  <si>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</si>
  <si>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</si>
  <si>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</si>
  <si>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</si>
  <si>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</si>
  <si>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</si>
  <si>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</si>
  <si>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</si>
  <si>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</si>
  <si>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</si>
  <si>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</si>
  <si>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</si>
  <si>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</si>
  <si>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</si>
  <si>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</si>
  <si>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</si>
  <si>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</si>
  <si>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</si>
  <si>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</si>
  <si>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</si>
  <si>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</si>
  <si>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</si>
  <si>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</si>
  <si>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</si>
  <si>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</si>
  <si>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</si>
  <si>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</si>
  <si>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</si>
  <si>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</si>
  <si>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</si>
  <si>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</si>
  <si>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</si>
  <si>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</si>
  <si>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</si>
  <si>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</si>
  <si>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</si>
  <si>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</si>
  <si>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</si>
  <si>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</si>
  <si>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</si>
  <si>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</si>
  <si>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</si>
  <si>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</si>
  <si>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</si>
  <si>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</si>
  <si>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</si>
  <si>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</si>
  <si>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</si>
  <si>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</si>
  <si>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</si>
  <si>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</si>
  <si>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</si>
  <si>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</si>
  <si>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</si>
  <si>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</si>
  <si>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</si>
  <si>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</si>
  <si>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</si>
  <si>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</si>
  <si>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</si>
  <si>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</si>
  <si>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</si>
  <si>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</si>
  <si>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</si>
  <si>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</si>
  <si>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</si>
  <si>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</si>
  <si>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</si>
  <si>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</si>
  <si>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</si>
  <si>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</si>
  <si>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</si>
  <si>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</si>
  <si>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</si>
  <si>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</si>
  <si>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</si>
  <si>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</si>
  <si>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</si>
  <si>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</si>
  <si>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</si>
  <si>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</si>
  <si>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</si>
  <si>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</si>
  <si>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</si>
  <si>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</si>
  <si>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</si>
  <si>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</si>
  <si>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</si>
  <si>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</si>
  <si>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</si>
  <si>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</si>
  <si>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</si>
  <si>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</si>
  <si>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</si>
  <si>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</si>
  <si>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</si>
  <si>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</si>
  <si>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</si>
  <si>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</si>
  <si>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</si>
  <si>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</si>
  <si>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</si>
  <si>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</si>
  <si>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</si>
  <si>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</si>
  <si>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</si>
  <si>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</si>
  <si>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</si>
  <si>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</si>
  <si>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</si>
  <si>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</si>
  <si>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</si>
  <si>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</si>
  <si>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</si>
  <si>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</si>
  <si>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</si>
  <si>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</si>
  <si>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</si>
  <si>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</si>
  <si>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</si>
  <si>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</si>
  <si>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</si>
  <si>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</si>
  <si>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</si>
  <si>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</si>
  <si>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</si>
  <si>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</si>
  <si>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</si>
  <si>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</si>
  <si>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</si>
  <si>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</si>
  <si>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</si>
  <si>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</si>
  <si>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</si>
  <si>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</si>
  <si>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</si>
  <si>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</si>
  <si>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</si>
  <si>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</si>
  <si>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</si>
  <si>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</si>
  <si>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</si>
  <si>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</si>
  <si>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</si>
  <si>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</si>
  <si>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</si>
  <si>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</si>
  <si>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</si>
  <si>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</si>
  <si>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</si>
  <si>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</si>
  <si>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</si>
  <si>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</si>
  <si>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</si>
  <si>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</si>
  <si>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</si>
  <si>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</si>
  <si>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</si>
  <si>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</si>
  <si>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</si>
  <si>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</si>
  <si>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</si>
  <si>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</si>
  <si>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</si>
  <si>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</si>
  <si>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</si>
  <si>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</si>
  <si>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</si>
  <si>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</si>
  <si>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</si>
  <si>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</si>
  <si>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</si>
  <si>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</si>
  <si>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</si>
  <si>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</si>
  <si>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</si>
  <si>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</si>
  <si>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</si>
  <si>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</si>
  <si>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</si>
  <si>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</si>
  <si>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</si>
  <si>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</si>
  <si>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</si>
  <si>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</si>
  <si>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</si>
  <si>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</si>
  <si>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</si>
  <si>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</si>
  <si>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</si>
  <si>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</si>
  <si>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</si>
  <si>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</si>
  <si>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</si>
  <si>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</si>
  <si>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</si>
  <si>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</si>
  <si>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</si>
  <si>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</si>
  <si>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</si>
  <si>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</si>
  <si>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</si>
  <si>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</si>
  <si>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</si>
  <si>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</si>
  <si>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</si>
  <si>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</si>
  <si>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</si>
  <si>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</si>
  <si>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</si>
  <si>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</si>
  <si>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</si>
  <si>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</si>
  <si>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</si>
  <si>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</si>
  <si>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</si>
  <si>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</si>
  <si>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</si>
  <si>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</si>
  <si>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</si>
  <si>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</si>
  <si>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</si>
  <si>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</si>
  <si>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</si>
  <si>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</si>
  <si>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</si>
  <si>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</si>
  <si>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</si>
  <si>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</si>
  <si>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</si>
  <si>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</si>
  <si>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</si>
  <si>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</si>
  <si>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</si>
  <si>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</si>
  <si>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</si>
  <si>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</si>
  <si>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</si>
  <si>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</si>
  <si>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</si>
  <si>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</si>
  <si>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</si>
  <si>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</si>
  <si>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</si>
  <si>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</si>
  <si>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</si>
  <si>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</si>
  <si>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</si>
  <si>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</si>
  <si>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</si>
  <si>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</si>
  <si>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</si>
  <si>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</si>
  <si>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</si>
  <si>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</si>
  <si>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</si>
  <si>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</si>
  <si>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</si>
  <si>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</si>
  <si>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</si>
  <si>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</si>
  <si>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</si>
  <si>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</si>
  <si>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</si>
  <si>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</si>
  <si>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</si>
  <si>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</si>
  <si>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</si>
  <si>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</si>
  <si>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</si>
  <si>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</si>
  <si>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</si>
  <si>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</si>
  <si>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</si>
  <si>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</si>
  <si>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</si>
  <si>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</si>
  <si>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</si>
  <si>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</si>
  <si>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</si>
  <si>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</si>
  <si>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</si>
  <si>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</si>
  <si>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</si>
  <si>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</si>
  <si>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</si>
  <si>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</si>
  <si>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</si>
  <si>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</si>
  <si>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</si>
  <si>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</si>
  <si>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</si>
  <si>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</si>
  <si>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</si>
  <si>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</si>
  <si>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</si>
  <si>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</si>
  <si>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</si>
  <si>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</si>
  <si>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</si>
  <si>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</si>
  <si>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</si>
  <si>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</si>
  <si>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</si>
  <si>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</si>
  <si>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</si>
  <si>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</si>
  <si>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</si>
  <si>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</si>
  <si>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</si>
  <si>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</si>
  <si>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</si>
  <si>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</si>
  <si>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</si>
  <si>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</si>
  <si>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</si>
  <si>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</si>
  <si>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</si>
  <si>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</si>
  <si>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</si>
  <si>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</si>
  <si>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</si>
  <si>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</si>
  <si>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</si>
  <si>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</si>
  <si>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</si>
  <si>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</si>
  <si>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</si>
  <si>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</si>
  <si>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</si>
  <si>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</si>
  <si>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</si>
  <si>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</si>
  <si>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</si>
  <si>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</si>
  <si>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</si>
  <si>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</si>
  <si>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</si>
  <si>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</si>
  <si>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</si>
  <si>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</si>
  <si>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</si>
  <si>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</si>
  <si>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</si>
  <si>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</si>
  <si>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</si>
  <si>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</si>
  <si>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</si>
  <si>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</si>
  <si>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</si>
  <si>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</si>
  <si>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</si>
  <si>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</si>
  <si>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</si>
  <si>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</si>
  <si>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</si>
  <si>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</si>
  <si>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</si>
  <si>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</si>
  <si>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</si>
  <si>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</si>
  <si>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</si>
  <si>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</si>
  <si>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</si>
  <si>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</si>
  <si>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</si>
  <si>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</si>
  <si>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</si>
  <si>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</si>
  <si>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</si>
  <si>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</si>
  <si>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</si>
  <si>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</si>
  <si>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</si>
  <si>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</si>
  <si>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</si>
  <si>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</si>
  <si>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</si>
  <si>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</si>
  <si>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</si>
  <si>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</si>
  <si>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</si>
  <si>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</si>
  <si>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</si>
  <si>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</si>
  <si>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</si>
  <si>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</si>
  <si>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</si>
  <si>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</si>
  <si>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</si>
  <si>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</si>
  <si>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</si>
  <si>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</si>
  <si>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</si>
  <si>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</si>
  <si>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</si>
  <si>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</si>
  <si>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</si>
  <si>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</si>
  <si>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</si>
  <si>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</si>
  <si>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</si>
  <si>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</si>
  <si>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</si>
  <si>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</si>
  <si>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</si>
  <si>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</si>
  <si>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</si>
  <si>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</si>
  <si>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</si>
  <si>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</si>
  <si>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</si>
  <si>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</si>
  <si>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</si>
  <si>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</si>
  <si>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</si>
  <si>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</si>
  <si>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</si>
  <si>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</si>
  <si>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</si>
  <si>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</si>
  <si>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</si>
  <si>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</si>
  <si>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</si>
  <si>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</si>
  <si>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</si>
  <si>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</si>
  <si>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</si>
  <si>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</si>
  <si>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</si>
  <si>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</si>
  <si>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</si>
  <si>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</si>
  <si>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</si>
  <si>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</si>
  <si>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</si>
  <si>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</si>
  <si>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</si>
  <si>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</si>
  <si>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</si>
  <si>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</si>
  <si>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</si>
  <si>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</si>
  <si>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</si>
  <si>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</si>
  <si>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</si>
  <si>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</si>
  <si>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</si>
  <si>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</si>
  <si>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</si>
  <si>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</si>
  <si>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</si>
  <si>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</si>
  <si>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</si>
  <si>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</si>
  <si>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</si>
  <si>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</si>
  <si>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</si>
  <si>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</si>
  <si>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</si>
  <si>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</si>
  <si>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</si>
  <si>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</si>
  <si>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</si>
  <si>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</si>
  <si>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</si>
  <si>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</si>
  <si>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</si>
  <si>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</si>
  <si>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</si>
  <si>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</si>
  <si>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</si>
  <si>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</si>
  <si>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</si>
  <si>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</si>
  <si>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</si>
  <si>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</si>
  <si>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</si>
  <si>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</si>
  <si>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</si>
  <si>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</si>
  <si>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</si>
  <si>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</si>
  <si>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</si>
  <si>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</si>
  <si>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</si>
  <si>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</si>
  <si>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</si>
  <si>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</si>
  <si>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</si>
  <si>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</si>
  <si>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</si>
  <si>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</si>
  <si>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</si>
  <si>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</si>
  <si>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</si>
  <si>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</si>
  <si>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</si>
  <si>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</si>
  <si>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</si>
  <si>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</si>
  <si>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</si>
  <si>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</si>
  <si>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</si>
  <si>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</si>
  <si>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</si>
  <si>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</si>
  <si>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</si>
  <si>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</si>
  <si>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</si>
  <si>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</si>
  <si>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</si>
  <si>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</si>
  <si>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</si>
  <si>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</si>
  <si>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</si>
  <si>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</si>
  <si>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</si>
  <si>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</si>
  <si>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</si>
  <si>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</si>
  <si>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</si>
  <si>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</si>
  <si>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</si>
  <si>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</si>
  <si>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</si>
  <si>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</si>
  <si>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</si>
  <si>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</si>
  <si>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</si>
  <si>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</si>
  <si>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</si>
  <si>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</si>
  <si>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</si>
  <si>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</si>
  <si>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</si>
  <si>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</si>
  <si>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</si>
  <si>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</si>
  <si>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</si>
  <si>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</si>
  <si>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</si>
  <si>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</si>
  <si>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</si>
  <si>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</si>
  <si>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</si>
  <si>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</si>
  <si>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</si>
  <si>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</si>
  <si>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</si>
  <si>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</si>
  <si>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</si>
  <si>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</si>
  <si>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</si>
  <si>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</si>
  <si>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</si>
  <si>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</si>
  <si>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</si>
  <si>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</si>
  <si>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</si>
  <si>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</si>
  <si>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</si>
  <si>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</si>
  <si>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</si>
  <si>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</si>
  <si>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</si>
  <si>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</si>
  <si>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</si>
  <si>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</si>
  <si>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</si>
  <si>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</si>
  <si>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</si>
  <si>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</si>
  <si>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</si>
  <si>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</si>
  <si>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</si>
  <si>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</si>
  <si>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</si>
  <si>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</si>
  <si>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</si>
  <si>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</si>
  <si>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</si>
  <si>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</si>
  <si>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</si>
  <si>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</si>
  <si>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</si>
  <si>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</si>
  <si>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</si>
  <si>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</si>
  <si>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</si>
  <si>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</si>
  <si>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</si>
  <si>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</si>
  <si>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</si>
  <si>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</si>
  <si>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</si>
  <si>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</si>
  <si>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</si>
  <si>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</si>
  <si>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</si>
  <si>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</si>
  <si>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</si>
  <si>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</si>
  <si>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</si>
  <si>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</si>
  <si>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</si>
  <si>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</si>
  <si>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</si>
  <si>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</si>
  <si>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</si>
  <si>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</si>
  <si>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</si>
  <si>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</si>
  <si>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</si>
  <si>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</si>
  <si>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</si>
  <si>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</si>
  <si>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</si>
  <si>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</si>
  <si>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</si>
  <si>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</si>
  <si>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</si>
  <si>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</si>
  <si>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</si>
  <si>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</si>
  <si>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</si>
  <si>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</si>
  <si>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</si>
  <si>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</si>
  <si>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</si>
  <si>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</si>
  <si>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</si>
  <si>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</si>
  <si>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</si>
  <si>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</si>
  <si>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</si>
  <si>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</si>
  <si>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</si>
  <si>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</si>
  <si>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</si>
  <si>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</si>
  <si>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</si>
  <si>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</si>
  <si>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</si>
  <si>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</si>
  <si>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</si>
  <si>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</si>
  <si>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</si>
  <si>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</si>
  <si>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</si>
  <si>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</si>
  <si>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</si>
  <si>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</si>
  <si>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</si>
  <si>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</si>
  <si>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</si>
  <si>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</si>
  <si>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</si>
  <si>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</si>
  <si>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</si>
  <si>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</si>
  <si>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</si>
  <si>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</si>
  <si>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</si>
  <si>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</si>
  <si>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</si>
  <si>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</si>
  <si>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</si>
  <si>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</si>
  <si>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</si>
  <si>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</si>
  <si>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</si>
  <si>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</si>
  <si>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</si>
  <si>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</si>
  <si>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</si>
  <si>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</si>
  <si>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</si>
  <si>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</si>
  <si>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</si>
  <si>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</si>
  <si>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</si>
  <si>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</si>
  <si>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</si>
  <si>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</si>
  <si>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</si>
  <si>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</si>
  <si>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</si>
  <si>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</si>
  <si>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</si>
  <si>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</si>
  <si>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</si>
  <si>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</si>
  <si>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</si>
  <si>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</si>
  <si>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</si>
  <si>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</si>
  <si>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</si>
  <si>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</si>
  <si>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</si>
  <si>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</si>
  <si>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</si>
  <si>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</si>
  <si>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</si>
  <si>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</si>
  <si>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</si>
  <si>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</si>
  <si>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</si>
  <si>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</si>
  <si>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</si>
  <si>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</si>
  <si>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</si>
  <si>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</si>
  <si>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</si>
  <si>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</si>
  <si>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</si>
  <si>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</si>
  <si>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</si>
  <si>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</si>
  <si>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</si>
  <si>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</si>
  <si>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</si>
  <si>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</si>
  <si>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</si>
  <si>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</si>
  <si>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</si>
  <si>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</si>
  <si>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</si>
  <si>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</si>
  <si>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</si>
  <si>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</si>
  <si>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</si>
  <si>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</si>
  <si>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</si>
  <si>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</si>
  <si>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</si>
  <si>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</si>
  <si>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</si>
  <si>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</si>
  <si>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</si>
  <si>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</si>
  <si>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</si>
  <si>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</si>
  <si>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</si>
  <si>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</si>
  <si>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</si>
  <si>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</si>
  <si>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</si>
  <si>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</si>
  <si>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</si>
  <si>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</si>
  <si>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</si>
  <si>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</si>
  <si>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</si>
  <si>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</si>
  <si>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</si>
  <si>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</si>
  <si>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</si>
  <si>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</si>
  <si>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</si>
  <si>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</si>
  <si>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</si>
  <si>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</si>
  <si>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</si>
  <si>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</si>
  <si>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</si>
  <si>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</si>
  <si>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</si>
  <si>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</si>
  <si>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</si>
  <si>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</si>
  <si>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</si>
  <si>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</si>
  <si>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</si>
  <si>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</si>
  <si>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</si>
  <si>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</si>
  <si>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</si>
  <si>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</si>
  <si>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</si>
  <si>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</si>
  <si>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</si>
  <si>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</si>
  <si>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</si>
  <si>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</si>
  <si>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</si>
  <si>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</si>
  <si>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</si>
  <si>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</si>
  <si>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</si>
  <si>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</si>
  <si>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</si>
  <si>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</si>
  <si>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</si>
  <si>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</si>
  <si>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</si>
  <si>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</si>
  <si>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</si>
  <si>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</si>
  <si>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</si>
  <si>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</si>
  <si>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</si>
  <si>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</si>
  <si>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</si>
  <si>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</si>
  <si>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</si>
  <si>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</si>
  <si>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</si>
  <si>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</si>
  <si>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</si>
  <si>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</si>
  <si>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</si>
  <si>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</si>
  <si>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</si>
  <si>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</si>
  <si>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</si>
  <si>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</si>
  <si>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</si>
  <si>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</si>
  <si>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</si>
  <si>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</si>
  <si>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</si>
  <si>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</si>
  <si>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</si>
  <si>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</si>
  <si>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</si>
  <si>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</si>
  <si>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</si>
  <si>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</si>
  <si>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</si>
  <si>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</si>
  <si>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</si>
  <si>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</si>
  <si>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</si>
  <si>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</si>
  <si>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</si>
  <si>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</si>
  <si>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</si>
  <si>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</si>
  <si>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</si>
  <si>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</si>
  <si>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</si>
  <si>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</si>
  <si>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</si>
  <si>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</si>
  <si>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</si>
  <si>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</si>
  <si>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</si>
  <si>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</si>
  <si>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</si>
  <si>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</si>
  <si>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</si>
  <si>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</si>
  <si>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</si>
  <si>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</si>
  <si>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</si>
  <si>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</si>
  <si>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</si>
  <si>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</si>
  <si>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</si>
  <si>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</si>
  <si>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</si>
  <si>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</si>
  <si>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</si>
  <si>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</si>
  <si>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</si>
  <si>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</si>
  <si>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</si>
  <si>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</si>
  <si>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</si>
  <si>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</si>
  <si>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</si>
  <si>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</si>
  <si>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</si>
  <si>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</si>
  <si>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</si>
  <si>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</si>
  <si>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</si>
  <si>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</si>
  <si>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</si>
  <si>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</si>
  <si>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</si>
  <si>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</si>
  <si>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</si>
  <si>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</si>
  <si>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</si>
  <si>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</si>
  <si>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</si>
  <si>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</si>
  <si>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</si>
  <si>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</si>
  <si>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</si>
  <si>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</si>
  <si>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</si>
  <si>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</si>
  <si>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</si>
  <si>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</si>
  <si>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</si>
  <si>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</si>
  <si>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</si>
  <si>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</si>
  <si>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</si>
  <si>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</si>
  <si>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</si>
  <si>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</si>
  <si>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</si>
  <si>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</si>
  <si>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</si>
  <si>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</si>
  <si>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</si>
  <si>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</si>
  <si>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</si>
  <si>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</si>
  <si>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</si>
  <si>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</si>
  <si>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</si>
  <si>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</si>
  <si>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</si>
  <si>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</si>
  <si>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</si>
  <si>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</si>
  <si>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</si>
  <si>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</si>
  <si>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</si>
  <si>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</si>
  <si>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</si>
  <si>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</si>
  <si>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</si>
  <si>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</si>
  <si>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</si>
  <si>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</si>
  <si>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</si>
  <si>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</si>
  <si>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</si>
  <si>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</si>
  <si>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</si>
  <si>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</si>
  <si>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</si>
  <si>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</si>
  <si>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</si>
  <si>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</si>
  <si>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</si>
  <si>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</si>
  <si>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</si>
  <si>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</si>
  <si>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</si>
  <si>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</si>
  <si>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</si>
  <si>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</si>
  <si>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</si>
  <si>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</si>
  <si>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</si>
  <si>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</si>
  <si>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</si>
  <si>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</si>
  <si>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</si>
  <si>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</si>
  <si>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</si>
  <si>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</si>
  <si>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</si>
  <si>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</si>
  <si>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</si>
  <si>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</si>
  <si>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</si>
  <si>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</si>
  <si>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</si>
  <si>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</si>
  <si>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</si>
  <si>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</si>
  <si>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</si>
  <si>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</si>
  <si>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</si>
  <si>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</si>
  <si>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</si>
  <si>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</si>
  <si>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</si>
  <si>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</si>
  <si>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</si>
  <si>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</si>
  <si>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</si>
  <si>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</si>
  <si>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</si>
  <si>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</si>
  <si>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</si>
  <si>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</si>
  <si>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</si>
  <si>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</si>
  <si>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</si>
  <si>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</si>
  <si>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</si>
  <si>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</si>
  <si>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</si>
  <si>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</si>
  <si>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</si>
  <si>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</si>
  <si>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</si>
  <si>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</si>
  <si>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</si>
  <si>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</si>
  <si>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</si>
  <si>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</si>
  <si>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</si>
  <si>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</si>
  <si>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</si>
  <si>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</si>
  <si>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</si>
  <si>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</si>
  <si>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</si>
  <si>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</si>
  <si>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</si>
  <si>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</si>
  <si>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</si>
  <si>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</si>
  <si>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</si>
  <si>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</si>
  <si>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</si>
  <si>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</si>
  <si>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</si>
  <si>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</si>
  <si>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</si>
  <si>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</si>
  <si>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</si>
  <si>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</si>
  <si>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</si>
  <si>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</si>
  <si>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</si>
  <si>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</si>
  <si>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</si>
  <si>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</si>
  <si>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</si>
  <si>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</si>
  <si>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</si>
  <si>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</si>
  <si>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</si>
  <si>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</si>
  <si>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</si>
  <si>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</si>
  <si>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</si>
  <si>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</si>
  <si>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</si>
  <si>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</si>
  <si>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</si>
  <si>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</si>
  <si>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</si>
  <si>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</si>
  <si>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</si>
  <si>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</si>
  <si>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</si>
  <si>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</si>
  <si>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</si>
  <si>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</si>
  <si>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</si>
  <si>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</si>
  <si>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</si>
  <si>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</si>
  <si>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</si>
  <si>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</si>
  <si>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</si>
  <si>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</si>
  <si>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</si>
  <si>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</si>
  <si>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</si>
  <si>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</si>
  <si>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</si>
  <si>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</si>
  <si>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</si>
  <si>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</si>
  <si>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</si>
  <si>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</si>
  <si>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</si>
  <si>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</si>
  <si>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</si>
  <si>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</si>
  <si>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</si>
  <si>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</si>
  <si>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</si>
  <si>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</si>
  <si>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</si>
  <si>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</si>
  <si>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</si>
  <si>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</si>
  <si>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</si>
  <si>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</si>
  <si>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</si>
  <si>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</si>
  <si>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</si>
  <si>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</si>
  <si>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</si>
  <si>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</si>
  <si>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</si>
  <si>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</si>
  <si>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</si>
  <si>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</si>
  <si>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</si>
  <si>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</si>
  <si>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</si>
  <si>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</si>
  <si>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</si>
  <si>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</si>
  <si>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</si>
  <si>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</si>
  <si>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</si>
  <si>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</si>
  <si>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</si>
  <si>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</si>
  <si>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</si>
  <si>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</si>
  <si>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</si>
  <si>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</si>
  <si>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</si>
  <si>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</si>
  <si>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</si>
  <si>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</si>
  <si>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</si>
  <si>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</si>
  <si>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</si>
  <si>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</si>
  <si>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</si>
  <si>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</si>
  <si>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</si>
  <si>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</si>
  <si>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</si>
  <si>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</si>
  <si>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</si>
  <si>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</si>
  <si>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</si>
  <si>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</si>
  <si>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</si>
  <si>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</si>
  <si>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</si>
  <si>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</si>
  <si>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</si>
  <si>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</si>
  <si>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</si>
  <si>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</si>
  <si>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</si>
  <si>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</si>
  <si>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</si>
  <si>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</si>
  <si>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</si>
  <si>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</si>
  <si>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</si>
  <si>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</si>
  <si>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</si>
  <si>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</si>
  <si>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</si>
  <si>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</si>
  <si>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</si>
  <si>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</si>
  <si>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</si>
  <si>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</si>
  <si>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</si>
  <si>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</si>
  <si>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</si>
  <si>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</si>
  <si>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</si>
  <si>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</si>
  <si>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</si>
  <si>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</si>
  <si>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</si>
  <si>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</si>
  <si>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</si>
  <si>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</si>
  <si>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</si>
  <si>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</si>
  <si>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</si>
  <si>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</si>
  <si>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</si>
  <si>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</si>
  <si>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</si>
  <si>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</si>
  <si>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</si>
  <si>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</si>
  <si>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</si>
  <si>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</si>
  <si>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</si>
  <si>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</si>
  <si>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</si>
  <si>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</si>
  <si>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</si>
  <si>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</si>
  <si>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</si>
  <si>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</si>
  <si>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</si>
  <si>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</si>
  <si>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</si>
  <si>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</si>
  <si>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</si>
  <si>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</si>
  <si>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</si>
  <si>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</si>
  <si>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</si>
  <si>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</si>
  <si>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</si>
  <si>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</si>
  <si>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</si>
  <si>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</si>
  <si>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</si>
  <si>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</si>
  <si>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</si>
  <si>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</si>
  <si>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</si>
  <si>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</si>
  <si>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</si>
  <si>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</si>
  <si>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</si>
  <si>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</si>
  <si>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</si>
  <si>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</si>
  <si>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</si>
  <si>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</si>
  <si>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</si>
  <si>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</si>
  <si>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</si>
  <si>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</si>
  <si>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</si>
  <si>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</si>
  <si>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</si>
  <si>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</si>
  <si>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</si>
  <si>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</si>
  <si>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</si>
  <si>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</si>
  <si>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</si>
  <si>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</si>
  <si>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</si>
  <si>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</si>
  <si>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</si>
  <si>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</si>
  <si>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</si>
  <si>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</si>
  <si>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</si>
  <si>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</si>
  <si>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</si>
  <si>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</si>
  <si>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</si>
  <si>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</si>
  <si>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</si>
  <si>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</si>
  <si>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</si>
  <si>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</si>
  <si>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</si>
  <si>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</si>
  <si>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</si>
  <si>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</si>
  <si>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</si>
  <si>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</si>
  <si>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</si>
  <si>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</si>
  <si>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</si>
  <si>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</si>
  <si>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</si>
  <si>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</si>
  <si>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</si>
  <si>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</si>
  <si>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</si>
  <si>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</si>
  <si>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</si>
  <si>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</si>
  <si>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</si>
  <si>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</si>
  <si>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</si>
  <si>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</si>
  <si>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</si>
  <si>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</si>
  <si>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</si>
  <si>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</si>
  <si>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</si>
  <si>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</si>
  <si>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</si>
  <si>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</si>
  <si>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</si>
  <si>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</si>
  <si>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</si>
  <si>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</si>
  <si>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</si>
  <si>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</si>
  <si>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</si>
  <si>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</si>
  <si>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</si>
  <si>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</si>
  <si>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</si>
  <si>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</si>
  <si>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</si>
  <si>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</si>
  <si>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</si>
  <si>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</si>
  <si>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</si>
  <si>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</si>
  <si>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</si>
  <si>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</si>
  <si>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</si>
  <si>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</si>
  <si>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</si>
  <si>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</si>
  <si>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</si>
  <si>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</si>
  <si>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</si>
  <si>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</si>
  <si>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</si>
  <si>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</si>
  <si>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</si>
  <si>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</si>
  <si>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</si>
  <si>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</si>
  <si>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</si>
  <si>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</si>
  <si>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</si>
  <si>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</si>
  <si>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</si>
  <si>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</si>
  <si>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</si>
  <si>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</si>
  <si>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</si>
  <si>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</si>
  <si>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</si>
  <si>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</si>
  <si>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</si>
  <si>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</si>
  <si>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</si>
  <si>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</si>
  <si>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</si>
  <si>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</si>
  <si>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</si>
  <si>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</si>
  <si>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</si>
  <si>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</si>
  <si>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</si>
  <si>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</si>
  <si>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</si>
  <si>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</si>
  <si>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</si>
  <si>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</si>
  <si>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</si>
  <si>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</si>
  <si>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</si>
  <si>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</si>
  <si>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</si>
  <si>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</si>
  <si>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</si>
  <si>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</si>
  <si>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</si>
  <si>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</si>
  <si>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</si>
  <si>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</si>
  <si>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</si>
  <si>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</si>
  <si>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</si>
  <si>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</si>
  <si>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</si>
  <si>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</si>
  <si>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</si>
  <si>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</si>
  <si>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</si>
  <si>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</si>
  <si>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</si>
  <si>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</si>
  <si>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</si>
  <si>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</si>
  <si>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</si>
  <si>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</si>
  <si>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</si>
  <si>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</si>
  <si>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</si>
  <si>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</si>
  <si>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</si>
  <si>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</si>
  <si>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</si>
  <si>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</si>
  <si>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</si>
  <si>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</si>
  <si>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</si>
  <si>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</si>
  <si>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</si>
  <si>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</si>
  <si>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</si>
  <si>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</si>
  <si>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</si>
  <si>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</si>
  <si>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</si>
  <si>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</si>
  <si>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</si>
  <si>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</si>
  <si>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</si>
  <si>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</si>
  <si>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</si>
  <si>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</si>
  <si>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</si>
  <si>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</si>
  <si>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</si>
  <si>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</si>
  <si>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</si>
  <si>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</si>
  <si>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</si>
  <si>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</si>
  <si>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</si>
  <si>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</si>
  <si>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</si>
  <si>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</si>
  <si>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</si>
  <si>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</si>
  <si>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</si>
  <si>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</si>
  <si>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</si>
  <si>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</si>
  <si>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</si>
  <si>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</si>
  <si>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</si>
  <si>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</si>
  <si>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</si>
  <si>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</si>
  <si>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</si>
  <si>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</si>
  <si>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</si>
  <si>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</si>
  <si>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</si>
  <si>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</si>
  <si>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</si>
  <si>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</si>
  <si>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</si>
  <si>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</si>
  <si>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</si>
  <si>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</si>
  <si>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</si>
  <si>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</si>
  <si>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</si>
  <si>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</si>
  <si>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</si>
  <si>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</si>
  <si>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</si>
  <si>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</si>
  <si>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</si>
  <si>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</si>
  <si>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</si>
  <si>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</si>
  <si>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</si>
  <si>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</si>
  <si>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</si>
  <si>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</si>
  <si>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</si>
  <si>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</si>
  <si>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</si>
  <si>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</si>
  <si>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</si>
  <si>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</si>
  <si>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</si>
  <si>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</si>
  <si>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</si>
  <si>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</si>
  <si>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</si>
  <si>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</si>
  <si>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</si>
  <si>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</si>
  <si>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</si>
  <si>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</si>
  <si>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</si>
  <si>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</si>
  <si>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</si>
  <si>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</si>
  <si>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</si>
  <si>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</si>
  <si>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</si>
  <si>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</si>
  <si>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</si>
  <si>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</si>
  <si>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</si>
  <si>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</si>
  <si>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</si>
  <si>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</si>
  <si>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</si>
  <si>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</si>
  <si>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</si>
  <si>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</si>
  <si>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</si>
  <si>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</si>
  <si>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</si>
  <si>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</si>
  <si>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</si>
  <si>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</si>
  <si>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</si>
  <si>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</si>
  <si>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</si>
  <si>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</si>
  <si>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</si>
  <si>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</si>
  <si>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</si>
  <si>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</si>
  <si>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</si>
  <si>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</si>
  <si>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</si>
  <si>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</si>
  <si>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</si>
  <si>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</si>
  <si>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</si>
  <si>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</si>
  <si>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</si>
  <si>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</si>
  <si>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</si>
  <si>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</si>
  <si>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</si>
  <si>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</si>
  <si>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</si>
  <si>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</si>
  <si>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</si>
  <si>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</si>
  <si>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</si>
  <si>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</si>
  <si>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</si>
  <si>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</si>
  <si>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</si>
  <si>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</si>
  <si>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</si>
  <si>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</si>
  <si>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</si>
  <si>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</si>
  <si>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</si>
  <si>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</si>
  <si>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</si>
  <si>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</si>
  <si>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</si>
  <si>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</si>
  <si>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</si>
  <si>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</si>
  <si>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</si>
  <si>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</si>
  <si>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</si>
  <si>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</si>
  <si>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</si>
  <si>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</si>
  <si>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</si>
  <si>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</si>
  <si>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</si>
  <si>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</si>
  <si>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</si>
  <si>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</si>
  <si>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</si>
  <si>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</si>
  <si>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</si>
  <si>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</si>
  <si>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</si>
  <si>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</si>
  <si>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</si>
  <si>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</si>
  <si>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</si>
  <si>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</si>
  <si>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</si>
  <si>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</si>
  <si>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</si>
  <si>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</si>
  <si>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</si>
  <si>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</si>
  <si>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</si>
  <si>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</si>
  <si>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</si>
  <si>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</si>
  <si>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</si>
  <si>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</si>
  <si>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</si>
  <si>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</si>
  <si>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</si>
  <si>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</si>
  <si>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</si>
  <si>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</si>
  <si>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</si>
  <si>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</si>
  <si>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</si>
  <si>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</si>
  <si>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</si>
  <si>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</si>
  <si>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</si>
  <si>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</si>
  <si>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</si>
  <si>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</si>
  <si>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</si>
  <si>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</si>
  <si>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</si>
  <si>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</si>
  <si>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</si>
  <si>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</si>
  <si>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</si>
  <si>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</si>
  <si>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</si>
  <si>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</si>
  <si>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</si>
  <si>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</si>
  <si>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</si>
  <si>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</si>
  <si>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</si>
  <si>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</si>
  <si>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</si>
  <si>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</si>
  <si>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</si>
  <si>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</si>
  <si>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</si>
  <si>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</si>
  <si>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</si>
  <si>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</si>
  <si>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</si>
  <si>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</si>
  <si>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</si>
  <si>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</si>
  <si>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</si>
  <si>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</si>
  <si>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</si>
  <si>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</si>
  <si>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</si>
  <si>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</si>
  <si>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</si>
  <si>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</si>
  <si>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</si>
  <si>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</si>
  <si>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</si>
  <si>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</si>
  <si>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</si>
  <si>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</si>
  <si>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</si>
  <si>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</si>
  <si>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</si>
  <si>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</si>
  <si>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</si>
  <si>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</si>
  <si>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</si>
  <si>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</si>
  <si>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</si>
  <si>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</si>
  <si>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</si>
  <si>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</si>
  <si>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</si>
  <si>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</si>
  <si>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</si>
  <si>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</si>
  <si>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</si>
  <si>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</si>
  <si>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</si>
  <si>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</si>
  <si>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</si>
  <si>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</si>
  <si>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</si>
  <si>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</si>
  <si>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</si>
  <si>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</si>
  <si>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</si>
  <si>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</si>
  <si>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</si>
  <si>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</si>
  <si>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</si>
  <si>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</si>
  <si>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</si>
  <si>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</si>
  <si>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</si>
  <si>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</si>
  <si>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</si>
  <si>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</si>
  <si>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</si>
  <si>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</si>
  <si>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</si>
  <si>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</si>
  <si>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</si>
  <si>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</si>
  <si>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</si>
  <si>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</si>
  <si>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</si>
  <si>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</si>
  <si>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</si>
  <si>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</si>
  <si>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</si>
  <si>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</si>
  <si>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</si>
  <si>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</si>
  <si>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</si>
  <si>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</si>
  <si>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</si>
  <si>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</si>
  <si>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</si>
  <si>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</si>
  <si>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</si>
  <si>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</si>
  <si>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</si>
  <si>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</si>
  <si>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</si>
  <si>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</si>
  <si>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</si>
  <si>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</si>
  <si>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</si>
  <si>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</si>
  <si>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</si>
  <si>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</si>
  <si>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</si>
  <si>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</si>
  <si>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</si>
  <si>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</si>
  <si>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</si>
  <si>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</si>
  <si>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</si>
  <si>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</si>
  <si>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</si>
  <si>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</si>
  <si>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</si>
  <si>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</si>
  <si>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</si>
  <si>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</si>
  <si>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</si>
  <si>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</si>
  <si>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</si>
  <si>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</si>
  <si>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</si>
  <si>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</si>
  <si>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</si>
  <si>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</si>
  <si>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</si>
  <si>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</si>
  <si>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</si>
  <si>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</si>
  <si>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</si>
  <si>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</si>
  <si>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</si>
  <si>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</si>
  <si>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</si>
  <si>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</si>
  <si>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</si>
  <si>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</si>
  <si>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</si>
  <si>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</si>
  <si>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</si>
  <si>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</si>
  <si>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</si>
  <si>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</si>
  <si>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</si>
  <si>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</si>
  <si>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</si>
  <si>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</si>
  <si>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</si>
  <si>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</si>
  <si>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</si>
  <si>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</si>
  <si>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</si>
  <si>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</si>
  <si>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</si>
  <si>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</si>
  <si>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</si>
  <si>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</si>
  <si>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</si>
  <si>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</si>
  <si>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</si>
  <si>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</si>
  <si>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</si>
  <si>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</si>
  <si>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</si>
  <si>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</si>
  <si>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</si>
  <si>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</si>
  <si>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</si>
  <si>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</si>
  <si>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</si>
  <si>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</si>
  <si>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</si>
  <si>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</si>
  <si>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</si>
  <si>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</si>
  <si>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</si>
  <si>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</si>
  <si>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</si>
  <si>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</si>
  <si>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</si>
  <si>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</si>
  <si>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</si>
  <si>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</si>
  <si>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</si>
  <si>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</si>
  <si>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</si>
  <si>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</si>
  <si>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</si>
  <si>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</si>
  <si>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</si>
  <si>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</si>
  <si>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</si>
  <si>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</si>
  <si>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</si>
  <si>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</si>
  <si>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</si>
  <si>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</si>
  <si>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</si>
  <si>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</si>
  <si>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</si>
  <si>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</si>
  <si>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</si>
  <si>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</si>
  <si>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</si>
  <si>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</si>
  <si>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</si>
  <si>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</si>
  <si>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</si>
  <si>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</si>
  <si>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</si>
  <si>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</si>
  <si>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</si>
  <si>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</si>
  <si>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</si>
  <si>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</si>
  <si>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</si>
  <si>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</si>
  <si>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</si>
  <si>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</si>
  <si>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</si>
  <si>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</si>
  <si>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</si>
  <si>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</si>
  <si>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</si>
  <si>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</si>
  <si>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</si>
  <si>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</si>
  <si>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</si>
  <si>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</si>
  <si>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</si>
  <si>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</si>
  <si>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</si>
  <si>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</si>
  <si>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</si>
  <si>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</si>
  <si>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</si>
  <si>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</si>
  <si>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</si>
  <si>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</si>
  <si>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</si>
  <si>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</si>
  <si>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</si>
  <si>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</si>
  <si>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</si>
  <si>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</si>
  <si>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</si>
  <si>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</si>
  <si>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</si>
  <si>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</si>
  <si>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</si>
  <si>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</si>
  <si>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</si>
  <si>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</si>
  <si>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</si>
  <si>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</si>
  <si>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</si>
  <si>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</si>
  <si>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</si>
  <si>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</si>
  <si>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</si>
  <si>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</si>
  <si>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</si>
  <si>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</si>
  <si>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</si>
  <si>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</si>
  <si>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</si>
  <si>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</si>
  <si>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</si>
  <si>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</si>
  <si>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</si>
  <si>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</si>
  <si>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</si>
  <si>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</si>
  <si>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</si>
  <si>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</si>
  <si>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</si>
  <si>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</si>
  <si>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</si>
  <si>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</si>
  <si>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</si>
  <si>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</si>
  <si>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</si>
  <si>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</si>
  <si>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</si>
  <si>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</si>
  <si>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</si>
  <si>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</si>
  <si>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</si>
  <si>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</si>
  <si>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</si>
  <si>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</si>
  <si>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</si>
  <si>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</si>
  <si>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</si>
  <si>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</si>
  <si>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</si>
  <si>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</si>
  <si>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</si>
  <si>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</si>
  <si>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</si>
  <si>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</si>
  <si>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</si>
  <si>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</si>
  <si>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</si>
  <si>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</si>
  <si>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</si>
  <si>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</si>
  <si>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</si>
  <si>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</si>
  <si>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</si>
  <si>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</si>
  <si>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</si>
  <si>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</si>
  <si>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</si>
  <si>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</si>
  <si>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</si>
  <si>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</si>
  <si>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</si>
  <si>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</si>
  <si>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</si>
  <si>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</si>
  <si>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</si>
  <si>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</si>
  <si>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</si>
  <si>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</si>
  <si>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</si>
  <si>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</si>
  <si>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</si>
  <si>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</si>
  <si>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</si>
  <si>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</si>
  <si>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</si>
  <si>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</si>
  <si>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</si>
  <si>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</si>
  <si>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</si>
  <si>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</si>
  <si>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</si>
  <si>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</si>
  <si>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</si>
  <si>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</si>
  <si>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</si>
  <si>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</si>
  <si>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</si>
  <si>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</si>
  <si>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</si>
  <si>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</si>
  <si>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</si>
  <si>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</si>
  <si>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</si>
  <si>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</si>
  <si>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</si>
  <si>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</si>
  <si>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</si>
  <si>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</si>
  <si>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</si>
  <si>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</si>
  <si>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</si>
  <si>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</si>
  <si>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</si>
  <si>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</si>
  <si>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</si>
  <si>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</si>
  <si>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</si>
  <si>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</si>
  <si>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</si>
  <si>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</si>
  <si>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</si>
  <si>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</si>
  <si>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</si>
  <si>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</si>
  <si>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</si>
  <si>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</si>
  <si>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</si>
  <si>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</si>
  <si>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</si>
  <si>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</si>
  <si>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</si>
  <si>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</si>
  <si>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</si>
  <si>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</si>
  <si>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</si>
  <si>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</si>
  <si>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</si>
  <si>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</si>
  <si>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</si>
  <si>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</si>
  <si>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</si>
  <si>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</si>
  <si>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</si>
  <si>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</si>
  <si>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</si>
  <si>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</si>
  <si>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</si>
  <si>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</si>
  <si>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</si>
  <si>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</si>
  <si>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</si>
  <si>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</si>
  <si>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</si>
  <si>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</si>
  <si>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</si>
  <si>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</si>
  <si>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</si>
  <si>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</si>
  <si>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</si>
  <si>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</si>
  <si>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</si>
  <si>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</si>
  <si>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</si>
  <si>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</si>
  <si>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</si>
  <si>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</si>
  <si>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</si>
  <si>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</si>
  <si>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</si>
  <si>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</si>
  <si>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</si>
  <si>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</si>
  <si>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</si>
  <si>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</si>
  <si>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</si>
  <si>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</si>
  <si>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</si>
  <si>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</si>
  <si>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</si>
  <si>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</si>
  <si>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</si>
  <si>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</si>
  <si>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</si>
  <si>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</si>
  <si>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</si>
  <si>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</si>
  <si>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</si>
  <si>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</si>
  <si>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</si>
  <si>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</si>
  <si>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</si>
  <si>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</si>
  <si>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</si>
  <si>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</si>
  <si>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</si>
  <si>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</si>
  <si>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</si>
  <si>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</si>
  <si>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</si>
  <si>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</si>
  <si>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</si>
  <si>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</si>
  <si>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</si>
  <si>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</si>
  <si>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</si>
  <si>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</si>
  <si>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</si>
  <si>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</si>
  <si>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</si>
  <si>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</si>
  <si>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</si>
  <si>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</si>
  <si>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</si>
  <si>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</si>
  <si>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</si>
  <si>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</si>
  <si>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</si>
  <si>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</si>
  <si>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</si>
  <si>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</si>
  <si>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</si>
  <si>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</si>
  <si>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</si>
  <si>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</si>
  <si>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</si>
  <si>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</si>
  <si>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</si>
  <si>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</si>
  <si>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</si>
  <si>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</si>
  <si>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</si>
  <si>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</si>
  <si>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</si>
  <si>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</si>
  <si>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</si>
  <si>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</si>
  <si>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</si>
  <si>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</si>
  <si>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</si>
  <si>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</si>
  <si>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</si>
  <si>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</si>
  <si>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</si>
  <si>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</si>
  <si>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</si>
  <si>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</si>
  <si>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</si>
  <si>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</si>
  <si>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</si>
  <si>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</si>
  <si>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</si>
  <si>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</si>
  <si>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</si>
  <si>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</si>
  <si>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</si>
  <si>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</si>
  <si>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</si>
  <si>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</si>
  <si>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</si>
  <si>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</si>
  <si>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</si>
  <si>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</si>
  <si>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</si>
  <si>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</si>
  <si>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</si>
  <si>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</si>
  <si>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</si>
  <si>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</si>
  <si>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</si>
  <si>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</si>
  <si>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</si>
  <si>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</si>
  <si>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</si>
  <si>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</si>
  <si>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</si>
  <si>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</si>
  <si>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</si>
  <si>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</si>
  <si>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</si>
  <si>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</si>
  <si>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</si>
  <si>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</si>
  <si>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</si>
  <si>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</si>
  <si>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</si>
  <si>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</si>
  <si>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</si>
  <si>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</si>
  <si>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</si>
  <si>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</si>
  <si>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</si>
  <si>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</si>
  <si>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</si>
  <si>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</si>
  <si>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</si>
  <si>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</si>
  <si>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</si>
  <si>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</si>
  <si>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</si>
  <si>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</si>
  <si>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</si>
  <si>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</si>
  <si>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</si>
  <si>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</si>
  <si>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</si>
  <si>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</si>
  <si>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</si>
  <si>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</si>
  <si>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</si>
  <si>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</si>
  <si>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</si>
  <si>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</si>
  <si>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</si>
  <si>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</si>
  <si>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</si>
  <si>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</si>
  <si>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</si>
  <si>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</si>
  <si>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</si>
  <si>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</si>
  <si>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</si>
  <si>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</si>
  <si>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</si>
  <si>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</si>
  <si>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</si>
  <si>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</si>
  <si>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</si>
  <si>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</si>
  <si>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</si>
  <si>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</si>
  <si>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</si>
  <si>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</si>
  <si>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</si>
  <si>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</si>
  <si>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</si>
  <si>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</si>
  <si>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</si>
  <si>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</si>
  <si>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</si>
  <si>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</si>
  <si>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</si>
  <si>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</si>
  <si>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</si>
  <si>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</si>
  <si>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</si>
  <si>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</si>
  <si>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</si>
  <si>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</si>
  <si>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</si>
  <si>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</si>
  <si>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</si>
  <si>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</si>
  <si>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</si>
  <si>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</si>
  <si>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</si>
  <si>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</si>
  <si>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</si>
  <si>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</si>
  <si>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</si>
  <si>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</si>
  <si>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</si>
  <si>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</si>
  <si>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</si>
  <si>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</si>
  <si>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</si>
  <si>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</si>
  <si>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</si>
  <si>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</si>
  <si>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</si>
  <si>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</si>
  <si>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</si>
  <si>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</si>
  <si>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</si>
  <si>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</si>
  <si>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</si>
  <si>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</si>
  <si>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</si>
  <si>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</si>
  <si>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</si>
  <si>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</si>
  <si>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</si>
  <si>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</si>
  <si>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</si>
  <si>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</si>
  <si>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</si>
  <si>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</si>
  <si>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</si>
  <si>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</si>
  <si>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</si>
  <si>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</si>
  <si>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</si>
  <si>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</si>
  <si>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</si>
  <si>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</si>
  <si>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</si>
  <si>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</si>
  <si>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</si>
  <si>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</si>
  <si>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</si>
  <si>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</si>
  <si>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</si>
  <si>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</si>
  <si>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</si>
  <si>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</si>
  <si>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</si>
  <si>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</si>
  <si>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</si>
  <si>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</si>
  <si>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</si>
  <si>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</si>
  <si>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</si>
  <si>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</si>
  <si>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</si>
  <si>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</si>
  <si>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</si>
  <si>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</si>
  <si>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</si>
  <si>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</si>
  <si>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</si>
  <si>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</si>
  <si>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</si>
  <si>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</si>
  <si>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</si>
  <si>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</si>
  <si>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</si>
  <si>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</si>
  <si>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</si>
  <si>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</si>
  <si>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</si>
  <si>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</si>
  <si>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</si>
  <si>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</si>
  <si>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</si>
  <si>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</si>
  <si>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</si>
  <si>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</si>
  <si>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</si>
  <si>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</si>
  <si>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</si>
  <si>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</si>
  <si>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</si>
  <si>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</si>
  <si>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</si>
  <si>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</si>
  <si>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</si>
  <si>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</si>
  <si>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</si>
  <si>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</si>
  <si>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</si>
  <si>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</si>
  <si>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</si>
  <si>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</si>
  <si>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</si>
  <si>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</si>
  <si>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</si>
  <si>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</si>
  <si>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</si>
  <si>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</si>
  <si>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</si>
  <si>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</si>
  <si>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</si>
  <si>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</si>
  <si>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</si>
  <si>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</si>
  <si>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</si>
  <si>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</si>
  <si>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</si>
  <si>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</si>
  <si>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</si>
  <si>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</si>
  <si>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</si>
  <si>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</si>
  <si>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</si>
  <si>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</si>
  <si>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</si>
  <si>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</si>
  <si>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</si>
  <si>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</si>
  <si>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</si>
  <si>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</si>
  <si>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</si>
  <si>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</si>
  <si>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</si>
  <si>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</si>
  <si>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</si>
  <si>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</si>
  <si>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</si>
  <si>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</si>
  <si>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</si>
  <si>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</si>
  <si>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</si>
  <si>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</si>
  <si>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</si>
  <si>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</si>
  <si>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</si>
  <si>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</si>
  <si>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</si>
  <si>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</si>
  <si>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</si>
  <si>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</si>
  <si>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</si>
  <si>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</si>
  <si>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</si>
  <si>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</si>
  <si>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</si>
  <si>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</si>
  <si>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</si>
  <si>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</si>
  <si>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</si>
  <si>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</si>
  <si>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</si>
  <si>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</si>
  <si>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</si>
  <si>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</si>
  <si>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</si>
  <si>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</si>
  <si>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</si>
  <si>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</si>
  <si>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</si>
  <si>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</si>
  <si>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</si>
  <si>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</si>
  <si>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</si>
  <si>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</si>
  <si>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</si>
  <si>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</si>
  <si>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</si>
  <si>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</si>
  <si>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</si>
  <si>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</si>
  <si>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</si>
  <si>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</si>
  <si>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</si>
  <si>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</si>
  <si>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</si>
  <si>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</si>
  <si>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</si>
  <si>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</si>
  <si>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</si>
  <si>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</si>
  <si>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</si>
  <si>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</si>
  <si>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</si>
  <si>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</si>
  <si>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</si>
  <si>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</si>
  <si>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</si>
  <si>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</si>
  <si>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</si>
  <si>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</si>
  <si>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</si>
  <si>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</si>
  <si>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</si>
  <si>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</si>
  <si>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</si>
  <si>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</si>
  <si>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</si>
  <si>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</si>
  <si>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</si>
  <si>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</si>
  <si>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</si>
  <si>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</si>
  <si>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</si>
  <si>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</si>
  <si>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</si>
  <si>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</si>
  <si>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</si>
  <si>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</si>
  <si>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</si>
  <si>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</si>
  <si>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</si>
  <si>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</si>
  <si>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</si>
  <si>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</si>
  <si>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</si>
  <si>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</si>
  <si>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</si>
  <si>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</si>
  <si>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</si>
  <si>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</si>
  <si>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</si>
  <si>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</si>
  <si>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</si>
  <si>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</si>
  <si>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</si>
  <si>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</si>
  <si>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</si>
  <si>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</si>
  <si>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</si>
  <si>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</si>
  <si>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</si>
  <si>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</si>
  <si>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</si>
  <si>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</si>
  <si>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</si>
  <si>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</si>
  <si>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</si>
  <si>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</si>
  <si>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</si>
  <si>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</si>
  <si>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</si>
  <si>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</si>
  <si>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</si>
  <si>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</si>
  <si>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</si>
  <si>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</si>
  <si>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</si>
  <si>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</si>
  <si>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</si>
  <si>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</si>
  <si>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</si>
  <si>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</si>
  <si>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</si>
  <si>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</si>
  <si>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</si>
  <si>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</si>
  <si>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</si>
  <si>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</si>
  <si>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</si>
  <si>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</si>
  <si>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</si>
  <si>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</si>
  <si>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</si>
  <si>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</si>
  <si>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</si>
  <si>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</si>
  <si>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</si>
  <si>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</si>
  <si>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</si>
  <si>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</si>
  <si>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</si>
  <si>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</si>
  <si>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</si>
  <si>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</si>
  <si>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</si>
  <si>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</si>
  <si>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</si>
  <si>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</si>
  <si>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</si>
  <si>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</si>
  <si>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</si>
  <si>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</si>
  <si>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</si>
  <si>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</si>
  <si>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</si>
  <si>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</si>
  <si>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</si>
  <si>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</si>
  <si>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</si>
  <si>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</si>
  <si>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</si>
  <si>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</si>
  <si>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</si>
  <si>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</si>
  <si>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</si>
  <si>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</si>
  <si>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</si>
  <si>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</si>
  <si>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</si>
  <si>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</si>
  <si>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</si>
  <si>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</si>
  <si>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</si>
  <si>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</si>
  <si>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</si>
  <si>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</si>
  <si>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</si>
  <si>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</si>
  <si>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</si>
  <si>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</si>
  <si>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</si>
  <si>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</si>
  <si>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</si>
  <si>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</si>
  <si>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</si>
  <si>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</si>
  <si>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</si>
  <si>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</si>
  <si>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</si>
  <si>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</si>
  <si>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</si>
  <si>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</si>
  <si>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</si>
  <si>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</si>
  <si>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</si>
  <si>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</si>
  <si>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</si>
  <si>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</si>
  <si>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</si>
  <si>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</si>
  <si>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</si>
  <si>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</si>
  <si>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</si>
  <si>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</si>
  <si>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</si>
  <si>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</si>
  <si>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</si>
  <si>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</si>
  <si>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</si>
  <si>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</si>
  <si>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</si>
  <si>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</si>
  <si>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</si>
  <si>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</si>
  <si>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</si>
  <si>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</si>
  <si>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</si>
  <si>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</si>
  <si>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</si>
  <si>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</si>
  <si>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</si>
  <si>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</si>
  <si>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</si>
  <si>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</si>
  <si>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</si>
  <si>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</si>
  <si>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</si>
  <si>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</si>
  <si>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</si>
  <si>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</si>
  <si>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</si>
  <si>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</si>
  <si>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</si>
  <si>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</si>
  <si>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</si>
  <si>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</si>
  <si>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</si>
  <si>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</si>
  <si>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</si>
  <si>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</si>
  <si>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</si>
  <si>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</si>
  <si>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</si>
  <si>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</si>
  <si>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</si>
  <si>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</si>
  <si>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</si>
  <si>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</si>
  <si>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</si>
  <si>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</si>
  <si>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</si>
  <si>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</si>
  <si>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</si>
  <si>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</si>
  <si>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</si>
  <si>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</si>
  <si>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</si>
  <si>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</si>
  <si>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</si>
  <si>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</si>
  <si>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</si>
  <si>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</si>
  <si>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</si>
  <si>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</si>
  <si>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</si>
  <si>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</si>
  <si>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</si>
  <si>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</si>
  <si>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</si>
  <si>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</si>
  <si>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</si>
  <si>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</si>
  <si>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</si>
  <si>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</si>
  <si>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</si>
  <si>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</si>
  <si>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</si>
  <si>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</si>
  <si>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</si>
  <si>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</si>
  <si>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</si>
  <si>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</si>
  <si>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</si>
  <si>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</si>
  <si>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</si>
  <si>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</si>
  <si>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</si>
  <si>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</si>
  <si>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</si>
  <si>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</si>
  <si>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</si>
  <si>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</si>
  <si>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</si>
  <si>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</si>
  <si>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</si>
  <si>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</si>
  <si>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</si>
  <si>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</si>
  <si>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</si>
  <si>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</si>
  <si>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</si>
  <si>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</si>
  <si>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</si>
  <si>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</si>
  <si>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</si>
  <si>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</si>
  <si>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</si>
  <si>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</si>
  <si>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</si>
  <si>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</si>
  <si>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</si>
  <si>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</si>
  <si>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</si>
  <si>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</si>
  <si>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</si>
  <si>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</si>
  <si>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</si>
  <si>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</si>
  <si>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</si>
  <si>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</si>
  <si>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</si>
  <si>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</si>
  <si>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</si>
  <si>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</si>
  <si>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</si>
  <si>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</si>
  <si>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</si>
  <si>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</si>
  <si>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</si>
  <si>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</si>
  <si>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</si>
  <si>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</si>
  <si>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</si>
  <si>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</si>
  <si>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</si>
  <si>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</si>
  <si>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</si>
  <si>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</si>
  <si>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</si>
  <si>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</si>
  <si>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</si>
  <si>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</si>
  <si>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</si>
  <si>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</si>
  <si>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</si>
  <si>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</si>
  <si>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</si>
  <si>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</si>
  <si>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</si>
  <si>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</si>
  <si>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</si>
  <si>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</si>
  <si>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</si>
  <si>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</si>
  <si>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</si>
  <si>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</si>
  <si>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</si>
  <si>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</si>
  <si>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</si>
  <si>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</si>
  <si>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</si>
  <si>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</si>
  <si>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</si>
  <si>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</si>
  <si>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</si>
  <si>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</si>
  <si>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</si>
  <si>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</si>
  <si>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</si>
  <si>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</si>
  <si>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</si>
  <si>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</si>
  <si>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</si>
  <si>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</si>
  <si>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</si>
  <si>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</si>
  <si>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</si>
  <si>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</si>
  <si>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</si>
  <si>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</si>
  <si>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</si>
  <si>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</si>
  <si>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</si>
  <si>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</si>
  <si>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</si>
  <si>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</si>
  <si>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</si>
  <si>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</si>
  <si>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</si>
  <si>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</si>
  <si>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</si>
  <si>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</si>
  <si>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</si>
  <si>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</si>
  <si>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</si>
  <si>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</si>
  <si>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</si>
  <si>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</si>
  <si>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</si>
  <si>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</si>
  <si>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</si>
  <si>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</si>
  <si>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</si>
  <si>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</si>
  <si>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</si>
  <si>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</si>
  <si>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</si>
  <si>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</si>
  <si>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</si>
  <si>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</si>
  <si>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</si>
  <si>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</si>
  <si>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</si>
  <si>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</si>
  <si>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</si>
  <si>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</si>
  <si>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</si>
  <si>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</si>
  <si>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</si>
  <si>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</si>
  <si>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</si>
  <si>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</si>
  <si>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</si>
  <si>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</si>
  <si>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</si>
  <si>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</si>
  <si>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</si>
  <si>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</si>
  <si>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</si>
  <si>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</si>
  <si>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</si>
  <si>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</si>
  <si>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</si>
  <si>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</si>
  <si>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</si>
  <si>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</si>
  <si>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</si>
  <si>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</si>
  <si>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</si>
  <si>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</si>
  <si>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</si>
  <si>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</si>
  <si>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</si>
  <si>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</si>
  <si>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</si>
  <si>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</si>
  <si>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</si>
  <si>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</si>
  <si>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</si>
  <si>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</si>
  <si>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</si>
  <si>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</si>
  <si>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</si>
  <si>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</si>
  <si>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</si>
  <si>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</si>
  <si>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</si>
  <si>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</si>
  <si>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</si>
  <si>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</si>
  <si>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</si>
  <si>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</si>
  <si>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</si>
  <si>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</si>
  <si>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</si>
  <si>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</si>
  <si>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</si>
  <si>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</si>
  <si>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</si>
  <si>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</si>
  <si>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</si>
  <si>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</si>
  <si>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</si>
  <si>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</si>
  <si>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</si>
  <si>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</si>
  <si>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</si>
  <si>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</si>
  <si>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</si>
  <si>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</si>
  <si>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</si>
  <si>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</si>
  <si>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</si>
  <si>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</si>
  <si>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</si>
  <si>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</si>
  <si>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</si>
  <si>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</si>
  <si>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</si>
  <si>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</si>
  <si>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</si>
  <si>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</si>
  <si>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</si>
  <si>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</si>
  <si>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</si>
  <si>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</si>
  <si>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</si>
  <si>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</si>
  <si>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</si>
  <si>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</si>
  <si>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</si>
  <si>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</si>
  <si>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</si>
  <si>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</si>
  <si>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</si>
  <si>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</si>
  <si>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</si>
  <si>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</si>
  <si>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</si>
  <si>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</si>
  <si>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</si>
  <si>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</si>
  <si>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</si>
  <si>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</si>
  <si>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</si>
  <si>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</si>
  <si>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</si>
  <si>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</si>
  <si>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</si>
  <si>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</si>
  <si>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</si>
  <si>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</si>
  <si>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</si>
  <si>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</si>
  <si>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</si>
  <si>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</si>
  <si>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</si>
  <si>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</si>
  <si>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</si>
  <si>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</si>
  <si>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</si>
  <si>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</si>
  <si>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</si>
  <si>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</si>
  <si>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</si>
  <si>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</si>
  <si>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</si>
  <si>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</si>
  <si>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</si>
  <si>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</si>
  <si>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</si>
  <si>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</si>
  <si>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</si>
  <si>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</si>
  <si>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</si>
  <si>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</si>
  <si>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</si>
  <si>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</si>
  <si>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</si>
  <si>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</si>
  <si>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</si>
  <si>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</si>
  <si>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</si>
  <si>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</si>
  <si>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</si>
  <si>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</si>
  <si>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</si>
  <si>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</si>
  <si>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</si>
  <si>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</si>
  <si>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</si>
  <si>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</si>
  <si>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</si>
  <si>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</si>
  <si>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</si>
  <si>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</si>
  <si>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</si>
  <si>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</si>
  <si>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</si>
  <si>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</si>
  <si>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</si>
  <si>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</si>
  <si>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</si>
  <si>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</si>
  <si>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</si>
  <si>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</si>
  <si>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</si>
  <si>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</si>
  <si>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</si>
  <si>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</si>
  <si>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</si>
  <si>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</si>
  <si>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</si>
  <si>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</si>
  <si>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</si>
  <si>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</si>
  <si>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</si>
  <si>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</si>
  <si>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</si>
  <si>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</si>
  <si>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</si>
  <si>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</si>
  <si>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</si>
  <si>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</si>
  <si>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</si>
  <si>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</si>
  <si>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</si>
  <si>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</si>
  <si>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</si>
  <si>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</si>
  <si>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</si>
  <si>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</si>
  <si>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</si>
  <si>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</si>
  <si>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</si>
  <si>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</si>
  <si>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</si>
  <si>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</si>
  <si>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</si>
  <si>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</si>
  <si>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</si>
  <si>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</si>
  <si>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</si>
  <si>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</si>
  <si>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</si>
  <si>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</si>
  <si>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</si>
  <si>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</si>
  <si>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</si>
  <si>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</si>
  <si>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</si>
  <si>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</si>
  <si>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</si>
  <si>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</si>
  <si>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</si>
  <si>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</si>
  <si>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</si>
  <si>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</si>
  <si>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</si>
  <si>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</si>
  <si>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</si>
  <si>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</si>
  <si>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</si>
  <si>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</si>
  <si>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</si>
  <si>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</si>
  <si>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</si>
  <si>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</si>
  <si>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</si>
  <si>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</si>
  <si>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</si>
  <si>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</si>
  <si>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</si>
  <si>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</si>
  <si>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</si>
  <si>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</si>
  <si>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</si>
  <si>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</si>
  <si>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</si>
  <si>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</si>
  <si>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</si>
  <si>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</si>
  <si>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</si>
  <si>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</si>
  <si>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</si>
  <si>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</si>
  <si>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</si>
  <si>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</si>
  <si>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</si>
  <si>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</si>
  <si>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</si>
  <si>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</si>
  <si>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</si>
  <si>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</si>
  <si>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</si>
  <si>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</si>
  <si>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</si>
  <si>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</si>
  <si>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</si>
  <si>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</si>
  <si>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</si>
  <si>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</si>
  <si>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</si>
  <si>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</si>
  <si>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</si>
  <si>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</si>
  <si>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</si>
  <si>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</si>
  <si>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</si>
  <si>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</si>
  <si>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</si>
  <si>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</si>
  <si>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</si>
  <si>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</si>
  <si>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</si>
  <si>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</si>
  <si>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</si>
  <si>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</si>
  <si>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</si>
  <si>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</si>
  <si>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</si>
  <si>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</si>
  <si>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</si>
  <si>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</si>
  <si>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</si>
  <si>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</si>
  <si>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</si>
  <si>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</si>
  <si>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</si>
  <si>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</si>
  <si>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</si>
  <si>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</si>
  <si>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</si>
  <si>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</si>
  <si>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</si>
  <si>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</si>
  <si>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</si>
  <si>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</si>
  <si>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</si>
  <si>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</si>
  <si>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</si>
  <si>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</si>
  <si>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</si>
  <si>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</si>
  <si>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</si>
  <si>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</si>
  <si>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</si>
  <si>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</si>
  <si>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</si>
  <si>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</si>
  <si>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</si>
  <si>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</si>
  <si>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</si>
  <si>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</si>
  <si>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</si>
  <si>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</si>
  <si>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</si>
  <si>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</si>
  <si>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</si>
  <si>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</si>
  <si>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</si>
  <si>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</si>
  <si>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</si>
  <si>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</si>
  <si>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</si>
  <si>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</si>
  <si>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</si>
  <si>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</si>
  <si>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</si>
  <si>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</si>
  <si>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</si>
  <si>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</si>
  <si>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</si>
  <si>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</si>
  <si>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</si>
  <si>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</si>
  <si>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</si>
  <si>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</si>
  <si>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</si>
  <si>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</si>
  <si>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</si>
  <si>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</si>
  <si>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</si>
  <si>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</si>
  <si>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</si>
  <si>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</si>
  <si>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</si>
  <si>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</si>
  <si>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</si>
  <si>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</si>
  <si>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</si>
  <si>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</si>
  <si>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</si>
  <si>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</si>
  <si>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</si>
  <si>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</si>
  <si>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</si>
  <si>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</si>
  <si>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</si>
  <si>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</si>
  <si>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</si>
  <si>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</si>
  <si>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</si>
  <si>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</si>
  <si>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</si>
  <si>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</si>
  <si>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</si>
  <si>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</si>
  <si>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</si>
  <si>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</si>
  <si>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</si>
  <si>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</si>
  <si>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</si>
  <si>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</si>
  <si>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</si>
  <si>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</si>
  <si>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</si>
  <si>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</si>
  <si>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</si>
  <si>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</si>
  <si>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</si>
  <si>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</si>
  <si>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</si>
  <si>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</si>
  <si>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</si>
  <si>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</si>
  <si>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</si>
  <si>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</si>
  <si>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</si>
  <si>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</si>
  <si>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</si>
  <si>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</si>
  <si>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</si>
  <si>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</si>
  <si>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</si>
  <si>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</si>
  <si>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</si>
  <si>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</si>
  <si>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</si>
  <si>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</si>
  <si>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</si>
  <si>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</si>
  <si>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</si>
  <si>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</si>
  <si>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</si>
  <si>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</si>
  <si>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</si>
  <si>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</si>
  <si>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</si>
  <si>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</si>
  <si>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</si>
  <si>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</si>
  <si>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</si>
  <si>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</si>
  <si>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</si>
  <si>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</si>
  <si>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</si>
  <si>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</si>
  <si>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</si>
  <si>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</si>
  <si>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</si>
  <si>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</si>
  <si>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</si>
  <si>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</si>
  <si>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</si>
  <si>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</si>
  <si>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</si>
  <si>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</si>
  <si>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</si>
  <si>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</si>
  <si>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</si>
  <si>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</si>
  <si>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</si>
  <si>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</si>
  <si>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</si>
  <si>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</si>
  <si>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</si>
  <si>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</si>
  <si>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</si>
  <si>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</si>
  <si>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</si>
  <si>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</si>
  <si>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</si>
  <si>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</si>
  <si>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</si>
  <si>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</si>
  <si>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</si>
  <si>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</si>
  <si>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</si>
  <si>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</si>
  <si>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</si>
  <si>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</si>
  <si>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</si>
  <si>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</si>
  <si>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</si>
  <si>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</si>
  <si>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</si>
  <si>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</si>
  <si>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</si>
  <si>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</si>
  <si>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</si>
  <si>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</si>
  <si>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</si>
  <si>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</si>
  <si>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</si>
  <si>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</si>
  <si>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</si>
  <si>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</si>
  <si>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</si>
  <si>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</si>
  <si>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</si>
  <si>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</si>
  <si>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</si>
  <si>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</si>
  <si>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</si>
  <si>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</si>
  <si>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</si>
  <si>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</si>
  <si>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</si>
  <si>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</si>
  <si>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</si>
  <si>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</si>
  <si>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</si>
  <si>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</si>
  <si>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</si>
  <si>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</si>
  <si>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</si>
  <si>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</si>
  <si>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</si>
  <si>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</si>
  <si>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</si>
  <si>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</si>
  <si>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</si>
  <si>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</si>
  <si>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</si>
  <si>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</si>
  <si>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</si>
  <si>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</si>
  <si>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</si>
  <si>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</si>
  <si>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</si>
  <si>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</si>
  <si>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</si>
  <si>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</si>
  <si>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</si>
  <si>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</si>
  <si>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</si>
  <si>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</si>
  <si>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</si>
  <si>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</si>
  <si>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</si>
  <si>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</si>
  <si>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</si>
  <si>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</si>
  <si>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</si>
  <si>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</si>
  <si>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</si>
  <si>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</si>
  <si>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</si>
  <si>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</si>
  <si>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</si>
  <si>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</si>
  <si>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</si>
  <si>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</si>
  <si>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</si>
  <si>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</si>
  <si>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</si>
  <si>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</si>
  <si>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</si>
  <si>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</si>
  <si>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</si>
  <si>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</si>
  <si>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</si>
  <si>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</si>
  <si>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</si>
  <si>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</si>
  <si>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</si>
  <si>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</si>
  <si>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</si>
  <si>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</si>
  <si>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</si>
  <si>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</si>
  <si>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</si>
  <si>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</si>
  <si>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</si>
  <si>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</si>
  <si>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</si>
  <si>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</si>
  <si>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</si>
  <si>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</si>
  <si>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</si>
  <si>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</si>
  <si>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</si>
  <si>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</si>
  <si>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</si>
  <si>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</si>
  <si>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</si>
  <si>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</si>
  <si>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</si>
  <si>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</si>
  <si>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</si>
  <si>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</si>
  <si>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</si>
  <si>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</si>
  <si>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</si>
  <si>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</si>
  <si>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</si>
  <si>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</si>
  <si>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</si>
  <si>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</si>
  <si>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</si>
  <si>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</si>
  <si>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</si>
  <si>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</si>
  <si>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</si>
  <si>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</si>
  <si>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</si>
  <si>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</si>
  <si>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</si>
  <si>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</si>
  <si>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</si>
  <si>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</si>
  <si>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</si>
  <si>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</si>
  <si>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</si>
  <si>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</si>
  <si>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</si>
  <si>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</si>
  <si>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</si>
  <si>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</si>
  <si>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</si>
  <si>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</si>
  <si>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</si>
  <si>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</si>
  <si>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</si>
  <si>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</si>
  <si>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</si>
  <si>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</si>
  <si>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</si>
  <si>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</si>
  <si>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</si>
  <si>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</si>
  <si>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</si>
  <si>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</si>
  <si>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</si>
  <si>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</si>
  <si>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</si>
  <si>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</si>
  <si>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</si>
  <si>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</si>
  <si>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</si>
  <si>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</si>
  <si>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</si>
  <si>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</si>
  <si>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</si>
  <si>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</si>
  <si>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</si>
  <si>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</si>
  <si>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</si>
  <si>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</si>
  <si>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</si>
  <si>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</si>
  <si>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</si>
  <si>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</si>
  <si>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</si>
  <si>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</si>
  <si>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</si>
  <si>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</si>
  <si>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</si>
  <si>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</si>
  <si>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</si>
  <si>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</si>
  <si>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</si>
  <si>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</si>
  <si>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</si>
  <si>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</si>
  <si>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</si>
  <si>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</si>
  <si>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</si>
  <si>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</si>
  <si>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</si>
  <si>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</si>
  <si>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</si>
  <si>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</si>
  <si>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</si>
  <si>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</si>
  <si>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</si>
  <si>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</si>
  <si>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</si>
  <si>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</si>
  <si>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</si>
  <si>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</si>
  <si>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</si>
  <si>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</si>
  <si>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</si>
  <si>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</si>
  <si>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</si>
  <si>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</si>
  <si>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</si>
  <si>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</si>
  <si>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</si>
  <si>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</si>
  <si>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</si>
  <si>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</si>
  <si>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</si>
  <si>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</si>
  <si>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</si>
  <si>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</si>
  <si>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</si>
  <si>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</si>
  <si>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</si>
  <si>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</si>
  <si>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</si>
  <si>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</si>
  <si>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</si>
  <si>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</si>
  <si>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</si>
  <si>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</si>
  <si>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</si>
  <si>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</si>
  <si>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</si>
  <si>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</si>
  <si>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</si>
  <si>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</si>
  <si>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</si>
  <si>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</si>
  <si>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</si>
  <si>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</si>
  <si>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</si>
  <si>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</si>
  <si>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</si>
  <si>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</si>
  <si>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</si>
  <si>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</si>
  <si>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</si>
  <si>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</si>
  <si>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</si>
  <si>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</si>
  <si>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</si>
  <si>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</si>
  <si>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</si>
  <si>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</si>
  <si>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</si>
  <si>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</si>
  <si>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</si>
  <si>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</si>
  <si>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</si>
  <si>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</si>
  <si>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</si>
  <si>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</si>
  <si>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</si>
  <si>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</si>
  <si>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</si>
  <si>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</si>
  <si>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</si>
  <si>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</si>
  <si>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</si>
  <si>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</si>
  <si>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</si>
  <si>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</si>
  <si>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</si>
  <si>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</si>
  <si>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</si>
  <si>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</si>
  <si>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</si>
  <si>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</si>
  <si>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</si>
  <si>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</si>
  <si>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</si>
  <si>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</si>
  <si>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</si>
  <si>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</si>
  <si>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</si>
  <si>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</si>
  <si>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</si>
  <si>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</si>
  <si>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</si>
  <si>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</si>
  <si>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</si>
  <si>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</si>
  <si>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</si>
  <si>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</si>
  <si>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</si>
  <si>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</si>
  <si>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</si>
  <si>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</si>
  <si>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</si>
  <si>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</si>
  <si>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</si>
  <si>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</si>
  <si>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</si>
  <si>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</si>
  <si>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</si>
  <si>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</si>
  <si>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</si>
  <si>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</si>
  <si>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</si>
  <si>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</si>
  <si>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</si>
  <si>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</si>
  <si>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</si>
  <si>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</si>
  <si>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</si>
  <si>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</si>
  <si>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</si>
  <si>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</si>
  <si>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</si>
  <si>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</si>
  <si>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</si>
  <si>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</si>
  <si>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</si>
  <si>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</si>
  <si>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</si>
  <si>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</si>
  <si>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</si>
  <si>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</si>
  <si>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</si>
  <si>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</si>
  <si>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</si>
  <si>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</si>
  <si>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</si>
  <si>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</si>
  <si>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</si>
  <si>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</si>
  <si>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</si>
  <si>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</si>
  <si>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</si>
  <si>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</si>
  <si>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</si>
  <si>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</si>
  <si>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</si>
  <si>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</si>
  <si>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</si>
  <si>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</si>
  <si>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</si>
  <si>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</si>
  <si>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</si>
  <si>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</si>
  <si>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</si>
  <si>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</si>
  <si>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</si>
  <si>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</si>
  <si>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</si>
  <si>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</si>
  <si>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</si>
  <si>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</si>
  <si>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</si>
  <si>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</si>
  <si>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</si>
  <si>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</si>
  <si>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</si>
  <si>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</si>
  <si>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</si>
  <si>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</si>
  <si>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</si>
  <si>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</si>
  <si>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</si>
  <si>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</si>
  <si>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</si>
  <si>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</si>
  <si>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</si>
  <si>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</si>
  <si>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</si>
  <si>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</si>
  <si>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</si>
  <si>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</si>
  <si>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</si>
  <si>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</si>
  <si>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</si>
  <si>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</si>
  <si>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</si>
  <si>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</si>
  <si>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</si>
  <si>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</si>
  <si>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</si>
  <si>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</si>
  <si>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</si>
  <si>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</si>
  <si>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</si>
  <si>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</si>
  <si>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</si>
  <si>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</si>
  <si>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</si>
  <si>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</si>
  <si>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</si>
  <si>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</si>
  <si>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</si>
  <si>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</si>
  <si>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</si>
  <si>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</si>
  <si>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</si>
  <si>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</si>
  <si>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</si>
  <si>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</si>
  <si>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</si>
  <si>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</si>
  <si>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</si>
  <si>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</si>
  <si>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</si>
  <si>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</si>
  <si>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</si>
  <si>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</si>
  <si>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</si>
  <si>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</si>
  <si>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</si>
  <si>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</si>
  <si>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</si>
  <si>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</si>
  <si>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</si>
  <si>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</si>
  <si>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</si>
  <si>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</si>
  <si>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</si>
  <si>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</si>
  <si>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</si>
  <si>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</si>
  <si>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</si>
  <si>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</si>
  <si>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</si>
  <si>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</si>
  <si>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</si>
  <si>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</si>
  <si>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</si>
  <si>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</si>
  <si>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</si>
  <si>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</si>
  <si>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</si>
  <si>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</si>
  <si>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</si>
  <si>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</si>
  <si>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</si>
  <si>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</si>
  <si>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</si>
  <si>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</si>
  <si>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</si>
  <si>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</si>
  <si>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</si>
  <si>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</si>
  <si>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</si>
  <si>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</si>
  <si>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</si>
  <si>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</si>
  <si>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</si>
  <si>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</si>
  <si>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</si>
  <si>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</si>
  <si>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</si>
  <si>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</si>
  <si>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</si>
  <si>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</si>
  <si>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</si>
  <si>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</si>
  <si>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</si>
  <si>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</si>
  <si>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</si>
  <si>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</si>
  <si>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</si>
  <si>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</si>
  <si>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</si>
  <si>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</si>
  <si>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</si>
  <si>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</si>
  <si>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</si>
  <si>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</si>
  <si>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</si>
  <si>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</si>
  <si>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</si>
  <si>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</si>
  <si>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</si>
  <si>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</si>
  <si>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</si>
  <si>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</si>
  <si>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</si>
  <si>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</si>
  <si>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</si>
  <si>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</si>
  <si>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</si>
  <si>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</si>
  <si>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</si>
  <si>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</si>
  <si>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</si>
  <si>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</si>
  <si>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</si>
  <si>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</si>
  <si>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</si>
  <si>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</si>
  <si>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</si>
  <si>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</si>
  <si>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</si>
  <si>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</si>
  <si>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</si>
  <si>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</si>
  <si>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</si>
  <si>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</si>
  <si>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</si>
  <si>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</si>
  <si>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</si>
  <si>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</si>
  <si>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</si>
  <si>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</si>
  <si>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</si>
  <si>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</si>
  <si>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</si>
  <si>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</si>
  <si>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</si>
  <si>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</si>
  <si>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</si>
  <si>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</si>
  <si>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</si>
  <si>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</si>
  <si>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</si>
  <si>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</si>
  <si>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</si>
  <si>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</si>
  <si>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</si>
  <si>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</si>
  <si>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</si>
  <si>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</si>
  <si>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</si>
  <si>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</si>
  <si>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</si>
  <si>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</si>
  <si>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</si>
  <si>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</si>
  <si>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</si>
  <si>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</si>
  <si>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</si>
  <si>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</si>
  <si>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</si>
  <si>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</si>
  <si>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</si>
  <si>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</si>
  <si>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</si>
  <si>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</si>
  <si>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</si>
  <si>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</si>
  <si>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</si>
  <si>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</si>
  <si>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</si>
  <si>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</si>
  <si>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</si>
  <si>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</si>
  <si>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</si>
  <si>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</si>
  <si>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</si>
  <si>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</si>
  <si>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</si>
  <si>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</si>
  <si>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</si>
  <si>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</si>
  <si>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</si>
  <si>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</si>
  <si>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</si>
  <si>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</si>
  <si>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</si>
  <si>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</si>
  <si>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</si>
  <si>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</si>
  <si>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</si>
  <si>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</si>
  <si>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</si>
  <si>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</si>
  <si>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</si>
  <si>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</si>
  <si>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</si>
  <si>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</si>
  <si>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</si>
  <si>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</si>
  <si>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</si>
  <si>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</si>
  <si>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</si>
  <si>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</si>
  <si>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</si>
  <si>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</si>
  <si>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</si>
  <si>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</si>
  <si>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</si>
  <si>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</si>
  <si>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</si>
  <si>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</si>
  <si>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</si>
  <si>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</si>
  <si>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</si>
  <si>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</si>
  <si>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</si>
  <si>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</si>
  <si>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</si>
  <si>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</si>
  <si>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</si>
  <si>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</si>
  <si>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</si>
  <si>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</si>
  <si>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</si>
  <si>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</si>
  <si>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</si>
  <si>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</si>
  <si>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</si>
  <si>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</si>
  <si>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</si>
  <si>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</si>
  <si>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</si>
  <si>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</si>
  <si>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</si>
  <si>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</si>
  <si>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</si>
  <si>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</si>
  <si>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</si>
  <si>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</si>
  <si>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</si>
  <si>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</si>
  <si>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</si>
  <si>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</si>
  <si>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</si>
  <si>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</si>
  <si>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</si>
  <si>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</si>
  <si>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</si>
  <si>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</si>
  <si>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</si>
  <si>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</si>
  <si>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</si>
  <si>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</si>
  <si>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</si>
  <si>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</si>
  <si>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</si>
  <si>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</si>
  <si>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</si>
  <si>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</si>
  <si>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</si>
  <si>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</si>
  <si>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</si>
  <si>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</si>
  <si>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</si>
  <si>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</si>
  <si>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</si>
  <si>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</si>
  <si>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</si>
  <si>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</si>
  <si>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</si>
  <si>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</si>
  <si>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</si>
  <si>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</si>
  <si>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</si>
  <si>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</si>
  <si>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</si>
  <si>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</si>
  <si>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</si>
  <si>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</si>
  <si>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</si>
  <si>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</si>
  <si>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</si>
  <si>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</si>
  <si>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</si>
  <si>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</si>
  <si>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</si>
  <si>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</si>
  <si>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</si>
  <si>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</si>
  <si>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</si>
  <si>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</si>
  <si>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</si>
  <si>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</si>
  <si>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</si>
  <si>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</si>
  <si>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</si>
  <si>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</si>
  <si>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</si>
  <si>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</si>
  <si>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</si>
  <si>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</si>
  <si>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</si>
  <si>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</si>
  <si>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</si>
  <si>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</si>
  <si>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</si>
  <si>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</si>
  <si>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</si>
  <si>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</si>
  <si>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</si>
  <si>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</si>
  <si>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</si>
  <si>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</si>
  <si>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</si>
  <si>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</si>
  <si>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</si>
  <si>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</si>
  <si>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</si>
  <si>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</si>
  <si>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</si>
  <si>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</si>
  <si>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</si>
  <si>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</si>
  <si>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</si>
  <si>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</si>
  <si>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</si>
  <si>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</si>
  <si>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</si>
  <si>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</si>
  <si>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</si>
  <si>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</si>
  <si>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</si>
  <si>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</si>
  <si>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</si>
  <si>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</si>
  <si>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</si>
  <si>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</si>
  <si>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</si>
  <si>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</si>
  <si>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</si>
  <si>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</si>
  <si>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</si>
  <si>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</si>
  <si>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</si>
  <si>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</si>
  <si>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</si>
  <si>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</si>
  <si>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</si>
  <si>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</si>
  <si>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</si>
  <si>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</si>
  <si>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</si>
  <si>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</si>
  <si>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</si>
  <si>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</si>
  <si>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</si>
  <si>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</si>
  <si>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</si>
  <si>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</si>
  <si>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</si>
  <si>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</si>
  <si>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</si>
  <si>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</si>
  <si>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</si>
  <si>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</si>
  <si>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</si>
  <si>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</si>
  <si>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</si>
  <si>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</si>
  <si>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</si>
  <si>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</si>
  <si>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</si>
  <si>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</si>
  <si>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</si>
  <si>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</si>
  <si>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</si>
  <si>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</si>
  <si>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</si>
  <si>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</si>
  <si>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</si>
  <si>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</si>
  <si>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</si>
  <si>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</si>
  <si>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</si>
  <si>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</si>
  <si>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</si>
  <si>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</si>
  <si>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</si>
  <si>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</si>
  <si>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</si>
  <si>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</si>
  <si>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</si>
  <si>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</si>
  <si>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</si>
  <si>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</si>
  <si>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</si>
  <si>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</si>
  <si>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</si>
  <si>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</si>
  <si>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</si>
  <si>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</si>
  <si>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</si>
  <si>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</si>
  <si>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</si>
  <si>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</si>
  <si>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</si>
  <si>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</si>
  <si>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</si>
  <si>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</si>
  <si>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</si>
  <si>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</si>
  <si>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</si>
  <si>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</si>
  <si>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</si>
  <si>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</si>
  <si>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</si>
  <si>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</si>
  <si>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</si>
  <si>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</si>
  <si>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</si>
  <si>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</si>
  <si>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</si>
  <si>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</si>
  <si>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</si>
  <si>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</si>
  <si>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</si>
  <si>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</si>
  <si>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</si>
  <si>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</si>
  <si>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</si>
  <si>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</si>
  <si>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</si>
  <si>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</si>
  <si>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</si>
  <si>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</si>
  <si>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</si>
  <si>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</si>
  <si>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</si>
  <si>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</si>
  <si>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</si>
  <si>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</si>
  <si>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</si>
  <si>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</si>
  <si>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</si>
  <si>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</si>
  <si>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</si>
  <si>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</si>
  <si>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</si>
  <si>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</si>
  <si>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</si>
  <si>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</si>
  <si>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</si>
  <si>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</si>
  <si>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</si>
  <si>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</si>
  <si>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</si>
  <si>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</si>
  <si>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</si>
  <si>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</si>
  <si>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</si>
  <si>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</si>
  <si>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</si>
  <si>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</si>
  <si>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</si>
  <si>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</si>
  <si>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</si>
  <si>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</si>
  <si>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</si>
  <si>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</si>
  <si>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</si>
  <si>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</si>
  <si>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</si>
  <si>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</si>
  <si>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</si>
  <si>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</si>
  <si>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</si>
  <si>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</si>
  <si>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</si>
  <si>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</si>
  <si>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</si>
  <si>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</si>
  <si>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</si>
  <si>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</si>
  <si>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</si>
  <si>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</si>
  <si>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</si>
  <si>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</si>
  <si>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</si>
  <si>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</si>
  <si>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</si>
  <si>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</si>
  <si>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</si>
  <si>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</si>
  <si>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</si>
  <si>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</si>
  <si>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</si>
  <si>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</si>
  <si>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</si>
  <si>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</si>
  <si>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</si>
  <si>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</si>
  <si>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</si>
  <si>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</si>
  <si>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</si>
  <si>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</si>
  <si>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</si>
  <si>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</si>
  <si>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</si>
  <si>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</si>
  <si>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</si>
  <si>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</si>
  <si>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</si>
  <si>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</si>
  <si>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</si>
  <si>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</si>
  <si>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</si>
  <si>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</si>
  <si>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</si>
  <si>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</si>
  <si>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</si>
  <si>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</si>
  <si>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</si>
  <si>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</si>
  <si>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</si>
  <si>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</si>
  <si>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</si>
  <si>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</si>
  <si>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</si>
  <si>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</si>
  <si>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</si>
  <si>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</si>
  <si>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</si>
  <si>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</si>
  <si>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</si>
  <si>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</si>
  <si>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</si>
  <si>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</si>
  <si>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</si>
  <si>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</si>
  <si>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</si>
  <si>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</si>
  <si>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</si>
  <si>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</si>
  <si>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</si>
  <si>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</si>
  <si>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</si>
  <si>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</si>
  <si>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</si>
  <si>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</si>
  <si>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</si>
  <si>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</si>
  <si>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</si>
  <si>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</si>
  <si>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</si>
  <si>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</si>
  <si>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</si>
  <si>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</si>
  <si>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</si>
  <si>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</si>
  <si>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</si>
  <si>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</si>
  <si>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</si>
  <si>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</si>
  <si>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</si>
  <si>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</si>
  <si>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</si>
  <si>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</si>
  <si>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</si>
  <si>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</si>
  <si>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</si>
  <si>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</si>
  <si>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</si>
  <si>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</si>
  <si>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</si>
  <si>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</si>
  <si>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</si>
  <si>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</si>
  <si>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</si>
  <si>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</si>
  <si>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</si>
  <si>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</si>
  <si>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</si>
  <si>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</si>
  <si>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</si>
  <si>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</si>
  <si>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</si>
  <si>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</si>
  <si>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</si>
  <si>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</si>
  <si>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</si>
  <si>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</si>
  <si>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</si>
  <si>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</si>
  <si>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</si>
  <si>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</si>
  <si>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</si>
  <si>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</si>
  <si>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</si>
  <si>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</si>
  <si>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</si>
  <si>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</si>
  <si>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</si>
  <si>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</si>
  <si>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</si>
  <si>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</si>
  <si>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</si>
  <si>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</si>
  <si>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</si>
  <si>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</si>
  <si>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</si>
  <si>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</si>
  <si>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</si>
  <si>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</si>
  <si>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</si>
  <si>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</si>
  <si>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</si>
  <si>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</si>
  <si>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</si>
  <si>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</si>
  <si>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</si>
  <si>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</si>
  <si>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</si>
  <si>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</si>
  <si>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</si>
  <si>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</si>
  <si>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</si>
  <si>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</si>
  <si>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</si>
  <si>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</si>
  <si>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</si>
  <si>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</si>
  <si>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</si>
  <si>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</si>
  <si>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</si>
  <si>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</si>
  <si>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</si>
  <si>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</si>
  <si>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</si>
  <si>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</si>
  <si>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</si>
  <si>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</si>
  <si>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</si>
  <si>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</si>
  <si>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</si>
  <si>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</si>
  <si>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</si>
  <si>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</si>
  <si>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</si>
  <si>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</si>
  <si>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</si>
  <si>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</si>
  <si>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</si>
  <si>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</si>
  <si>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</si>
  <si>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</si>
  <si>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</si>
  <si>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</si>
  <si>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</si>
  <si>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</si>
  <si>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</si>
  <si>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</si>
  <si>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</si>
  <si>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</si>
  <si>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</si>
  <si>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</si>
  <si>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</si>
  <si>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</si>
  <si>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</si>
  <si>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</si>
  <si>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</si>
  <si>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</si>
  <si>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</si>
  <si>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</si>
  <si>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</si>
  <si>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</si>
  <si>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</si>
  <si>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</si>
  <si>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</si>
  <si>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</si>
  <si>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</si>
  <si>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</si>
  <si>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</si>
  <si>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</si>
  <si>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</si>
  <si>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</si>
  <si>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</si>
  <si>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</si>
  <si>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</si>
  <si>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</si>
  <si>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</si>
  <si>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</si>
  <si>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</si>
  <si>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</si>
  <si>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</si>
  <si>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</si>
  <si>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</si>
  <si>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</si>
  <si>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</si>
  <si>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</si>
  <si>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</si>
  <si>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</si>
  <si>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</si>
  <si>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</si>
  <si>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</si>
  <si>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</si>
  <si>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</si>
  <si>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</si>
  <si>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</si>
  <si>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</si>
  <si>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</si>
  <si>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</si>
  <si>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</si>
  <si>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</si>
  <si>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</si>
  <si>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</si>
  <si>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</si>
  <si>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</si>
  <si>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</si>
  <si>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</si>
  <si>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</si>
  <si>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</si>
  <si>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</si>
  <si>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</si>
  <si>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</si>
  <si>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</si>
  <si>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</si>
  <si>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</si>
  <si>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</si>
  <si>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</si>
  <si>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</si>
  <si>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</si>
  <si>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</si>
  <si>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</si>
  <si>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</si>
  <si>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</si>
  <si>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</si>
  <si>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</si>
  <si>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</si>
  <si>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</si>
  <si>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</si>
  <si>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</si>
  <si>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</si>
  <si>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</si>
  <si>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</si>
  <si>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</si>
  <si>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</si>
  <si>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</si>
  <si>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</si>
  <si>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</si>
  <si>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</si>
  <si>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</si>
  <si>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</si>
  <si>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</si>
  <si>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</si>
  <si>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</si>
  <si>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</si>
  <si>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</si>
  <si>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</si>
  <si>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</si>
  <si>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</si>
  <si>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</si>
  <si>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</si>
  <si>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</si>
  <si>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</si>
  <si>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</si>
  <si>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</si>
  <si>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</si>
  <si>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</si>
  <si>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</si>
  <si>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</si>
  <si>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</si>
  <si>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</si>
  <si>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</si>
  <si>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</si>
  <si>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</si>
  <si>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</si>
  <si>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</si>
  <si>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</si>
  <si>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</si>
  <si>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</si>
  <si>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</si>
  <si>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</si>
  <si>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</si>
  <si>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</si>
  <si>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</si>
  <si>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</si>
  <si>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</si>
  <si>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</si>
  <si>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</si>
  <si>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</si>
  <si>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</si>
  <si>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</si>
  <si>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</si>
  <si>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</si>
  <si>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</si>
  <si>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</si>
  <si>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</si>
  <si>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</si>
  <si>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</si>
  <si>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</si>
  <si>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</si>
  <si>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</si>
  <si>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</si>
  <si>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</si>
  <si>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</si>
  <si>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</si>
  <si>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</si>
  <si>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</si>
  <si>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</si>
  <si>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</si>
  <si>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</si>
  <si>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</si>
  <si>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</si>
  <si>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</si>
  <si>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</si>
  <si>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</si>
  <si>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</si>
  <si>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</si>
  <si>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</si>
  <si>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</si>
  <si>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</si>
  <si>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</si>
  <si>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</si>
  <si>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</si>
  <si>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</si>
  <si>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</si>
  <si>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</si>
  <si>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</si>
  <si>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</si>
  <si>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</si>
  <si>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</si>
  <si>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</si>
  <si>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</si>
  <si>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</si>
  <si>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</si>
  <si>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</si>
  <si>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</si>
  <si>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</si>
  <si>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</si>
  <si>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</si>
  <si>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</si>
  <si>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</si>
  <si>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</si>
  <si>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</si>
  <si>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</si>
  <si>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</si>
  <si>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</si>
  <si>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</si>
  <si>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</si>
  <si>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</si>
  <si>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</si>
  <si>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</si>
  <si>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</si>
  <si>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</si>
  <si>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</si>
  <si>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</si>
  <si>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</si>
  <si>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</si>
  <si>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</si>
  <si>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</si>
  <si>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</si>
  <si>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</si>
  <si>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</si>
  <si>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</si>
  <si>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</si>
  <si>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</si>
  <si>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</si>
  <si>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</si>
  <si>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</si>
  <si>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</si>
  <si>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</si>
  <si>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</si>
  <si>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</si>
  <si>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</si>
  <si>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</si>
  <si>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</si>
  <si>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</si>
  <si>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</si>
  <si>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</si>
  <si>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</si>
  <si>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</si>
  <si>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</si>
  <si>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</si>
  <si>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</si>
  <si>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</si>
  <si>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</si>
  <si>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</si>
  <si>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</si>
  <si>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</si>
  <si>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</si>
  <si>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</si>
  <si>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</si>
  <si>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</si>
  <si>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</si>
  <si>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</si>
  <si>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</si>
  <si>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</si>
  <si>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</si>
  <si>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</si>
  <si>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</si>
  <si>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</si>
  <si>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</si>
  <si>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</si>
  <si>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</si>
  <si>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</si>
  <si>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</si>
  <si>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</si>
  <si>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</si>
  <si>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</si>
  <si>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</si>
  <si>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</si>
  <si>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</si>
  <si>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</si>
  <si>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</si>
  <si>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</si>
  <si>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</si>
  <si>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</si>
  <si>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</si>
  <si>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</si>
  <si>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</si>
  <si>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</si>
  <si>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</si>
  <si>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</si>
  <si>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</si>
  <si>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</si>
  <si>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</si>
  <si>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</si>
  <si>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</si>
  <si>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</si>
  <si>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</si>
  <si>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</si>
  <si>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</si>
  <si>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</si>
  <si>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</si>
  <si>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</si>
  <si>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</si>
  <si>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</si>
  <si>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</si>
  <si>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</si>
  <si>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</si>
  <si>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</si>
  <si>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</si>
  <si>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</si>
  <si>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</si>
  <si>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</si>
  <si>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</si>
  <si>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</si>
  <si>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</si>
  <si>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</si>
  <si>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</si>
  <si>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</si>
  <si>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</si>
  <si>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</si>
  <si>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</si>
  <si>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</si>
  <si>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</si>
  <si>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</si>
  <si>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</si>
  <si>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</si>
  <si>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</si>
  <si>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</si>
  <si>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</si>
  <si>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</si>
  <si>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</si>
  <si>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</si>
  <si>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</si>
  <si>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</si>
  <si>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</si>
  <si>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</si>
  <si>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</si>
  <si>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</si>
  <si>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</si>
  <si>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</si>
  <si>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</si>
  <si>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</si>
  <si>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</si>
  <si>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</si>
  <si>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</si>
  <si>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</si>
  <si>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</si>
  <si>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</si>
  <si>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</si>
  <si>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</si>
  <si>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</si>
  <si>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</si>
  <si>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</si>
  <si>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</si>
  <si>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</si>
  <si>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</si>
  <si>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</si>
  <si>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</si>
  <si>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</si>
  <si>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</si>
  <si>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</si>
  <si>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</si>
  <si>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</si>
  <si>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</si>
  <si>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</si>
  <si>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</si>
  <si>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</si>
  <si>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</si>
  <si>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</si>
  <si>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</si>
  <si>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</si>
  <si>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</si>
  <si>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</si>
  <si>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</si>
  <si>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</si>
  <si>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</si>
  <si>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</si>
  <si>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</si>
  <si>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</si>
  <si>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</si>
  <si>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</si>
  <si>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</si>
  <si>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</si>
  <si>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</si>
  <si>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</si>
  <si>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</si>
  <si>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</si>
  <si>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</si>
  <si>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</si>
  <si>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</si>
  <si>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</si>
  <si>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</si>
  <si>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</si>
  <si>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</si>
  <si>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</si>
  <si>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</si>
  <si>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</si>
  <si>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</si>
  <si>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</si>
  <si>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</si>
  <si>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</si>
  <si>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</si>
  <si>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</si>
  <si>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</si>
  <si>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</si>
  <si>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</si>
  <si>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</si>
  <si>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</si>
  <si>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</si>
  <si>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</si>
  <si>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</si>
  <si>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</si>
  <si>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</si>
  <si>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</si>
  <si>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</si>
  <si>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</si>
  <si>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</si>
  <si>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</si>
  <si>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</si>
  <si>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</si>
  <si>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</si>
  <si>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</si>
  <si>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</si>
  <si>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</si>
  <si>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</si>
  <si>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</si>
  <si>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</si>
  <si>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</si>
  <si>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</si>
  <si>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</si>
  <si>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</si>
  <si>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</si>
  <si>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</si>
  <si>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</si>
  <si>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</si>
  <si>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</si>
  <si>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</si>
  <si>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</si>
  <si>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</si>
  <si>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</si>
  <si>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</si>
  <si>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</si>
  <si>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</si>
  <si>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</si>
  <si>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</si>
  <si>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</si>
  <si>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</si>
  <si>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</si>
  <si>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</si>
  <si>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</si>
  <si>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</si>
  <si>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</si>
  <si>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</si>
  <si>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</si>
  <si>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</si>
  <si>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</si>
  <si>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</si>
  <si>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</si>
  <si>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</si>
  <si>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</si>
  <si>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</si>
  <si>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</si>
  <si>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</si>
  <si>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</si>
  <si>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</si>
  <si>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</si>
  <si>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</si>
  <si>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</si>
  <si>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</si>
  <si>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</si>
  <si>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</si>
  <si>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</si>
  <si>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</si>
  <si>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</si>
  <si>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</si>
  <si>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</si>
  <si>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</si>
  <si>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</si>
  <si>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</si>
  <si>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</si>
  <si>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</si>
  <si>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</si>
  <si>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</si>
  <si>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</si>
  <si>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</si>
  <si>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</si>
  <si>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</si>
  <si>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</si>
  <si>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</si>
  <si>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</si>
  <si>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</si>
  <si>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</si>
  <si>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</si>
  <si>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</si>
  <si>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</si>
  <si>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</si>
  <si>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</si>
  <si>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</si>
  <si>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</si>
  <si>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</si>
  <si>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</si>
  <si>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</si>
  <si>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</si>
  <si>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</si>
  <si>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</si>
  <si>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</si>
  <si>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</si>
  <si>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</si>
  <si>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</si>
  <si>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</si>
  <si>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</si>
  <si>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</si>
  <si>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</si>
  <si>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</si>
  <si>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</si>
  <si>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</si>
  <si>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</si>
  <si>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</si>
  <si>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</si>
  <si>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</si>
  <si>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</si>
  <si>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</si>
  <si>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</si>
  <si>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</si>
  <si>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</si>
  <si>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</si>
  <si>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</si>
  <si>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</si>
  <si>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</si>
  <si>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</si>
  <si>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</si>
  <si>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</si>
  <si>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</si>
  <si>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</si>
  <si>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</si>
  <si>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</si>
  <si>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</si>
  <si>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</si>
  <si>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</si>
  <si>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</si>
  <si>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</si>
  <si>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</si>
  <si>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</si>
  <si>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</si>
  <si>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</si>
  <si>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</si>
  <si>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</si>
  <si>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</si>
  <si>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</si>
  <si>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</si>
  <si>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</si>
  <si>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</si>
  <si>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</si>
  <si>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</si>
  <si>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</si>
  <si>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</si>
  <si>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</si>
  <si>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</si>
  <si>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</si>
  <si>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</si>
  <si>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</si>
  <si>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</si>
  <si>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</si>
  <si>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</si>
  <si>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</si>
  <si>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</si>
  <si>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</si>
  <si>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</si>
  <si>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</si>
  <si>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</si>
  <si>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</si>
  <si>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</si>
  <si>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</si>
  <si>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</si>
  <si>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</si>
  <si>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</si>
  <si>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</si>
  <si>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</si>
  <si>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</si>
  <si>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</si>
  <si>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</si>
  <si>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</si>
  <si>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</si>
  <si>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</si>
  <si>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</si>
  <si>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</si>
  <si>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</si>
  <si>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</si>
  <si>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</si>
  <si>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</si>
  <si>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</si>
  <si>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</si>
  <si>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</si>
  <si>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</si>
  <si>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</si>
  <si>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</si>
  <si>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</si>
  <si>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</si>
  <si>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</si>
  <si>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</si>
  <si>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</si>
  <si>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</si>
  <si>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</si>
  <si>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</si>
  <si>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</si>
  <si>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</si>
  <si>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</si>
  <si>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</si>
  <si>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</si>
  <si>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</si>
  <si>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</si>
  <si>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</si>
  <si>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</si>
  <si>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</si>
  <si>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</si>
  <si>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</si>
  <si>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</si>
  <si>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</si>
  <si>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</si>
  <si>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</si>
  <si>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</si>
  <si>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</si>
  <si>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</si>
  <si>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</si>
  <si>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</si>
  <si>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</si>
  <si>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</si>
  <si>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</si>
  <si>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</si>
  <si>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</si>
  <si>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</si>
  <si>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</si>
  <si>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</si>
  <si>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</si>
  <si>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</si>
  <si>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</si>
  <si>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</si>
  <si>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</si>
  <si>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</si>
  <si>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</si>
  <si>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</si>
  <si>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</si>
  <si>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</si>
  <si>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</si>
  <si>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</si>
  <si>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</si>
  <si>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</si>
  <si>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</si>
  <si>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</si>
  <si>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</si>
  <si>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</si>
  <si>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</si>
  <si>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</si>
  <si>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</si>
  <si>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</si>
  <si>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</si>
  <si>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</si>
  <si>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</si>
  <si>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</si>
  <si>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</si>
  <si>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</si>
  <si>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</si>
  <si>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</si>
  <si>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</si>
  <si>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</si>
  <si>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</si>
  <si>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</si>
  <si>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</si>
  <si>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</si>
  <si>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</si>
  <si>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</si>
  <si>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</si>
  <si>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</si>
  <si>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</si>
  <si>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</si>
  <si>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</si>
  <si>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</si>
  <si>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</si>
  <si>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</si>
  <si>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</si>
  <si>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</si>
  <si>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</si>
  <si>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</si>
  <si>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</si>
  <si>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</si>
  <si>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</si>
  <si>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</si>
  <si>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</si>
  <si>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</si>
  <si>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</si>
  <si>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</si>
  <si>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</si>
  <si>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</si>
  <si>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</si>
  <si>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</si>
  <si>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</si>
  <si>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</si>
  <si>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</si>
  <si>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</si>
  <si>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</si>
  <si>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</si>
  <si>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</si>
  <si>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</si>
  <si>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</si>
  <si>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</si>
  <si>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</si>
  <si>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</si>
  <si>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</si>
  <si>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</si>
  <si>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</si>
  <si>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</si>
  <si>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</si>
  <si>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</si>
  <si>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</si>
  <si>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</si>
  <si>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</si>
  <si>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</si>
  <si>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</si>
  <si>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</si>
  <si>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</si>
  <si>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</si>
  <si>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</si>
  <si>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</si>
  <si>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</si>
  <si>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</si>
  <si>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</si>
  <si>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</si>
  <si>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</si>
  <si>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</si>
  <si>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</si>
  <si>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</si>
  <si>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</si>
  <si>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</si>
  <si>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</si>
  <si>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</si>
  <si>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</si>
  <si>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</si>
  <si>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</si>
  <si>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</si>
  <si>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</si>
  <si>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</si>
  <si>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</si>
  <si>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</si>
  <si>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</si>
  <si>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</si>
  <si>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</si>
  <si>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</si>
  <si>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</si>
  <si>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</si>
  <si>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</si>
  <si>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</si>
  <si>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</si>
  <si>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</si>
  <si>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</si>
  <si>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</si>
  <si>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</si>
  <si>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</si>
  <si>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</si>
  <si>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</si>
  <si>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</si>
  <si>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</si>
  <si>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</si>
  <si>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</si>
  <si>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</si>
  <si>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</si>
  <si>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</si>
  <si>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</si>
  <si>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</si>
  <si>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</si>
  <si>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</si>
  <si>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</si>
  <si>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</si>
  <si>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</si>
  <si>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</si>
  <si>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</si>
  <si>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</si>
  <si>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</si>
  <si>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</si>
  <si>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</si>
  <si>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</si>
  <si>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</si>
  <si>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</si>
  <si>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</si>
  <si>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</si>
  <si>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</si>
  <si>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</si>
  <si>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</si>
  <si>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</si>
  <si>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</si>
  <si>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</si>
  <si>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</si>
  <si>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</si>
  <si>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</si>
  <si>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</si>
  <si>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</si>
  <si>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</si>
  <si>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</si>
  <si>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</si>
  <si>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</si>
  <si>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</si>
  <si>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</si>
  <si>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</si>
  <si>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</si>
  <si>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</si>
  <si>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</si>
  <si>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</si>
  <si>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</si>
  <si>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</si>
  <si>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</si>
  <si>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</si>
  <si>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</si>
  <si>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</si>
  <si>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</si>
  <si>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</si>
  <si>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</si>
  <si>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</si>
  <si>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</si>
  <si>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</si>
  <si>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</si>
  <si>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</si>
  <si>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</si>
  <si>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</si>
  <si>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</si>
  <si>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</si>
  <si>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</si>
  <si>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</si>
  <si>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</si>
  <si>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</si>
  <si>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</si>
  <si>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</si>
  <si>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</si>
  <si>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</si>
  <si>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</si>
  <si>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</si>
  <si>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</si>
  <si>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</si>
  <si>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</si>
  <si>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</si>
  <si>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</si>
  <si>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</si>
  <si>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</si>
  <si>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</si>
  <si>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</si>
  <si>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</si>
  <si>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</si>
  <si>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</si>
  <si>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</si>
  <si>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</si>
  <si>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</si>
  <si>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</si>
  <si>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</si>
  <si>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</si>
  <si>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</si>
  <si>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</si>
  <si>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</si>
  <si>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</si>
  <si>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</si>
  <si>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</si>
  <si>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</si>
  <si>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</si>
  <si>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</si>
  <si>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</si>
  <si>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</si>
  <si>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</si>
  <si>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</si>
  <si>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</si>
  <si>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</si>
  <si>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</si>
  <si>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</si>
  <si>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</si>
  <si>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</si>
  <si>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</si>
  <si>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</si>
  <si>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</si>
  <si>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</si>
  <si>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</si>
  <si>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</si>
  <si>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</si>
  <si>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</si>
  <si>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</si>
  <si>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</si>
  <si>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</si>
  <si>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</si>
  <si>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</si>
  <si>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</si>
  <si>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</si>
  <si>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</si>
  <si>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</si>
  <si>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</si>
  <si>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</si>
  <si>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</si>
  <si>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</si>
  <si>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</si>
  <si>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</si>
  <si>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</si>
  <si>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</si>
  <si>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</si>
  <si>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</si>
  <si>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</si>
  <si>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</si>
  <si>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</si>
  <si>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</si>
  <si>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</si>
  <si>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</si>
  <si>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</si>
  <si>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</si>
  <si>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</si>
  <si>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</si>
  <si>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</si>
  <si>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</si>
  <si>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</si>
  <si>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</si>
  <si>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</si>
  <si>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</si>
  <si>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</si>
  <si>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</si>
  <si>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</si>
  <si>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</si>
  <si>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</si>
  <si>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</si>
  <si>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</si>
  <si>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</si>
  <si>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</si>
  <si>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</si>
  <si>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</si>
  <si>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</si>
  <si>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</si>
  <si>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</si>
  <si>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</si>
  <si>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</si>
  <si>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</si>
  <si>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</si>
  <si>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</si>
  <si>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</si>
  <si>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</si>
  <si>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</si>
  <si>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</si>
  <si>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</si>
  <si>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</si>
  <si>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</si>
  <si>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</si>
  <si>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</si>
  <si>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</si>
  <si>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</si>
  <si>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</si>
  <si>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</si>
  <si>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</si>
  <si>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</si>
  <si>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</si>
  <si>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</si>
  <si>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</si>
  <si>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</si>
  <si>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</si>
  <si>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</si>
  <si>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</si>
  <si>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</si>
  <si>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</si>
  <si>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</si>
  <si>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</si>
  <si>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</si>
  <si>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</si>
  <si>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</si>
  <si>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</si>
  <si>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</si>
  <si>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</si>
  <si>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</si>
  <si>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</si>
  <si>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</si>
  <si>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</si>
  <si>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</si>
  <si>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</si>
  <si>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</si>
  <si>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</si>
  <si>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</si>
  <si>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</si>
  <si>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</si>
  <si>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</si>
  <si>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</si>
  <si>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</si>
  <si>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</si>
  <si>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</si>
  <si>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</si>
  <si>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</si>
  <si>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</si>
  <si>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</si>
  <si>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</si>
  <si>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</si>
  <si>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</si>
  <si>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</si>
  <si>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</si>
  <si>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</si>
  <si>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</si>
  <si>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</si>
  <si>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</si>
  <si>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</si>
  <si>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</si>
  <si>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</si>
  <si>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</si>
  <si>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</si>
  <si>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</si>
  <si>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</si>
  <si>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</si>
  <si>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</si>
  <si>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</si>
  <si>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</si>
  <si>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</si>
  <si>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</si>
  <si>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</si>
  <si>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</si>
  <si>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</si>
  <si>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</si>
  <si>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</si>
  <si>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</si>
  <si>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</si>
  <si>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</si>
  <si>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</si>
  <si>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</si>
  <si>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</si>
  <si>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</si>
  <si>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</si>
  <si>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</si>
  <si>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</si>
  <si>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</si>
  <si>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</si>
  <si>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</si>
  <si>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</si>
  <si>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</si>
  <si>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</si>
  <si>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</si>
  <si>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</si>
  <si>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</si>
  <si>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</si>
  <si>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</si>
  <si>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</si>
  <si>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</si>
  <si>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</si>
  <si>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</si>
  <si>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</si>
  <si>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</si>
  <si>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</si>
  <si>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</si>
  <si>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</si>
  <si>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</si>
  <si>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</si>
  <si>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</si>
  <si>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</si>
  <si>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</si>
  <si>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</si>
  <si>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</si>
  <si>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</si>
  <si>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</si>
  <si>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</si>
  <si>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</si>
  <si>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</si>
  <si>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</si>
  <si>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</si>
  <si>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</si>
  <si>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</si>
  <si>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</si>
  <si>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</si>
  <si>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</si>
  <si>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</si>
  <si>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</si>
  <si>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</si>
  <si>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</si>
  <si>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</si>
  <si>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</si>
  <si>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</si>
  <si>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</si>
  <si>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</si>
  <si>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</si>
  <si>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</si>
  <si>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</si>
  <si>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</si>
  <si>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</si>
  <si>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</si>
  <si>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</si>
  <si>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</si>
  <si>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</si>
  <si>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</si>
  <si>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</si>
  <si>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</si>
  <si>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</si>
  <si>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</si>
  <si>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</si>
  <si>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</si>
  <si>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</si>
  <si>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</si>
  <si>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</si>
  <si>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</si>
  <si>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</si>
  <si>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</si>
  <si>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</si>
  <si>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</si>
  <si>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</si>
  <si>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</si>
  <si>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</si>
  <si>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</si>
  <si>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</si>
  <si>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</si>
  <si>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</si>
  <si>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</si>
  <si>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</si>
  <si>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</si>
  <si>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</si>
  <si>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</si>
  <si>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</si>
  <si>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</si>
  <si>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</si>
  <si>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</si>
  <si>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</si>
  <si>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</si>
  <si>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</si>
  <si>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</si>
  <si>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</si>
  <si>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</si>
  <si>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</si>
  <si>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</si>
  <si>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</si>
  <si>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</si>
  <si>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</si>
  <si>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</si>
  <si>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</si>
  <si>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</si>
  <si>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</si>
  <si>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</si>
  <si>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</si>
  <si>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</si>
  <si>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</si>
  <si>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</si>
  <si>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</si>
  <si>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</si>
  <si>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</si>
  <si>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</si>
  <si>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</si>
  <si>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</si>
  <si>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</si>
  <si>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</si>
  <si>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</si>
  <si>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</si>
  <si>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</si>
  <si>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</si>
  <si>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</si>
  <si>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</si>
  <si>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</si>
  <si>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</si>
  <si>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</si>
  <si>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</si>
  <si>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</si>
  <si>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</si>
  <si>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</si>
  <si>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</si>
  <si>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</si>
  <si>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</si>
  <si>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</si>
  <si>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</si>
  <si>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</si>
  <si>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</si>
  <si>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</si>
  <si>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</si>
  <si>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</si>
  <si>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</si>
  <si>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</si>
  <si>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</si>
  <si>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</si>
  <si>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</si>
  <si>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</si>
  <si>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</si>
  <si>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</si>
  <si>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</si>
  <si>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</si>
  <si>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</si>
  <si>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</si>
  <si>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</si>
  <si>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</si>
  <si>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</si>
  <si>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</si>
  <si>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</si>
  <si>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</si>
  <si>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</si>
  <si>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</si>
  <si>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</si>
  <si>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</si>
  <si>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</si>
  <si>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</si>
  <si>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</si>
  <si>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</si>
  <si>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</si>
  <si>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</si>
  <si>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</si>
  <si>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</si>
  <si>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</si>
  <si>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</si>
  <si>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</si>
  <si>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</si>
  <si>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</si>
  <si>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</si>
  <si>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</si>
  <si>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</si>
  <si>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</si>
  <si>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</si>
  <si>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</si>
  <si>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</si>
  <si>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</si>
  <si>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</si>
  <si>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</si>
  <si>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</si>
  <si>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</si>
  <si>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</si>
  <si>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</si>
  <si>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</si>
  <si>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</si>
  <si>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</si>
  <si>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</si>
  <si>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</si>
  <si>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</si>
  <si>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</si>
  <si>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</si>
  <si>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</si>
  <si>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</si>
  <si>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</si>
  <si>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</si>
  <si>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</si>
  <si>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</si>
  <si>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</si>
  <si>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</si>
  <si>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</si>
  <si>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</si>
  <si>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</si>
  <si>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</si>
  <si>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</si>
  <si>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</si>
  <si>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</si>
  <si>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</si>
  <si>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</si>
  <si>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</si>
  <si>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</si>
  <si>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</si>
  <si>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</si>
  <si>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</si>
  <si>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</si>
  <si>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</si>
  <si>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</si>
  <si>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</si>
  <si>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</si>
  <si>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</si>
  <si>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</si>
  <si>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</si>
  <si>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</si>
  <si>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</si>
  <si>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</si>
  <si>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</si>
  <si>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</si>
  <si>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</si>
  <si>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</si>
  <si>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</si>
  <si>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</si>
  <si>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</si>
  <si>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</si>
  <si>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</si>
  <si>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</si>
  <si>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</si>
  <si>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</si>
  <si>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</si>
  <si>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</si>
  <si>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</si>
  <si>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</si>
  <si>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</si>
  <si>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</si>
  <si>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</si>
  <si>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</si>
  <si>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</si>
  <si>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</si>
  <si>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</si>
  <si>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</si>
  <si>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</si>
  <si>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</si>
  <si>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</si>
  <si>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</si>
  <si>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</si>
  <si>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</si>
  <si>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</si>
  <si>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</si>
  <si>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</si>
  <si>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</si>
  <si>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</si>
  <si>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</si>
  <si>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</si>
  <si>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</si>
  <si>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</si>
  <si>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</si>
  <si>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</si>
  <si>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</si>
  <si>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</si>
  <si>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</si>
  <si>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</si>
  <si>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</si>
  <si>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</si>
  <si>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</si>
  <si>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</si>
  <si>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</si>
  <si>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</si>
  <si>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</si>
  <si>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</si>
  <si>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</si>
  <si>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</si>
  <si>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</si>
  <si>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</si>
  <si>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</si>
  <si>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</si>
  <si>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</si>
  <si>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</si>
  <si>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</si>
  <si>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</si>
  <si>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</si>
  <si>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</si>
  <si>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</si>
  <si>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</si>
  <si>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</si>
  <si>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</si>
  <si>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</si>
  <si>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</si>
  <si>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</si>
  <si>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</si>
  <si>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</si>
  <si>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</si>
  <si>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</si>
  <si>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</si>
  <si>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</si>
  <si>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</si>
  <si>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</si>
  <si>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</si>
  <si>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</si>
  <si>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</si>
  <si>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</si>
  <si>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</si>
  <si>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</si>
  <si>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</si>
  <si>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</si>
  <si>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</si>
  <si>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</si>
  <si>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</si>
  <si>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</si>
  <si>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</si>
  <si>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</si>
  <si>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</si>
  <si>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</si>
  <si>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</si>
  <si>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</si>
  <si>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</si>
  <si>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</si>
  <si>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</si>
  <si>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</si>
  <si>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</si>
  <si>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</si>
  <si>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</si>
  <si>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</si>
  <si>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</si>
  <si>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</si>
  <si>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</si>
  <si>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</si>
  <si>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</si>
  <si>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</si>
  <si>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</si>
  <si>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</si>
  <si>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</si>
  <si>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</si>
  <si>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</si>
  <si>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</si>
  <si>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</si>
  <si>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</si>
  <si>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</si>
  <si>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</si>
  <si>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</si>
  <si>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</si>
  <si>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</si>
  <si>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</si>
  <si>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</si>
  <si>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</si>
  <si>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</si>
  <si>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</si>
  <si>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</si>
  <si>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</si>
  <si>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</si>
  <si>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</si>
  <si>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</si>
  <si>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</si>
  <si>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</si>
  <si>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</si>
  <si>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</si>
  <si>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</si>
  <si>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</si>
  <si>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</si>
  <si>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</si>
  <si>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</si>
  <si>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</si>
  <si>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</si>
  <si>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</si>
  <si>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</si>
  <si>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</si>
  <si>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</si>
  <si>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</si>
  <si>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</si>
  <si>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</si>
  <si>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</si>
  <si>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</si>
  <si>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</si>
  <si>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</si>
  <si>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</si>
  <si>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</si>
  <si>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</si>
  <si>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</si>
  <si>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</si>
  <si>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</si>
  <si>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</si>
  <si>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</si>
  <si>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</si>
  <si>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</si>
  <si>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</si>
  <si>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</si>
  <si>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</si>
  <si>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</si>
  <si>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</si>
  <si>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</si>
  <si>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</si>
  <si>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</si>
  <si>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</si>
  <si>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</si>
  <si>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</si>
  <si>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</si>
  <si>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</si>
  <si>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</si>
  <si>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</si>
  <si>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</si>
  <si>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</si>
  <si>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</si>
  <si>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</si>
  <si>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</si>
  <si>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</si>
  <si>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</si>
  <si>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</si>
  <si>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</si>
  <si>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</si>
  <si>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</si>
  <si>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</si>
  <si>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</si>
  <si>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</si>
  <si>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</si>
  <si>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</si>
  <si>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</si>
  <si>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</si>
  <si>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</si>
  <si>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</si>
  <si>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</si>
  <si>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</si>
  <si>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</si>
  <si>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</si>
  <si>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</si>
  <si>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</si>
  <si>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</si>
  <si>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</si>
  <si>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</si>
  <si>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</si>
  <si>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</si>
  <si>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</si>
  <si>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</si>
  <si>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</si>
  <si>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</si>
  <si>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</si>
  <si>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</si>
  <si>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</si>
  <si>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</si>
  <si>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</si>
  <si>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</si>
  <si>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</si>
  <si>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</si>
  <si>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</si>
  <si>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</si>
  <si>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</si>
  <si>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</si>
  <si>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</si>
  <si>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</si>
  <si>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</si>
  <si>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</si>
  <si>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</si>
  <si>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</si>
  <si>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</si>
  <si>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</si>
  <si>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</si>
  <si>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</si>
  <si>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</si>
  <si>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</si>
  <si>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</si>
  <si>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</si>
  <si>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</si>
  <si>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</si>
  <si>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</si>
  <si>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</si>
  <si>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</si>
  <si>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</si>
  <si>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</si>
  <si>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</si>
  <si>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</si>
  <si>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</si>
  <si>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</si>
  <si>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</si>
  <si>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</si>
  <si>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</si>
  <si>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</si>
  <si>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</si>
  <si>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</si>
  <si>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</si>
  <si>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</si>
  <si>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</si>
  <si>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</si>
  <si>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</si>
  <si>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</si>
  <si>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</si>
  <si>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</si>
  <si>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</si>
  <si>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</si>
  <si>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</si>
  <si>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</si>
  <si>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</si>
  <si>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</si>
  <si>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</si>
  <si>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</si>
  <si>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</si>
  <si>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</si>
  <si>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</si>
  <si>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</si>
  <si>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</si>
  <si>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</si>
  <si>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</si>
  <si>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</si>
  <si>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</si>
  <si>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</si>
  <si>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</si>
  <si>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</si>
  <si>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</si>
  <si>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</si>
  <si>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</si>
  <si>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</si>
  <si>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</si>
  <si>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</si>
  <si>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</si>
  <si>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</si>
  <si>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</si>
  <si>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</si>
  <si>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</si>
  <si>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</si>
  <si>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</si>
  <si>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</si>
  <si>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</si>
  <si>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</si>
  <si>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</si>
  <si>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</si>
  <si>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</si>
  <si>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</si>
  <si>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</si>
  <si>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</si>
  <si>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</si>
  <si>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</si>
  <si>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</si>
  <si>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</si>
  <si>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</si>
  <si>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</si>
  <si>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</si>
  <si>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</si>
  <si>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</si>
  <si>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</si>
  <si>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</si>
  <si>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</si>
  <si>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</si>
  <si>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</si>
  <si>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</si>
  <si>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</si>
  <si>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</si>
  <si>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</si>
  <si>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</si>
  <si>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</si>
  <si>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</si>
  <si>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</si>
  <si>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</si>
  <si>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</si>
  <si>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</si>
  <si>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</si>
  <si>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</si>
  <si>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</si>
  <si>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</si>
  <si>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</si>
  <si>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</si>
  <si>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</si>
  <si>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</si>
  <si>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</si>
  <si>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</si>
  <si>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</si>
  <si>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</si>
  <si>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</si>
  <si>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</si>
  <si>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</si>
  <si>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</si>
  <si>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</si>
  <si>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</si>
  <si>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</si>
  <si>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</si>
  <si>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</si>
  <si>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</si>
  <si>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</si>
  <si>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</si>
  <si>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</si>
  <si>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</si>
  <si>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</si>
  <si>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</si>
  <si>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</si>
  <si>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</si>
  <si>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</si>
  <si>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</si>
  <si>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</si>
  <si>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</si>
  <si>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</si>
  <si>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</si>
  <si>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</si>
  <si>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</si>
  <si>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</si>
  <si>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</si>
  <si>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</si>
  <si>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</si>
  <si>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</si>
  <si>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</si>
  <si>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</si>
  <si>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</si>
  <si>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</si>
  <si>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</si>
  <si>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</si>
  <si>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</si>
  <si>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</si>
  <si>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</si>
  <si>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</si>
  <si>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</si>
  <si>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</si>
  <si>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</si>
  <si>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</si>
  <si>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</si>
  <si>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</si>
  <si>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</si>
  <si>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</si>
  <si>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</si>
  <si>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</si>
  <si>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</si>
  <si>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</si>
  <si>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</si>
  <si>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</si>
  <si>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</si>
  <si>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</si>
  <si>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</si>
  <si>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</si>
  <si>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</si>
  <si>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</si>
  <si>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</si>
  <si>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</si>
  <si>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</si>
  <si>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</si>
  <si>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</si>
  <si>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</si>
  <si>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</si>
  <si>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</si>
  <si>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</si>
  <si>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</si>
  <si>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</si>
  <si>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</si>
  <si>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</si>
  <si>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</si>
  <si>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</si>
  <si>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</si>
  <si>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</si>
  <si>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</si>
  <si>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</si>
  <si>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</si>
  <si>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</si>
  <si>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</si>
  <si>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</si>
  <si>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</si>
  <si>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</si>
  <si>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</si>
  <si>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</si>
  <si>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</si>
  <si>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</si>
  <si>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</si>
  <si>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</si>
  <si>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</si>
  <si>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</si>
  <si>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</si>
  <si>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</si>
  <si>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</si>
  <si>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</si>
  <si>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</si>
  <si>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</si>
  <si>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</si>
  <si>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</si>
  <si>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</si>
  <si>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</si>
  <si>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</si>
  <si>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</si>
  <si>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</si>
  <si>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</si>
  <si>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</si>
  <si>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</si>
  <si>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</si>
  <si>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</si>
  <si>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</si>
  <si>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</si>
  <si>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</si>
  <si>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</si>
  <si>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</si>
  <si>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</si>
  <si>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</si>
  <si>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</si>
  <si>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</si>
  <si>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</si>
  <si>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</si>
  <si>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</si>
  <si>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</si>
  <si>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</si>
  <si>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</si>
  <si>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</si>
  <si>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</si>
  <si>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</si>
  <si>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</si>
  <si>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</si>
  <si>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</si>
  <si>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</si>
  <si>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</si>
  <si>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</si>
  <si>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</si>
  <si>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</si>
  <si>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</si>
  <si>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</si>
  <si>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</si>
  <si>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</si>
  <si>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</si>
  <si>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</si>
  <si>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</si>
  <si>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</si>
  <si>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</si>
  <si>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</si>
  <si>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</si>
  <si>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</si>
  <si>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</si>
  <si>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</si>
  <si>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</si>
  <si>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</si>
  <si>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</si>
  <si>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</si>
  <si>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</si>
  <si>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</si>
  <si>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</si>
  <si>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</si>
  <si>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</si>
  <si>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</si>
  <si>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</si>
  <si>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</si>
  <si>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</si>
  <si>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</si>
  <si>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</si>
  <si>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</si>
  <si>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</si>
  <si>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</si>
  <si>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</si>
  <si>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</si>
  <si>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</si>
  <si>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</si>
  <si>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</si>
  <si>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</si>
  <si>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</si>
  <si>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</si>
  <si>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</si>
  <si>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</si>
  <si>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</si>
  <si>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</si>
  <si>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</si>
  <si>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</si>
  <si>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</si>
  <si>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</si>
  <si>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</si>
  <si>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</si>
  <si>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</si>
  <si>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</si>
  <si>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</si>
  <si>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</si>
  <si>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</si>
  <si>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</si>
  <si>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</si>
  <si>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</si>
  <si>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</si>
  <si>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</si>
  <si>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</si>
  <si>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</si>
  <si>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</si>
  <si>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</si>
  <si>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</si>
  <si>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</si>
  <si>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</si>
  <si>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</si>
  <si>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</si>
  <si>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</si>
  <si>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</si>
  <si>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</si>
  <si>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</si>
  <si>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</si>
  <si>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</si>
  <si>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</si>
  <si>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</si>
  <si>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</si>
  <si>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</si>
  <si>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</si>
  <si>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</si>
  <si>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</si>
  <si>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</si>
  <si>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</si>
  <si>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</si>
  <si>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</si>
  <si>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</si>
  <si>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</si>
  <si>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</si>
  <si>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</si>
  <si>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</si>
  <si>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</si>
  <si>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</si>
  <si>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</si>
  <si>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</si>
  <si>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</si>
  <si>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</si>
  <si>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</si>
  <si>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</si>
  <si>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</si>
  <si>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</si>
  <si>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</si>
  <si>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</si>
  <si>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</si>
  <si>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</si>
  <si>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</si>
  <si>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</si>
  <si>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</si>
  <si>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</si>
  <si>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</si>
  <si>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</si>
  <si>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</si>
  <si>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</si>
  <si>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</si>
  <si>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</si>
  <si>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</si>
  <si>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</si>
  <si>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</si>
  <si>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</si>
  <si>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</si>
  <si>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</si>
  <si>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</si>
  <si>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</si>
  <si>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</si>
  <si>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</si>
  <si>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</si>
  <si>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</si>
  <si>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</si>
  <si>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</si>
  <si>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</si>
  <si>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</si>
  <si>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</si>
  <si>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</si>
  <si>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</si>
  <si>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</si>
  <si>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</si>
  <si>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</si>
  <si>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</si>
  <si>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</si>
  <si>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</si>
  <si>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</si>
  <si>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</si>
  <si>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</si>
  <si>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</si>
  <si>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</si>
  <si>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</si>
  <si>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</si>
  <si>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</si>
  <si>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</si>
  <si>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</si>
  <si>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</si>
  <si>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</si>
  <si>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</si>
  <si>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</si>
  <si>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</si>
  <si>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</si>
  <si>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</si>
  <si>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</si>
  <si>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</si>
  <si>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</si>
  <si>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</si>
  <si>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</si>
  <si>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</si>
  <si>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</si>
  <si>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</si>
  <si>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</si>
  <si>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</si>
  <si>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</si>
  <si>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</si>
  <si>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</si>
  <si>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</si>
  <si>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</si>
  <si>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</si>
  <si>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</si>
  <si>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</si>
  <si>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</si>
  <si>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</si>
  <si>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</si>
  <si>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</si>
  <si>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</si>
  <si>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</si>
  <si>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</si>
  <si>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</si>
  <si>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</si>
  <si>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</si>
  <si>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</si>
  <si>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</si>
  <si>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</si>
  <si>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</si>
  <si>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</si>
  <si>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</si>
  <si>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</si>
  <si>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</si>
  <si>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</si>
  <si>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</si>
  <si>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</si>
  <si>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</si>
  <si>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</si>
  <si>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</si>
  <si>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</si>
  <si>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</si>
  <si>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</si>
  <si>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</si>
  <si>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</si>
  <si>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</si>
  <si>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</si>
  <si>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</si>
  <si>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</si>
  <si>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</si>
  <si>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</si>
  <si>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</si>
  <si>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</si>
  <si>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</si>
  <si>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</si>
  <si>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</si>
  <si>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</si>
  <si>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</si>
  <si>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</si>
  <si>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</si>
  <si>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</si>
  <si>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</si>
  <si>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</si>
  <si>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</si>
  <si>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</si>
  <si>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</si>
  <si>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</si>
  <si>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</si>
  <si>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</si>
  <si>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</si>
  <si>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</si>
  <si>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</si>
  <si>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</si>
  <si>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</si>
  <si>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</si>
  <si>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</si>
  <si>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</si>
  <si>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</si>
  <si>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</si>
  <si>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</si>
  <si>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</si>
  <si>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</si>
  <si>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</si>
  <si>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</si>
  <si>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</si>
  <si>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</si>
  <si>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</si>
  <si>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</si>
  <si>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</si>
  <si>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</si>
  <si>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</si>
  <si>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</si>
  <si>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</si>
  <si>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</si>
  <si>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</si>
  <si>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</si>
  <si>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</si>
  <si>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</si>
  <si>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</si>
  <si>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</si>
  <si>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</si>
  <si>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</si>
  <si>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</si>
  <si>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</si>
  <si>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</si>
  <si>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</si>
  <si>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</si>
  <si>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</si>
  <si>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</si>
  <si>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</si>
  <si>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</si>
  <si>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</si>
  <si>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</si>
  <si>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</si>
  <si>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</si>
  <si>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</si>
  <si>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</si>
  <si>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</si>
  <si>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</si>
  <si>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</si>
  <si>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</si>
  <si>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</si>
  <si>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</si>
  <si>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</si>
  <si>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</si>
  <si>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</si>
  <si>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</si>
  <si>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</si>
  <si>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</si>
  <si>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</si>
  <si>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</si>
  <si>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</si>
  <si>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</si>
  <si>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</si>
  <si>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</si>
  <si>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</si>
  <si>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</si>
  <si>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</si>
  <si>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</si>
  <si>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</si>
  <si>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</si>
  <si>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</si>
  <si>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</si>
  <si>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</si>
  <si>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</si>
  <si>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</si>
  <si>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</si>
  <si>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</si>
  <si>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</si>
  <si>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</si>
  <si>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</si>
  <si>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</si>
  <si>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</si>
  <si>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</si>
  <si>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</si>
  <si>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</si>
  <si>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</si>
  <si>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</si>
  <si>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</si>
  <si>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</si>
  <si>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</si>
  <si>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</si>
  <si>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</si>
  <si>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</si>
  <si>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</si>
  <si>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</si>
  <si>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</si>
  <si>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</si>
  <si>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</si>
  <si>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</si>
  <si>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</si>
  <si>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</si>
  <si>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</si>
  <si>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</si>
  <si>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</si>
  <si>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</si>
  <si>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</si>
  <si>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</si>
  <si>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</si>
  <si>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</si>
  <si>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</si>
  <si>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</si>
  <si>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</si>
  <si>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</si>
  <si>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</si>
  <si>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</si>
  <si>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</si>
  <si>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</si>
  <si>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</si>
  <si>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</si>
  <si>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</si>
  <si>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</si>
  <si>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</si>
  <si>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</si>
  <si>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</si>
  <si>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</si>
  <si>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</si>
  <si>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</si>
  <si>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</si>
  <si>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</si>
  <si>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</si>
  <si>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</si>
  <si>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</si>
  <si>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</si>
  <si>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</si>
  <si>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</si>
  <si>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</si>
  <si>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</si>
  <si>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</si>
  <si>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</si>
  <si>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</si>
  <si>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</si>
  <si>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</si>
  <si>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</si>
  <si>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</si>
  <si>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</si>
  <si>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</si>
  <si>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</si>
  <si>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</si>
  <si>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</si>
  <si>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</si>
  <si>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</si>
  <si>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</si>
  <si>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</si>
  <si>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</si>
  <si>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</si>
  <si>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</si>
  <si>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</si>
  <si>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</si>
  <si>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</si>
  <si>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</si>
  <si>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</si>
  <si>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</si>
  <si>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</si>
  <si>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</si>
  <si>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</si>
  <si>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</si>
  <si>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</si>
  <si>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</si>
  <si>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</si>
  <si>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</si>
  <si>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</si>
  <si>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</si>
  <si>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</si>
  <si>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</si>
  <si>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</si>
  <si>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</si>
  <si>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</si>
  <si>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</si>
  <si>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</si>
  <si>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</si>
  <si>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</si>
  <si>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</si>
  <si>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</si>
  <si>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</si>
  <si>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</si>
  <si>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</si>
  <si>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</si>
  <si>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</si>
  <si>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</si>
  <si>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</si>
  <si>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</si>
  <si>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</si>
  <si>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</si>
  <si>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</si>
  <si>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</si>
  <si>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</si>
  <si>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</si>
  <si>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</si>
  <si>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</si>
  <si>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</si>
  <si>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</si>
  <si>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</si>
  <si>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</si>
  <si>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</si>
  <si>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</si>
  <si>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</si>
  <si>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</si>
  <si>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</si>
  <si>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</si>
  <si>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</si>
  <si>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</si>
  <si>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</si>
  <si>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</si>
  <si>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</si>
  <si>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</si>
  <si>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</si>
  <si>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</si>
  <si>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</si>
  <si>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</si>
  <si>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</si>
  <si>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</si>
  <si>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</si>
  <si>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</si>
  <si>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</si>
  <si>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</si>
  <si>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</si>
  <si>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</si>
  <si>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</si>
  <si>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</si>
  <si>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</si>
  <si>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</si>
  <si>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</si>
  <si>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</si>
  <si>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</si>
  <si>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</si>
  <si>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</si>
  <si>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</si>
  <si>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</si>
  <si>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</si>
  <si>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</si>
  <si>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</si>
  <si>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</si>
  <si>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</si>
  <si>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</si>
  <si>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</si>
  <si>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</si>
  <si>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</si>
  <si>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</si>
  <si>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</si>
  <si>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</si>
  <si>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</si>
  <si>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</si>
  <si>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</si>
  <si>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</si>
  <si>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</si>
  <si>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</si>
  <si>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</si>
  <si>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</si>
  <si>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</si>
  <si>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</si>
  <si>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</si>
  <si>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</si>
  <si>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</si>
  <si>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</si>
  <si>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</si>
  <si>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</si>
  <si>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</si>
  <si>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</si>
  <si>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</si>
  <si>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</si>
  <si>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</si>
  <si>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</si>
  <si>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</si>
  <si>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</si>
  <si>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</si>
  <si>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</si>
  <si>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</si>
  <si>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</si>
  <si>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</si>
  <si>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</si>
  <si>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</si>
  <si>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</si>
  <si>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</si>
  <si>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</si>
  <si>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</si>
  <si>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</si>
  <si>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</si>
  <si>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</si>
  <si>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</si>
  <si>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</si>
  <si>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</si>
  <si>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</si>
  <si>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</si>
  <si>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</si>
  <si>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</si>
  <si>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</si>
  <si>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</si>
  <si>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</si>
  <si>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</si>
  <si>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</si>
  <si>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</si>
  <si>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</si>
  <si>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</si>
  <si>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</si>
  <si>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</si>
  <si>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</si>
  <si>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</si>
  <si>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</si>
  <si>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</si>
  <si>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</si>
  <si>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</si>
  <si>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</si>
  <si>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</si>
  <si>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</si>
  <si>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</si>
  <si>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</si>
  <si>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</si>
  <si>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</si>
  <si>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</si>
  <si>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</si>
  <si>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</si>
  <si>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</si>
  <si>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</si>
  <si>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</si>
  <si>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</si>
  <si>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</si>
  <si>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</si>
  <si>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</si>
  <si>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</si>
  <si>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</si>
  <si>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</si>
  <si>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</si>
  <si>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</si>
  <si>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</si>
  <si>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</si>
  <si>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</si>
  <si>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</si>
  <si>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</si>
  <si>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</si>
  <si>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</si>
  <si>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</si>
  <si>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</si>
  <si>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</si>
  <si>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</si>
  <si>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</si>
  <si>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</si>
  <si>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</si>
  <si>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</si>
  <si>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</si>
  <si>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</si>
  <si>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</si>
  <si>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</si>
  <si>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</si>
  <si>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</si>
  <si>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</si>
  <si>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</si>
  <si>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</si>
  <si>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</si>
  <si>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</si>
  <si>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</si>
  <si>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</si>
  <si>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</si>
  <si>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</si>
  <si>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</si>
  <si>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</si>
  <si>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</si>
  <si>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</si>
  <si>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</si>
  <si>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</si>
  <si>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</si>
  <si>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</si>
  <si>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</si>
  <si>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</si>
  <si>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</si>
  <si>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</si>
  <si>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</si>
  <si>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</si>
  <si>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</si>
  <si>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</si>
  <si>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</si>
  <si>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</si>
  <si>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</si>
  <si>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</si>
  <si>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</si>
  <si>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</si>
  <si>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</si>
  <si>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</si>
  <si>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</si>
  <si>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</si>
  <si>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</si>
  <si>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</si>
  <si>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</si>
  <si>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</si>
  <si>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</si>
  <si>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</si>
  <si>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</si>
  <si>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</si>
  <si>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</si>
  <si>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</si>
  <si>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</si>
  <si>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</si>
  <si>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</si>
  <si>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</si>
  <si>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</si>
  <si>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</si>
  <si>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</si>
  <si>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</si>
  <si>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</si>
  <si>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</si>
  <si>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</si>
  <si>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</si>
  <si>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</si>
  <si>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</si>
  <si>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</si>
  <si>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</si>
  <si>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</si>
  <si>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</si>
  <si>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</si>
  <si>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</si>
  <si>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</si>
  <si>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</si>
  <si>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</si>
  <si>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</si>
  <si>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</si>
  <si>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</si>
  <si>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</si>
  <si>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</si>
  <si>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</si>
  <si>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</si>
  <si>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</si>
  <si>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</si>
  <si>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</si>
  <si>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</si>
  <si>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</si>
  <si>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</si>
  <si>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</si>
  <si>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</si>
  <si>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</si>
  <si>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</si>
  <si>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</si>
  <si>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</si>
  <si>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</si>
  <si>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</si>
  <si>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</si>
  <si>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</si>
  <si>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</si>
  <si>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</si>
  <si>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</si>
  <si>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</si>
  <si>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</si>
  <si>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</si>
  <si>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</si>
  <si>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</si>
  <si>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</si>
  <si>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</si>
  <si>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</si>
  <si>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</si>
  <si>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</si>
  <si>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</si>
  <si>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</si>
  <si>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</si>
  <si>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</si>
  <si>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</si>
  <si>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</si>
  <si>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</si>
  <si>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</si>
  <si>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</si>
  <si>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</si>
  <si>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</si>
  <si>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</si>
  <si>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</si>
  <si>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</si>
  <si>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</si>
  <si>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</si>
  <si>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</si>
  <si>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</si>
  <si>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</si>
  <si>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</si>
  <si>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</si>
  <si>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</si>
  <si>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</si>
  <si>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</si>
  <si>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</si>
  <si>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</si>
  <si>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</si>
  <si>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</si>
  <si>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</si>
  <si>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</si>
  <si>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</si>
  <si>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</si>
  <si>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</si>
  <si>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</si>
  <si>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</si>
  <si>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</si>
  <si>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</si>
  <si>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</si>
  <si>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</si>
  <si>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</si>
  <si>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</si>
  <si>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</si>
  <si>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</si>
  <si>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</si>
  <si>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</si>
  <si>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</si>
  <si>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</si>
  <si>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</si>
  <si>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</si>
  <si>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</si>
  <si>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</si>
  <si>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</si>
  <si>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</si>
  <si>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</si>
  <si>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</si>
  <si>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</si>
  <si>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</si>
  <si>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</si>
  <si>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</si>
  <si>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</si>
  <si>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</si>
  <si>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</si>
  <si>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</si>
  <si>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</si>
  <si>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</si>
  <si>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</si>
  <si>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</si>
  <si>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</si>
  <si>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</si>
  <si>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</si>
  <si>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</si>
  <si>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</si>
  <si>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</si>
  <si>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</si>
  <si>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</si>
  <si>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</si>
  <si>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</si>
  <si>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</si>
  <si>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</si>
  <si>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</si>
  <si>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</si>
  <si>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</si>
  <si>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</si>
  <si>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</si>
  <si>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</si>
  <si>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</si>
  <si>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</si>
  <si>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</si>
  <si>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</si>
  <si>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</si>
  <si>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</si>
  <si>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</si>
  <si>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</si>
  <si>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</si>
  <si>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</si>
  <si>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</si>
  <si>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</si>
  <si>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</si>
  <si>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</si>
  <si>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</si>
  <si>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</si>
  <si>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</si>
  <si>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</si>
  <si>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</si>
  <si>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</si>
  <si>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</si>
  <si>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</si>
  <si>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</si>
  <si>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</si>
  <si>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</si>
  <si>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</si>
  <si>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</si>
  <si>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</si>
  <si>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</si>
  <si>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</si>
  <si>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</si>
  <si>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</si>
  <si>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</si>
  <si>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</si>
  <si>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</si>
  <si>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</si>
  <si>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</si>
  <si>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</si>
  <si>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</si>
  <si>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</si>
  <si>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</si>
  <si>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</si>
  <si>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</si>
  <si>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</si>
  <si>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</si>
  <si>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</si>
  <si>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</si>
  <si>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</si>
  <si>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</si>
  <si>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</si>
  <si>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</si>
  <si>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</si>
  <si>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</si>
  <si>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</si>
  <si>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</si>
  <si>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</si>
  <si>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</si>
  <si>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</si>
  <si>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</si>
  <si>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</si>
  <si>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</si>
  <si>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</si>
  <si>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</si>
  <si>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</si>
  <si>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</si>
  <si>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</si>
  <si>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</si>
  <si>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</si>
  <si>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</si>
  <si>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</si>
  <si>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</si>
  <si>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</si>
  <si>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</si>
  <si>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</si>
  <si>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</si>
  <si>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</si>
  <si>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</si>
  <si>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</si>
  <si>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</si>
  <si>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</si>
  <si>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</si>
  <si>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</si>
  <si>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</si>
  <si>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</si>
  <si>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</si>
  <si>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</si>
  <si>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</si>
  <si>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</si>
  <si>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</si>
  <si>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</si>
  <si>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</si>
  <si>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</si>
  <si>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</si>
  <si>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</si>
  <si>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</si>
  <si>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</si>
  <si>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</si>
  <si>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</si>
  <si>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</si>
  <si>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</si>
  <si>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</si>
  <si>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</si>
  <si>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</si>
  <si>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</si>
  <si>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</si>
  <si>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</si>
  <si>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</si>
  <si>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</si>
  <si>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</si>
  <si>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</si>
  <si>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</si>
  <si>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</si>
  <si>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</si>
  <si>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</si>
  <si>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</si>
  <si>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</si>
  <si>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</si>
  <si>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</si>
  <si>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</si>
  <si>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</si>
  <si>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</si>
  <si>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</si>
  <si>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</si>
  <si>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</si>
  <si>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</si>
  <si>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</si>
  <si>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</si>
  <si>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</si>
  <si>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</si>
  <si>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</si>
  <si>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</si>
  <si>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</si>
  <si>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</si>
  <si>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</si>
  <si>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</si>
  <si>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</si>
  <si>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</si>
  <si>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</si>
  <si>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</si>
  <si>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</si>
  <si>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</si>
  <si>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</si>
  <si>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</si>
  <si>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</si>
  <si>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</si>
  <si>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</si>
  <si>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</si>
  <si>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</si>
  <si>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</si>
  <si>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</si>
  <si>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</si>
  <si>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</si>
  <si>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</si>
  <si>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</si>
  <si>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</si>
  <si>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</si>
  <si>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</si>
  <si>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</si>
  <si>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</si>
  <si>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</si>
  <si>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</si>
  <si>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</si>
  <si>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</si>
  <si>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</si>
  <si>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</si>
  <si>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</si>
  <si>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</si>
  <si>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</si>
  <si>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</si>
  <si>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</si>
  <si>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</si>
  <si>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</si>
  <si>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</si>
  <si>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</si>
  <si>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</si>
  <si>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</si>
  <si>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</si>
  <si>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</si>
  <si>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</si>
  <si>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</si>
  <si>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</si>
  <si>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</si>
  <si>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</si>
  <si>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</si>
  <si>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</si>
  <si>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</si>
  <si>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</si>
  <si>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</si>
  <si>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</si>
  <si>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</si>
  <si>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</si>
  <si>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</si>
  <si>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</si>
  <si>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</si>
  <si>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</si>
  <si>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</si>
  <si>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</si>
  <si>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</si>
  <si>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</si>
  <si>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</si>
  <si>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</si>
  <si>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</si>
  <si>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</si>
  <si>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</si>
  <si>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</si>
  <si>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</si>
  <si>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</si>
  <si>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</si>
  <si>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</si>
  <si>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</si>
  <si>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</si>
  <si>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</si>
  <si>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</si>
  <si>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</si>
  <si>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</si>
  <si>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</si>
  <si>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</si>
  <si>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</si>
  <si>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</si>
  <si>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</si>
  <si>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</si>
  <si>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</si>
  <si>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</si>
  <si>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</si>
  <si>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</si>
  <si>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</si>
  <si>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</si>
  <si>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</si>
  <si>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</si>
  <si>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</si>
  <si>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</si>
  <si>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</si>
  <si>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</si>
  <si>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</si>
  <si>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</si>
  <si>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</si>
  <si>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</si>
  <si>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</si>
  <si>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</si>
  <si>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</si>
  <si>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</si>
  <si>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</si>
  <si>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</si>
  <si>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</si>
  <si>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</si>
  <si>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</si>
  <si>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</si>
  <si>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</si>
  <si>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</si>
  <si>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</si>
  <si>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</si>
  <si>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</si>
  <si>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</si>
  <si>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</si>
  <si>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</si>
  <si>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</si>
  <si>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</si>
  <si>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</si>
  <si>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</si>
  <si>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</si>
  <si>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</si>
  <si>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</si>
  <si>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</si>
  <si>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</si>
  <si>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</si>
  <si>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</si>
  <si>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</si>
  <si>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</si>
  <si>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</si>
  <si>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</si>
  <si>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</si>
  <si>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</si>
  <si>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</si>
  <si>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</si>
  <si>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</si>
  <si>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</si>
  <si>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</si>
  <si>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</si>
  <si>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</si>
  <si>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</si>
  <si>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</si>
  <si>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</si>
  <si>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</si>
  <si>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</si>
  <si>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</si>
  <si>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</si>
  <si>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</si>
  <si>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</si>
  <si>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</si>
  <si>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</si>
  <si>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</si>
  <si>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</si>
  <si>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</si>
  <si>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</si>
  <si>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</si>
  <si>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</si>
  <si>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</si>
  <si>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</si>
  <si>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</si>
  <si>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</si>
  <si>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</si>
  <si>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</si>
  <si>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</si>
  <si>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</si>
  <si>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</si>
  <si>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</si>
  <si>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</si>
  <si>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</si>
  <si>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</si>
  <si>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</si>
  <si>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</si>
  <si>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</si>
  <si>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</si>
  <si>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</si>
  <si>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</si>
  <si>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</si>
  <si>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</si>
  <si>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</si>
  <si>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</si>
  <si>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</si>
  <si>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</si>
  <si>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</si>
  <si>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</si>
  <si>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</si>
  <si>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</si>
  <si>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</si>
  <si>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</si>
  <si>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</si>
  <si>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</si>
  <si>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</si>
  <si>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</si>
  <si>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</si>
  <si>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</si>
  <si>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</si>
  <si>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</si>
  <si>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</si>
  <si>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</si>
  <si>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</si>
  <si>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</si>
  <si>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</si>
  <si>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</si>
  <si>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</si>
  <si>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</si>
  <si>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</si>
  <si>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</si>
  <si>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</si>
  <si>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</si>
  <si>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</si>
  <si>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</si>
  <si>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</si>
  <si>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</si>
  <si>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</si>
  <si>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</si>
  <si>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</si>
  <si>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</si>
  <si>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</si>
  <si>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</si>
  <si>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</si>
  <si>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</si>
  <si>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</si>
  <si>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</si>
  <si>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</si>
  <si>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</si>
  <si>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</si>
  <si>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</si>
  <si>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</si>
  <si>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</si>
  <si>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</si>
  <si>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</si>
  <si>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</si>
  <si>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</si>
  <si>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</si>
  <si>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</si>
  <si>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</si>
  <si>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</si>
  <si>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</si>
  <si>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</si>
  <si>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</si>
  <si>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</si>
  <si>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</si>
  <si>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</si>
  <si>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</si>
  <si>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</si>
  <si>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</si>
  <si>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</si>
  <si>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</si>
  <si>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</si>
  <si>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</si>
  <si>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</si>
  <si>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</si>
  <si>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</si>
  <si>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</si>
  <si>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</si>
  <si>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</si>
  <si>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</si>
  <si>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</si>
  <si>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</si>
  <si>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</si>
  <si>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</si>
  <si>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</si>
  <si>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</si>
  <si>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</si>
  <si>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</si>
  <si>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</si>
  <si>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</si>
  <si>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</si>
  <si>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</si>
  <si>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</si>
  <si>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</si>
  <si>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</si>
  <si>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</si>
  <si>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</si>
  <si>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</si>
  <si>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</si>
  <si>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</si>
  <si>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</si>
  <si>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</si>
  <si>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</si>
  <si>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</si>
  <si>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</si>
  <si>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</si>
  <si>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</si>
  <si>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</si>
  <si>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</si>
  <si>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</si>
  <si>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</si>
  <si>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</si>
  <si>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</si>
  <si>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</si>
  <si>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</si>
  <si>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</si>
  <si>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</si>
  <si>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</si>
  <si>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</si>
  <si>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</si>
  <si>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</si>
  <si>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</si>
  <si>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</si>
  <si>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</si>
  <si>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</si>
  <si>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</si>
  <si>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</si>
  <si>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</si>
  <si>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</si>
  <si>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</si>
  <si>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</si>
  <si>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</si>
  <si>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</si>
  <si>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</si>
  <si>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</si>
  <si>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</si>
  <si>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</si>
  <si>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</si>
  <si>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</si>
  <si>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</si>
  <si>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</si>
  <si>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</si>
  <si>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</si>
  <si>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</si>
  <si>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</si>
  <si>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</si>
  <si>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</si>
  <si>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</si>
  <si>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</si>
  <si>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</si>
  <si>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</si>
  <si>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</si>
  <si>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</si>
  <si>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</si>
  <si>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</si>
  <si>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</si>
  <si>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</si>
  <si>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</si>
  <si>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</si>
  <si>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</si>
  <si>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</si>
  <si>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</si>
  <si>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</si>
  <si>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</si>
  <si>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</si>
  <si>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</si>
  <si>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</si>
  <si>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</si>
  <si>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</si>
  <si>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</si>
  <si>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</si>
  <si>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</si>
  <si>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</si>
  <si>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</si>
  <si>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</si>
  <si>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</si>
  <si>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</si>
  <si>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</si>
  <si>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</si>
  <si>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</si>
  <si>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</si>
  <si>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</si>
  <si>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</si>
  <si>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</si>
  <si>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</si>
  <si>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</si>
  <si>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</si>
  <si>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</si>
  <si>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</si>
  <si>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</si>
  <si>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</si>
  <si>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</si>
  <si>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</si>
  <si>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</si>
  <si>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</si>
  <si>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</si>
  <si>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</si>
  <si>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</si>
  <si>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</si>
  <si>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</si>
  <si>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</si>
  <si>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</si>
  <si>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</si>
  <si>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</si>
  <si>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</si>
  <si>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</si>
  <si>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</si>
  <si>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</si>
  <si>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</si>
  <si>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</si>
  <si>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</si>
  <si>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</si>
  <si>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</si>
  <si>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</si>
  <si>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</si>
  <si>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</si>
  <si>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</si>
  <si>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</si>
  <si>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</si>
  <si>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</si>
  <si>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</si>
  <si>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</si>
  <si>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</si>
  <si>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</si>
  <si>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</si>
  <si>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</si>
  <si>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</si>
  <si>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</si>
  <si>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</si>
  <si>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</si>
  <si>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</si>
  <si>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</si>
  <si>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</si>
  <si>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</si>
  <si>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</si>
  <si>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</si>
  <si>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</si>
  <si>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</si>
  <si>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</si>
  <si>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</si>
  <si>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</si>
  <si>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</si>
  <si>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</si>
  <si>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</si>
  <si>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</si>
  <si>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</si>
  <si>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</si>
  <si>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</si>
  <si>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</si>
  <si>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</si>
  <si>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</si>
  <si>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</si>
  <si>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</si>
  <si>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</si>
  <si>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</si>
  <si>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</si>
  <si>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</si>
  <si>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</si>
  <si>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</si>
  <si>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</si>
  <si>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</si>
  <si>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</si>
  <si>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</si>
  <si>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</si>
  <si>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</si>
  <si>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</si>
  <si>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</si>
  <si>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</si>
  <si>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</si>
  <si>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</si>
  <si>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</si>
  <si>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</si>
  <si>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</si>
  <si>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</si>
  <si>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</si>
  <si>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</si>
  <si>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</si>
  <si>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</si>
  <si>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</si>
  <si>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</si>
  <si>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</si>
  <si>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</si>
  <si>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</si>
  <si>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</si>
  <si>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</si>
  <si>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</si>
  <si>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</si>
  <si>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</si>
  <si>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</si>
  <si>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</si>
  <si>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</si>
  <si>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</si>
  <si>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</si>
  <si>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</si>
  <si>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</si>
  <si>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</si>
  <si>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</si>
  <si>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</si>
  <si>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</si>
  <si>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</si>
  <si>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</si>
  <si>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</si>
  <si>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</si>
  <si>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</si>
  <si>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</si>
  <si>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</si>
  <si>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</si>
  <si>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</si>
  <si>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</si>
  <si>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</si>
  <si>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</si>
  <si>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</si>
  <si>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</si>
  <si>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</si>
  <si>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</si>
  <si>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</si>
  <si>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</si>
  <si>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</si>
  <si>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</si>
  <si>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</si>
  <si>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</si>
  <si>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</si>
  <si>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</si>
  <si>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</si>
  <si>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</si>
  <si>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</si>
  <si>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</si>
  <si>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</si>
  <si>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</si>
  <si>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</si>
  <si>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</si>
  <si>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</si>
  <si>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</si>
  <si>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</si>
  <si>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</si>
  <si>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</si>
  <si>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</si>
  <si>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</si>
  <si>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</si>
  <si>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</si>
  <si>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</si>
  <si>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</si>
  <si>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</si>
  <si>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</si>
  <si>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</si>
  <si>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</si>
  <si>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</si>
  <si>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</si>
  <si>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</si>
  <si>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</si>
  <si>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</si>
  <si>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</si>
  <si>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</si>
  <si>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</si>
  <si>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</si>
  <si>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</si>
  <si>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</si>
  <si>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</si>
  <si>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</si>
  <si>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</si>
  <si>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</si>
  <si>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</si>
  <si>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</si>
  <si>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</si>
  <si>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</si>
  <si>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</si>
  <si>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</si>
  <si>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</si>
  <si>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</si>
  <si>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</si>
  <si>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</si>
  <si>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</si>
  <si>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</si>
  <si>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</si>
  <si>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</si>
  <si>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</si>
  <si>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</si>
  <si>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</si>
  <si>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</si>
  <si>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</si>
  <si>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</si>
  <si>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</si>
  <si>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</si>
  <si>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</si>
  <si>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</si>
  <si>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</si>
  <si>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</si>
  <si>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</si>
  <si>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</si>
  <si>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</si>
  <si>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</si>
  <si>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</si>
  <si>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</si>
  <si>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</si>
  <si>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</si>
  <si>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</si>
  <si>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</si>
  <si>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</si>
  <si>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</si>
  <si>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</si>
  <si>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</si>
  <si>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</si>
  <si>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</si>
  <si>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</si>
  <si>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</si>
  <si>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</si>
  <si>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</si>
  <si>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</si>
  <si>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</si>
  <si>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</si>
  <si>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</si>
  <si>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</si>
  <si>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</si>
  <si>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</si>
  <si>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</si>
  <si>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</si>
  <si>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</si>
  <si>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</si>
  <si>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</si>
  <si>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</si>
  <si>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</si>
  <si>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</si>
  <si>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</si>
  <si>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</si>
  <si>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</si>
  <si>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</si>
  <si>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</si>
  <si>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</si>
  <si>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</si>
  <si>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</si>
  <si>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</si>
  <si>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</si>
  <si>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</si>
  <si>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</si>
  <si>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</si>
  <si>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</si>
  <si>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</si>
  <si>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</si>
  <si>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</si>
  <si>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</si>
  <si>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</si>
  <si>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</si>
  <si>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</si>
  <si>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</si>
  <si>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</si>
  <si>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</si>
  <si>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</si>
  <si>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</si>
  <si>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</si>
  <si>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</si>
  <si>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</si>
  <si>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</si>
  <si>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</si>
  <si>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</si>
  <si>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</si>
  <si>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</si>
  <si>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</si>
  <si>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</si>
  <si>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</si>
  <si>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</si>
  <si>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</si>
  <si>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</si>
  <si>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</si>
  <si>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</si>
  <si>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</si>
  <si>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</si>
  <si>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</si>
  <si>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</si>
  <si>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</si>
  <si>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</si>
  <si>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</si>
  <si>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</si>
  <si>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</si>
  <si>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</si>
  <si>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</si>
  <si>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</si>
  <si>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</si>
  <si>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</si>
  <si>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</si>
  <si>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</si>
  <si>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</si>
  <si>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</si>
  <si>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</si>
  <si>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</si>
  <si>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</si>
  <si>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</si>
  <si>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</si>
  <si>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</si>
  <si>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</si>
  <si>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</si>
  <si>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</si>
  <si>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</si>
  <si>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</si>
  <si>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</si>
  <si>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</si>
  <si>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</si>
  <si>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</si>
  <si>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</si>
  <si>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</si>
  <si>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</si>
  <si>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</si>
  <si>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</si>
  <si>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</si>
  <si>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</si>
  <si>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</si>
  <si>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</si>
  <si>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</si>
  <si>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</si>
  <si>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</si>
  <si>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</si>
  <si>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</si>
  <si>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</si>
  <si>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</si>
  <si>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</si>
  <si>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</si>
  <si>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</si>
  <si>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</si>
  <si>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</si>
  <si>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</si>
  <si>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</si>
  <si>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</si>
  <si>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</si>
  <si>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</si>
  <si>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</si>
  <si>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</si>
  <si>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</si>
  <si>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</si>
  <si>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</si>
  <si>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</si>
  <si>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</si>
  <si>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</si>
  <si>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</si>
  <si>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</si>
  <si>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</si>
  <si>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</si>
  <si>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</si>
  <si>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</si>
  <si>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</si>
  <si>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</si>
  <si>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</si>
  <si>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</si>
  <si>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</si>
  <si>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</si>
  <si>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</si>
  <si>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</si>
  <si>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</si>
  <si>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</si>
  <si>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</si>
  <si>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</si>
  <si>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</si>
  <si>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</si>
  <si>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</si>
  <si>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</si>
  <si>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</si>
  <si>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</si>
  <si>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</si>
  <si>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</si>
  <si>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</si>
  <si>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</si>
  <si>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</si>
  <si>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</si>
  <si>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</si>
  <si>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</si>
  <si>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</si>
  <si>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</si>
  <si>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</si>
  <si>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</si>
  <si>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</si>
  <si>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</si>
  <si>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</si>
  <si>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</si>
  <si>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</si>
  <si>
    <t>QUESTIONS</t>
  </si>
  <si>
    <t>ANSWERS</t>
  </si>
  <si>
    <t>SUMIF</t>
  </si>
  <si>
    <t>1. Calculate the total sales generated from the North region.</t>
  </si>
  <si>
    <t>2. Calculate the total profit earned from the West region.</t>
  </si>
  <si>
    <t>3. Calculate the total quantity sold in the South region.</t>
  </si>
  <si>
    <t>SUMIFS</t>
  </si>
  <si>
    <t>1. Calculate the total sales from the North region where the category is Electronics</t>
  </si>
  <si>
    <t>2. Calculate the total profit from the West region where payment mode is UPI.</t>
  </si>
  <si>
    <t>COUNTIF</t>
  </si>
  <si>
    <t>1. Count the number of orders placed in the North region.</t>
  </si>
  <si>
    <t>2. Count the number of orders from Pune city.</t>
  </si>
  <si>
    <t>3. Count the number of orders paid through UPI.</t>
  </si>
  <si>
    <t>COUNTIFS</t>
  </si>
  <si>
    <t>1. Count the number of Electronics orders from the North region.</t>
  </si>
  <si>
    <t>3. Count the number of UPI orders from Hyderabad.</t>
  </si>
  <si>
    <t>AVERAGEIF</t>
  </si>
  <si>
    <t>1. Calculate the average sales of orders from the North region.</t>
  </si>
  <si>
    <t>2. Calculate the average profit earned in the South region.</t>
  </si>
  <si>
    <t>3. Calculate the average quantity sold in the West region.</t>
  </si>
  <si>
    <t>FORMULA</t>
  </si>
  <si>
    <t>SUMIF(Dmart_RetailBusiness!$D:$D,"North",Dmart_RetailBusiness!$E:$E)</t>
  </si>
  <si>
    <t>SUMIF(Dmart_RetailBusiness!$D:$D,"West",Dmart_RetailBusiness!$L:$L)</t>
  </si>
  <si>
    <t>SUMIF(Dmart_RetailBusiness!$D:$D,"South",Dmart_RetailBusiness!$H:$H)</t>
  </si>
  <si>
    <t>SUMIFS(Dmart_RetailBusiness!$E:$E,Dmart_RetailBusiness!$D:$D,"North",Dmart_RetailBusiness!F:F,"Electronics")</t>
  </si>
  <si>
    <t>SUMIFS(Dmart_RetailBusiness!$L:$L,Dmart_RetailBusiness!$D:$D,"West",Dmart_RetailBusiness!$K:$K,"UPI"</t>
  </si>
  <si>
    <t>3. Calculate the total sales from the East region where customer type is Member.</t>
  </si>
  <si>
    <t>SUMIFS(Dmart_RetailBusiness!$E:$E,Dmart_RetailBusiness!$D:$D,"East",Dmart_RetailBusiness!$J:$J,"Member</t>
  </si>
  <si>
    <t>COUNTIF(Dmart_RetailBusiness!$D:$D,"North")</t>
  </si>
  <si>
    <t>COUNTIF(Dmart_RetailBusiness!M:M,"Pune")</t>
  </si>
  <si>
    <t>COUNTIF(Dmart_RetailBusiness!K:K,"UPI")</t>
  </si>
  <si>
    <t>2. Count the number of New customers from the West region.</t>
  </si>
  <si>
    <t>COUNTIFS(Dmart_RetailBusiness!$D:$D,"North",Dmart_RetailBusiness!$F:$F,"Electronics")</t>
  </si>
  <si>
    <t>COUNTIFS(Dmart_RetailBusiness!$D:$D,"West",Dmart_RetailBusiness!$J:$J,"New")</t>
  </si>
  <si>
    <t>COUNTIFS(Dmart_RetailBusiness!$M:$M,"hyderabad",Dmart_RetailBusiness!$K:$K,"UPI")</t>
  </si>
  <si>
    <t>AVERAGEIF(Dmart_RetailBusiness!$D:$D,"North",Dmart_RetailBusiness!$E:$E)</t>
  </si>
  <si>
    <t>AVERAGEIF(Dmart_RetailBusiness!$D:$D,"South",Dmart_RetailBusiness!$L:$L)</t>
  </si>
  <si>
    <t>AVERAGEIF(Dmart_RetailBusiness!$D:$D,"West",Dmart_RetailBusiness!$H:$H)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</si>
</sst>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BABFB"/>
        <bgColor rgb="FFD9D2E9"/>
      </patternFill>
    </fill>
    <fill>
      <patternFill patternType="solid">
        <fgColor rgb="FFFBABF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5" fillId="3" borderId="1" xfId="0" applyFont="1" applyFill="1" applyBorder="1" applyAlignment="1">
      <alignment horizontal="center"/>
    </xf>
    <xf numFmtId="0" fontId="2" fillId="2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3" fillId="4" borderId="0" xfId="0" applyFont="1" applyFill="1" applyAlignment="1"/>
    <xf numFmtId="0" fontId="0" fillId="5" borderId="0" xfId="0" applyFill="1" applyAlignment="1"/>
    <xf numFmtId="0" fontId="0" fillId="5" borderId="0" xfId="0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148590</xdr:colOff>
      <xdr:row>4</xdr:row>
      <xdr:rowOff>26670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85950" y="1200150"/>
          <a:ext cx="3524250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70485</xdr:colOff>
      <xdr:row>3</xdr:row>
      <xdr:rowOff>192405</xdr:rowOff>
    </xdr:from>
    <xdr:ext cx="3343275" cy="81343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88605" y="1167765"/>
          <a:ext cx="3343275" cy="81343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8"/>
    <tableColumn id="5" xr3:uid="{00000000-0010-0000-0000-000005000000}" name="region" dataDxfId="7"/>
    <tableColumn id="3" xr3:uid="{00000000-0010-0000-0000-000003000000}" name="sales"/>
    <tableColumn id="8" xr3:uid="{00000000-0010-0000-0000-000008000000}" name="category" dataDxfId="6"/>
    <tableColumn id="6" xr3:uid="{00000000-0010-0000-0000-000006000000}" name="discount"/>
    <tableColumn id="9" xr3:uid="{00000000-0010-0000-0000-000009000000}" name="quantity" dataDxfId="5"/>
    <tableColumn id="10" xr3:uid="{00000000-0010-0000-0000-00000A000000}" name="delivery_date" dataDxfId="4"/>
    <tableColumn id="11" xr3:uid="{00000000-0010-0000-0000-00000B000000}" name="customer_type" dataDxfId="3"/>
    <tableColumn id="12" xr3:uid="{00000000-0010-0000-0000-00000C000000}" name="payment_mode" dataDxfId="2"/>
    <tableColumn id="13" xr3:uid="{00000000-0010-0000-0000-00000D000000}" name="profit" dataDxfId="1"/>
    <tableColumn id="14" xr3:uid="{00000000-0010-0000-0000-00000E000000}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zoomScale="73" workbookViewId="0">
      <selection activeCell="O22" sqref="O22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28.21875" customWidth="1"/>
    <col min="15" max="15" width="26.77734375" customWidth="1"/>
    <col min="16" max="16" width="9.5546875" bestFit="1" customWidth="1"/>
    <col min="17" max="17" width="15.109375" bestFit="1" customWidth="1"/>
    <col min="18" max="18" width="16.77734375" bestFit="1" customWidth="1"/>
    <col min="19" max="19" width="17.21875" bestFit="1" customWidth="1"/>
    <col min="20" max="20" width="9.5546875" bestFit="1" customWidth="1"/>
    <col min="21" max="21" width="11.6640625" bestFit="1" customWidth="1"/>
    <col min="22" max="22" width="20.33203125" customWidth="1"/>
    <col min="23" max="37" width="27.77734375" customWidth="1"/>
  </cols>
  <sheetData>
    <row r="1" spans="1:28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5" x14ac:dyDescent="0.2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8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6" x14ac:dyDescent="0.3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7" t="s">
        <v>15380</v>
      </c>
      <c r="O6" s="7" t="s">
        <v>15381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 x14ac:dyDescent="0.2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8">
        <f>SUMIF(Table_1[region],D4,Table_1[sales])</f>
        <v>10143913.330000035</v>
      </c>
      <c r="O7" s="6">
        <f>SUMIF(Table_1[region],D2,Table_1[sales])</f>
        <v>9518321.9399999864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6" x14ac:dyDescent="0.3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7" t="s">
        <v>15382</v>
      </c>
      <c r="O8" s="7" t="s">
        <v>15383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 x14ac:dyDescent="0.2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8">
        <f>SUMIF(Table_1[region],D3,Table_1[sales])</f>
        <v>9748863.0599999912</v>
      </c>
      <c r="O9" s="8">
        <f>SUMIF(Table_1[region],D11,Table_1[sales])</f>
        <v>9851779.1900000274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" x14ac:dyDescent="0.2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</row>
    <row r="11" spans="1:28" ht="15" x14ac:dyDescent="0.2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x14ac:dyDescent="0.2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6" x14ac:dyDescent="0.3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7" t="s">
        <v>15384</v>
      </c>
      <c r="O13" s="7" t="s">
        <v>15385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 x14ac:dyDescent="0.2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9" t="s">
        <v>14</v>
      </c>
      <c r="O14" s="10">
        <f>COUNTIF(Table_1[[#All],[region]],D2)</f>
        <v>3778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 x14ac:dyDescent="0.2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9" t="s">
        <v>20</v>
      </c>
      <c r="O15" s="10">
        <f>COUNTIF(Table_1[[#All],[region]],D3)</f>
        <v>3790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 x14ac:dyDescent="0.2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9" t="s">
        <v>26</v>
      </c>
      <c r="O16" s="10">
        <f>COUNTIF(Table_1[[#All],[region]],D4)</f>
        <v>3924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 x14ac:dyDescent="0.2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9" t="s">
        <v>42</v>
      </c>
      <c r="O17" s="11">
        <f>COUNTIF(Table_1[[#All],[region]],D11)</f>
        <v>3853</v>
      </c>
    </row>
    <row r="18" spans="1:28" ht="15" x14ac:dyDescent="0.2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spans="1:28" ht="15.6" x14ac:dyDescent="0.3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7" t="s">
        <v>15384</v>
      </c>
      <c r="O19" s="7" t="s">
        <v>15385</v>
      </c>
    </row>
    <row r="20" spans="1:28" ht="15" x14ac:dyDescent="0.2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9" t="s">
        <v>14</v>
      </c>
      <c r="O20" s="11">
        <f>SUMIF(Table_1[[#All],[region]],D2,Table_1[[#All],[sales]])</f>
        <v>9518321.9399999864</v>
      </c>
    </row>
    <row r="21" spans="1:28" ht="15" x14ac:dyDescent="0.2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9" t="s">
        <v>20</v>
      </c>
      <c r="O21" s="11">
        <f>SUMIF(Table_1[[#All],[region]],D7,Table_1[[#All],[sales]])</f>
        <v>9748863.0599999912</v>
      </c>
    </row>
    <row r="22" spans="1:28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9" t="s">
        <v>26</v>
      </c>
      <c r="O22" s="11">
        <f>SUMIF(Table_1[[#All],[region]],D8,Table_1[[#All],[sales]])</f>
        <v>10143913.330000035</v>
      </c>
    </row>
    <row r="23" spans="1:28" ht="15" x14ac:dyDescent="0.2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9" t="s">
        <v>42</v>
      </c>
      <c r="O23" s="11">
        <f>SUMIF(Table_1[[#All],[region]],D11,Table_1[[#All],[sales]])</f>
        <v>9851779.1900000274</v>
      </c>
    </row>
    <row r="24" spans="1:28" ht="15" x14ac:dyDescent="0.2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spans="1:28" ht="15" x14ac:dyDescent="0.2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 x14ac:dyDescent="0.2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 x14ac:dyDescent="0.2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x14ac:dyDescent="0.2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x14ac:dyDescent="0.2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x14ac:dyDescent="0.2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 x14ac:dyDescent="0.2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 x14ac:dyDescent="0.2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 x14ac:dyDescent="0.2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x14ac:dyDescent="0.2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 x14ac:dyDescent="0.2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 x14ac:dyDescent="0.2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5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89CA087A-8B70-43D7-885C-6BE8A4F2F6FC}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6"/>
  <sheetViews>
    <sheetView workbookViewId="0">
      <selection activeCell="C26" sqref="C26"/>
    </sheetView>
  </sheetViews>
  <sheetFormatPr defaultColWidth="12.6640625" defaultRowHeight="15.75" customHeight="1" x14ac:dyDescent="0.25"/>
  <cols>
    <col min="1" max="1" width="68.88671875" bestFit="1" customWidth="1"/>
    <col min="2" max="2" width="13.33203125" bestFit="1" customWidth="1"/>
    <col min="3" max="3" width="97.33203125" bestFit="1" customWidth="1"/>
  </cols>
  <sheetData>
    <row r="1" spans="1:3" ht="15.75" customHeight="1" x14ac:dyDescent="0.3">
      <c r="A1" s="15" t="s">
        <v>15386</v>
      </c>
      <c r="B1" s="15" t="s">
        <v>15387</v>
      </c>
      <c r="C1" s="15" t="s">
        <v>15406</v>
      </c>
    </row>
    <row r="3" spans="1:3" ht="15.75" customHeight="1" x14ac:dyDescent="0.25">
      <c r="A3" s="18" t="s">
        <v>15388</v>
      </c>
    </row>
    <row r="4" spans="1:3" ht="15.75" customHeight="1" x14ac:dyDescent="0.25">
      <c r="A4" s="16" t="s">
        <v>15389</v>
      </c>
      <c r="B4" s="17">
        <f>SUMIF(Dmart_RetailBusiness!$D:$D,"North",Dmart_RetailBusiness!$E:$E)</f>
        <v>10143913.330000035</v>
      </c>
      <c r="C4" t="s">
        <v>15407</v>
      </c>
    </row>
    <row r="5" spans="1:3" ht="15.75" customHeight="1" x14ac:dyDescent="0.25">
      <c r="A5" s="16" t="s">
        <v>15390</v>
      </c>
      <c r="B5">
        <f>SUMIF(Dmart_RetailBusiness!$D:$D,"West",Dmart_RetailBusiness!$L:$L)</f>
        <v>1713802.1100000017</v>
      </c>
      <c r="C5" t="s">
        <v>15408</v>
      </c>
    </row>
    <row r="6" spans="1:3" ht="15.75" customHeight="1" x14ac:dyDescent="0.25">
      <c r="A6" s="16" t="s">
        <v>15391</v>
      </c>
      <c r="B6">
        <f>SUMIF(Dmart_RetailBusiness!$D:$D,"South",Dmart_RetailBusiness!$H:$H)</f>
        <v>19226</v>
      </c>
      <c r="C6" t="s">
        <v>15409</v>
      </c>
    </row>
    <row r="8" spans="1:3" ht="15.75" customHeight="1" x14ac:dyDescent="0.25">
      <c r="A8" s="18" t="s">
        <v>15392</v>
      </c>
    </row>
    <row r="9" spans="1:3" ht="15.75" customHeight="1" x14ac:dyDescent="0.25">
      <c r="A9" s="16" t="s">
        <v>15393</v>
      </c>
      <c r="B9">
        <f>SUMIFS(Dmart_RetailBusiness!$E:$E,Dmart_RetailBusiness!$D:$D,"North",Dmart_RetailBusiness!F:F,"Electronics")</f>
        <v>1958761.3900000001</v>
      </c>
      <c r="C9" t="s">
        <v>15410</v>
      </c>
    </row>
    <row r="10" spans="1:3" ht="15.75" customHeight="1" x14ac:dyDescent="0.25">
      <c r="A10" s="16" t="s">
        <v>15394</v>
      </c>
      <c r="B10">
        <f>SUMIFS(Dmart_RetailBusiness!$L:$L,Dmart_RetailBusiness!$D:$D,"West",Dmart_RetailBusiness!$K:$K,"UPI")</f>
        <v>570377.81999999972</v>
      </c>
      <c r="C10" t="s">
        <v>15411</v>
      </c>
    </row>
    <row r="11" spans="1:3" ht="15.75" customHeight="1" x14ac:dyDescent="0.25">
      <c r="A11" s="16" t="s">
        <v>15412</v>
      </c>
      <c r="B11">
        <f>SUMIFS(Dmart_RetailBusiness!$E:$E,Dmart_RetailBusiness!$D:$D,"East",Dmart_RetailBusiness!$J:$J,"Member")</f>
        <v>3114602.1299999952</v>
      </c>
      <c r="C11" t="s">
        <v>15413</v>
      </c>
    </row>
    <row r="13" spans="1:3" ht="15.75" customHeight="1" x14ac:dyDescent="0.25">
      <c r="A13" s="18" t="s">
        <v>15395</v>
      </c>
    </row>
    <row r="14" spans="1:3" ht="15.75" customHeight="1" x14ac:dyDescent="0.25">
      <c r="A14" s="16" t="s">
        <v>15396</v>
      </c>
      <c r="B14" s="16">
        <f>COUNTIF(Dmart_RetailBusiness!$D:$D,"North")</f>
        <v>3924</v>
      </c>
      <c r="C14" t="s">
        <v>15414</v>
      </c>
    </row>
    <row r="15" spans="1:3" ht="15.75" customHeight="1" x14ac:dyDescent="0.25">
      <c r="A15" s="16" t="s">
        <v>15397</v>
      </c>
      <c r="B15">
        <f>COUNTIF(Dmart_RetailBusiness!M:M,"Pune")</f>
        <v>2539</v>
      </c>
      <c r="C15" t="s">
        <v>15415</v>
      </c>
    </row>
    <row r="16" spans="1:3" ht="15.75" customHeight="1" x14ac:dyDescent="0.25">
      <c r="A16" s="16" t="s">
        <v>15398</v>
      </c>
      <c r="B16">
        <f>COUNTIF(Dmart_RetailBusiness!K:K,"UPI")</f>
        <v>5136</v>
      </c>
      <c r="C16" t="s">
        <v>15416</v>
      </c>
    </row>
    <row r="18" spans="1:3" ht="15.75" customHeight="1" x14ac:dyDescent="0.25">
      <c r="A18" s="18" t="s">
        <v>15399</v>
      </c>
    </row>
    <row r="19" spans="1:3" ht="15.75" customHeight="1" x14ac:dyDescent="0.25">
      <c r="A19" s="16" t="s">
        <v>15400</v>
      </c>
      <c r="B19">
        <f>COUNTIFS(Dmart_RetailBusiness!$D:$D,"North",Dmart_RetailBusiness!$F:$F,"Electronics")</f>
        <v>759</v>
      </c>
      <c r="C19" t="s">
        <v>15418</v>
      </c>
    </row>
    <row r="20" spans="1:3" ht="15.75" customHeight="1" x14ac:dyDescent="0.25">
      <c r="A20" s="16" t="s">
        <v>15417</v>
      </c>
      <c r="B20">
        <f>COUNTIFS(Dmart_RetailBusiness!$D:$D,"West",Dmart_RetailBusiness!$J:$J,"New")</f>
        <v>1250</v>
      </c>
      <c r="C20" t="s">
        <v>15419</v>
      </c>
    </row>
    <row r="21" spans="1:3" ht="15.75" customHeight="1" x14ac:dyDescent="0.25">
      <c r="A21" s="16" t="s">
        <v>15401</v>
      </c>
      <c r="B21">
        <f>COUNTIFS(Dmart_RetailBusiness!$M:$M,"hyderabad",Dmart_RetailBusiness!$K:$K,"UPI")</f>
        <v>809</v>
      </c>
      <c r="C21" t="s">
        <v>15420</v>
      </c>
    </row>
    <row r="23" spans="1:3" ht="15.75" customHeight="1" x14ac:dyDescent="0.25">
      <c r="A23" s="18" t="s">
        <v>15402</v>
      </c>
    </row>
    <row r="24" spans="1:3" ht="15.75" customHeight="1" x14ac:dyDescent="0.25">
      <c r="A24" s="16" t="s">
        <v>15403</v>
      </c>
      <c r="B24">
        <f>AVERAGEIF(Dmart_RetailBusiness!$D:$D,"North",Dmart_RetailBusiness!$E:$E)</f>
        <v>2585.0951401631078</v>
      </c>
      <c r="C24" t="s">
        <v>15421</v>
      </c>
    </row>
    <row r="25" spans="1:3" ht="15.75" customHeight="1" x14ac:dyDescent="0.25">
      <c r="A25" s="16" t="s">
        <v>15404</v>
      </c>
      <c r="B25">
        <f>AVERAGEIF(Dmart_RetailBusiness!$D:$D,"South",Dmart_RetailBusiness!$L:$L)</f>
        <v>444.85827926291211</v>
      </c>
      <c r="C25" t="s">
        <v>15422</v>
      </c>
    </row>
    <row r="26" spans="1:3" ht="15.75" customHeight="1" x14ac:dyDescent="0.25">
      <c r="A26" s="16" t="s">
        <v>15405</v>
      </c>
      <c r="B26">
        <f>AVERAGEIF(Dmart_RetailBusiness!$D:$D,"West",Dmart_RetailBusiness!$H:$H)</f>
        <v>5.0295514511873352</v>
      </c>
      <c r="C26" t="s">
        <v>15423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D1:L1"/>
  <sheetViews>
    <sheetView showGridLines="0" workbookViewId="0">
      <selection activeCell="G11" sqref="G11"/>
    </sheetView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1" spans="4:12" ht="45.6" customHeight="1" x14ac:dyDescent="0.65">
      <c r="D1" s="12" t="s">
        <v>15379</v>
      </c>
      <c r="E1" s="13"/>
      <c r="F1" s="13"/>
      <c r="G1" s="13"/>
      <c r="H1" s="13"/>
      <c r="I1" s="13"/>
      <c r="J1" s="13"/>
      <c r="K1" s="13"/>
      <c r="L1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QA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 Diwani</cp:lastModifiedBy>
  <dcterms:modified xsi:type="dcterms:W3CDTF">2026-07-14T13:33:43Z</dcterms:modified>
</cp:coreProperties>
</file>