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d.docs.live.net/69d393c9bd482e54/Desktop/MIT_Notes_Docs/ME/Individual_Ass_ppt/"/>
    </mc:Choice>
  </mc:AlternateContent>
  <xr:revisionPtr revIDLastSave="31" documentId="8_{E84D1A6D-1E97-4365-B994-2F0BEDC762C5}" xr6:coauthVersionLast="47" xr6:coauthVersionMax="47" xr10:uidLastSave="{0E27E9F2-2928-4E90-954C-0529223AD2E9}"/>
  <bookViews>
    <workbookView xWindow="-110" yWindow="-110" windowWidth="19420" windowHeight="11500" tabRatio="947" firstSheet="1" activeTab="3" xr2:uid="{E3D8B93B-346B-434C-A598-E56F21CE1CA7}"/>
  </bookViews>
  <sheets>
    <sheet name="Student_Details" sheetId="5" r:id="rId1"/>
    <sheet name="BSE_MonthlyData_1yr" sheetId="6" r:id="rId2"/>
    <sheet name="AccountingRatios_Calculated" sheetId="1" r:id="rId3"/>
    <sheet name="BSE_StockPrice_TrendAnalysis" sheetId="7"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6" i="7" l="1"/>
  <c r="C85" i="7"/>
  <c r="C84" i="7"/>
  <c r="C83" i="7"/>
  <c r="C82" i="7"/>
  <c r="C81" i="7"/>
  <c r="C80" i="7"/>
  <c r="C79" i="7"/>
  <c r="C78" i="7"/>
  <c r="C69" i="7"/>
  <c r="C68" i="7"/>
  <c r="C67" i="7"/>
  <c r="C66" i="7"/>
  <c r="C65" i="7"/>
  <c r="C64" i="7"/>
  <c r="C63" i="7"/>
  <c r="C62" i="7"/>
  <c r="C61" i="7"/>
  <c r="C52" i="7"/>
  <c r="C51" i="7"/>
  <c r="C50" i="7"/>
  <c r="C49" i="7"/>
  <c r="C48" i="7"/>
  <c r="C47" i="7"/>
  <c r="C46" i="7"/>
  <c r="C45" i="7"/>
  <c r="C44" i="7"/>
  <c r="C35" i="7"/>
  <c r="C34" i="7"/>
  <c r="C33" i="7"/>
  <c r="C32" i="7"/>
  <c r="C31" i="7"/>
  <c r="C30" i="7"/>
  <c r="C29" i="7"/>
  <c r="C28" i="7"/>
  <c r="C27" i="7"/>
  <c r="C18" i="7"/>
  <c r="C17" i="7"/>
  <c r="C16" i="7"/>
  <c r="C15" i="7"/>
  <c r="C14" i="7"/>
  <c r="C13" i="7"/>
  <c r="C12" i="7"/>
  <c r="C11" i="7"/>
  <c r="C10" i="7"/>
  <c r="I183" i="1"/>
  <c r="I182" i="1"/>
  <c r="I181" i="1"/>
  <c r="I180" i="1"/>
  <c r="I179" i="1"/>
  <c r="I143" i="1"/>
  <c r="I142" i="1"/>
  <c r="I141" i="1"/>
  <c r="I140" i="1"/>
  <c r="I139" i="1"/>
  <c r="I102" i="1"/>
  <c r="I101" i="1"/>
  <c r="I99" i="1"/>
  <c r="I98" i="1"/>
  <c r="I62" i="1"/>
  <c r="I21" i="1"/>
  <c r="I61" i="1"/>
  <c r="I60" i="1"/>
  <c r="I59" i="1"/>
  <c r="I58" i="1"/>
  <c r="I20" i="1"/>
  <c r="I19" i="1"/>
  <c r="I18" i="1"/>
  <c r="I17" i="1"/>
  <c r="E208" i="1"/>
  <c r="E216" i="1"/>
  <c r="E202" i="1"/>
  <c r="E199" i="1"/>
  <c r="E196" i="1"/>
  <c r="E191" i="1"/>
  <c r="E181" i="1"/>
  <c r="E183" i="1" s="1"/>
  <c r="E174" i="1"/>
  <c r="E166" i="1"/>
  <c r="E160" i="1"/>
  <c r="E141" i="1"/>
  <c r="E143" i="1" s="1"/>
  <c r="E154" i="1"/>
  <c r="E149" i="1"/>
  <c r="E134" i="1"/>
  <c r="E126" i="1"/>
  <c r="E120" i="1"/>
  <c r="I100" i="1" s="1"/>
  <c r="E114" i="1"/>
  <c r="E109" i="1"/>
  <c r="E102" i="1"/>
  <c r="E93" i="1"/>
  <c r="E85" i="1"/>
  <c r="E79" i="1"/>
  <c r="E73" i="1"/>
  <c r="E68" i="1"/>
  <c r="E62" i="1"/>
  <c r="E53" i="1"/>
  <c r="E45" i="1"/>
  <c r="E39" i="1"/>
  <c r="E33" i="1"/>
  <c r="E28" i="1"/>
  <c r="E21" i="1"/>
</calcChain>
</file>

<file path=xl/sharedStrings.xml><?xml version="1.0" encoding="utf-8"?>
<sst xmlns="http://schemas.openxmlformats.org/spreadsheetml/2006/main" count="384" uniqueCount="104">
  <si>
    <t>Steps followed to download Financial results for each company from BSE sensex -</t>
  </si>
  <si>
    <t>1. Visit bseindia.com website/portal</t>
  </si>
  <si>
    <t>2. Click on Corporates tab</t>
  </si>
  <si>
    <t>3. Under Corporate Announcement section, Click on blue colored right-headed arrow at bottom right corner</t>
  </si>
  <si>
    <t>4. It opens latest corporate announcements page</t>
  </si>
  <si>
    <t>5. Enter details as, segment =Equity, From - To date for report, Category  = result, sub-category = Financial result, security name = Company_name</t>
  </si>
  <si>
    <t xml:space="preserve">Click on submit </t>
  </si>
  <si>
    <t>1. Current ratio</t>
  </si>
  <si>
    <t>2. Acid test ratio / quick ratio</t>
  </si>
  <si>
    <t>3. Fixed Assets ratio</t>
  </si>
  <si>
    <t>4. Working capital turnover ratio</t>
  </si>
  <si>
    <t>Calculations</t>
  </si>
  <si>
    <t>Graphical Representation</t>
  </si>
  <si>
    <t>Bosch Ltd.</t>
  </si>
  <si>
    <t>Cummins India Ltd.</t>
  </si>
  <si>
    <t>Tata Steel Ltd.</t>
  </si>
  <si>
    <t>Particulars</t>
  </si>
  <si>
    <t>Current Assets</t>
  </si>
  <si>
    <t>Current Liabilities</t>
  </si>
  <si>
    <t>Total</t>
  </si>
  <si>
    <t>Liquid/ Quick Assets</t>
  </si>
  <si>
    <t>Net Fixed Assets</t>
  </si>
  <si>
    <t>Long-term Funds</t>
  </si>
  <si>
    <t>Net Sales</t>
  </si>
  <si>
    <r>
      <t xml:space="preserve">1. Calculation of 5 Accounting Ratios for </t>
    </r>
    <r>
      <rPr>
        <b/>
        <sz val="11"/>
        <color theme="1"/>
        <rFont val="Calibri"/>
        <family val="2"/>
        <scheme val="minor"/>
      </rPr>
      <t>Adani Enterprises Ltd.</t>
    </r>
  </si>
  <si>
    <r>
      <t xml:space="preserve">2. Calculation of 5 Accounting Ratios for </t>
    </r>
    <r>
      <rPr>
        <b/>
        <sz val="11"/>
        <color theme="1"/>
        <rFont val="Calibri"/>
        <family val="2"/>
        <scheme val="minor"/>
      </rPr>
      <t>Bosch  Ltd.</t>
    </r>
  </si>
  <si>
    <r>
      <t xml:space="preserve">3. Calculation of 5 Accounting Ratios for </t>
    </r>
    <r>
      <rPr>
        <b/>
        <sz val="11"/>
        <color theme="1"/>
        <rFont val="Calibri"/>
        <family val="2"/>
        <scheme val="minor"/>
      </rPr>
      <t>Exide Industries Ltd.</t>
    </r>
  </si>
  <si>
    <r>
      <t xml:space="preserve">4. Calculation of 5 Accounting Ratios for </t>
    </r>
    <r>
      <rPr>
        <b/>
        <sz val="11"/>
        <color theme="1"/>
        <rFont val="Calibri"/>
        <family val="2"/>
        <scheme val="minor"/>
      </rPr>
      <t>Cummins India Ltd.</t>
    </r>
  </si>
  <si>
    <r>
      <t xml:space="preserve">5. Calculation of 5 Accounting Ratios for </t>
    </r>
    <r>
      <rPr>
        <b/>
        <sz val="11"/>
        <color theme="1"/>
        <rFont val="Calibri"/>
        <family val="2"/>
        <scheme val="minor"/>
      </rPr>
      <t>Tata Steel Ltd.</t>
    </r>
  </si>
  <si>
    <t>Considered 5 Accounting Ratios to calculate</t>
  </si>
  <si>
    <t>Inventories</t>
  </si>
  <si>
    <t>Financial Assets</t>
  </si>
  <si>
    <t>Other current Assets</t>
  </si>
  <si>
    <t>Rupees (in CR)
As of 31-03-2024</t>
  </si>
  <si>
    <t>6. Download the Balance Sheet/Financial result(available only in .pdf)</t>
  </si>
  <si>
    <t>Financial Liabilities</t>
  </si>
  <si>
    <t>Other current liabilities</t>
  </si>
  <si>
    <t>Provisions</t>
  </si>
  <si>
    <t>Income Tax Liabilities (net)</t>
  </si>
  <si>
    <t>Total Current Assets</t>
  </si>
  <si>
    <t>Kindly Note : Calculated accounting ratios for 5 companies pertaining to available data as of 31-03-2024 FY</t>
  </si>
  <si>
    <t>Total fixed cost</t>
  </si>
  <si>
    <t>Total Depriciation</t>
  </si>
  <si>
    <t>Trade investments</t>
  </si>
  <si>
    <t>Share Capital</t>
  </si>
  <si>
    <t>Long-term Loans</t>
  </si>
  <si>
    <t>Reserves</t>
  </si>
  <si>
    <t>5. Operating profit ratio</t>
  </si>
  <si>
    <t>Operating Profit</t>
  </si>
  <si>
    <t>Net profit before taxes</t>
  </si>
  <si>
    <t>Non - operating incomes</t>
  </si>
  <si>
    <t>Retirement benefit obligations</t>
  </si>
  <si>
    <t>2)</t>
  </si>
  <si>
    <t>1)</t>
  </si>
  <si>
    <r>
      <rPr>
        <b/>
        <sz val="11"/>
        <color theme="1"/>
        <rFont val="Calibri"/>
        <family val="2"/>
        <scheme val="minor"/>
      </rPr>
      <t>Current Ratio =</t>
    </r>
    <r>
      <rPr>
        <sz val="11"/>
        <color theme="1"/>
        <rFont val="Calibri"/>
        <family val="2"/>
        <scheme val="minor"/>
      </rPr>
      <t xml:space="preserve"> Current Assets /  Current Liabilities</t>
    </r>
  </si>
  <si>
    <r>
      <rPr>
        <b/>
        <sz val="11"/>
        <color theme="1"/>
        <rFont val="Calibri"/>
        <family val="2"/>
        <scheme val="minor"/>
      </rPr>
      <t>Acid Test/quick ratio</t>
    </r>
    <r>
      <rPr>
        <sz val="11"/>
        <color theme="1"/>
        <rFont val="Calibri"/>
        <family val="2"/>
        <scheme val="minor"/>
      </rPr>
      <t xml:space="preserve"> = Quick Assets / Current Liabilities</t>
    </r>
  </si>
  <si>
    <t>3)</t>
  </si>
  <si>
    <r>
      <rPr>
        <b/>
        <sz val="11"/>
        <color theme="1"/>
        <rFont val="Calibri"/>
        <family val="2"/>
        <scheme val="minor"/>
      </rPr>
      <t>Fixed Assets Ratio =</t>
    </r>
    <r>
      <rPr>
        <sz val="11"/>
        <color theme="1"/>
        <rFont val="Calibri"/>
        <family val="2"/>
        <scheme val="minor"/>
      </rPr>
      <t xml:space="preserve"> Net Fixed Assets / Long-term Funds</t>
    </r>
  </si>
  <si>
    <t>4)</t>
  </si>
  <si>
    <t>5)</t>
  </si>
  <si>
    <r>
      <rPr>
        <b/>
        <sz val="11"/>
        <color theme="1"/>
        <rFont val="Calibri"/>
        <family val="2"/>
        <scheme val="minor"/>
      </rPr>
      <t>Working Capital Turnover Ratio =</t>
    </r>
    <r>
      <rPr>
        <sz val="11"/>
        <color theme="1"/>
        <rFont val="Calibri"/>
        <family val="2"/>
        <scheme val="minor"/>
      </rPr>
      <t xml:space="preserve"> Net Sales / (Current Assets - Current Liabilities)</t>
    </r>
  </si>
  <si>
    <r>
      <rPr>
        <b/>
        <sz val="11"/>
        <color theme="1"/>
        <rFont val="Calibri"/>
        <family val="2"/>
        <scheme val="minor"/>
      </rPr>
      <t xml:space="preserve">Operating Profit Ratio </t>
    </r>
    <r>
      <rPr>
        <sz val="11"/>
        <color theme="1"/>
        <rFont val="Calibri"/>
        <family val="2"/>
        <scheme val="minor"/>
      </rPr>
      <t>= (Operating Profit / Net Sales) * 100</t>
    </r>
  </si>
  <si>
    <t>Accounting Ratios</t>
  </si>
  <si>
    <t>Values</t>
  </si>
  <si>
    <t>Current Ratio</t>
  </si>
  <si>
    <t>Quick Ratio</t>
  </si>
  <si>
    <t>Fixed Assets Ratio</t>
  </si>
  <si>
    <t>Working Capital Turnover Ratio</t>
  </si>
  <si>
    <t>Operating profit ratio</t>
  </si>
  <si>
    <t>Consolidated Graphical Representation for all five companies w.r.t. accounting ratios</t>
  </si>
  <si>
    <t>Companies</t>
  </si>
  <si>
    <t>Adani Enterprises Ltd</t>
  </si>
  <si>
    <t>Exide industries Ltd.</t>
  </si>
  <si>
    <t>Month</t>
  </si>
  <si>
    <t>Opening Stock Price</t>
  </si>
  <si>
    <t>Open Price</t>
  </si>
  <si>
    <t>High Price</t>
  </si>
  <si>
    <t>Low Price</t>
  </si>
  <si>
    <t>Close Price</t>
  </si>
  <si>
    <t>No.of Shares</t>
  </si>
  <si>
    <t>No. of Trades</t>
  </si>
  <si>
    <t>Total Turnover (Rs.)</t>
  </si>
  <si>
    <t>Deliverable Quantity</t>
  </si>
  <si>
    <t>% Deli. Qty to Traded Qty</t>
  </si>
  <si>
    <t>Spread High-Low</t>
  </si>
  <si>
    <t>Spread Close-Open</t>
  </si>
  <si>
    <t>512599 -Adani Enterprises LTD.</t>
  </si>
  <si>
    <t>500530 - Bosch LTD.</t>
  </si>
  <si>
    <t>500086 - Exide Industries LTD.</t>
  </si>
  <si>
    <t>500480 - Cummins India LTD.</t>
  </si>
  <si>
    <t>500470 - Tata Steel India LTD.</t>
  </si>
  <si>
    <t>***Performed Trend Analysis for forecasting opening stock price for the Month of December 2024***</t>
  </si>
  <si>
    <t>ADANIENT - Trend Analysis (Time Series - Simple Moving Average)</t>
  </si>
  <si>
    <t>BOSCHLTD - Trend Analysis (Time Series - Simple Moving Average)</t>
  </si>
  <si>
    <t>EXIDEIND -Trend Analysis (Time Series - Simple Moving Average)</t>
  </si>
  <si>
    <t>CUMMINSIND - Trend Analysis (Time Series - Simple Moving Average)</t>
  </si>
  <si>
    <t>TATASTEEL - Trend Analysis (Time Series - Simple Moving Average)</t>
  </si>
  <si>
    <t>5- Month Simple Moving Average</t>
  </si>
  <si>
    <t>predict</t>
  </si>
  <si>
    <r>
      <rPr>
        <b/>
        <sz val="11"/>
        <color theme="1"/>
        <rFont val="Calibri"/>
        <family val="2"/>
        <scheme val="minor"/>
      </rPr>
      <t>Conclusion</t>
    </r>
    <r>
      <rPr>
        <sz val="11"/>
        <color theme="1"/>
        <rFont val="Calibri"/>
        <family val="2"/>
        <scheme val="minor"/>
      </rPr>
      <t>:
From the above values after calculating accounting ratios, we infer from them that, the company seems to have some liquidity concerns as per the low quick ratio and negative working capital turnover. However, it also has a good current ratio and a balanced fixed assets ratio. Coming to low operating profit ratio, it suggests that the company might need to work on improving its operational efficiency to scale up profitability.</t>
    </r>
  </si>
  <si>
    <r>
      <rPr>
        <b/>
        <sz val="11"/>
        <color theme="1"/>
        <rFont val="Calibri"/>
        <family val="2"/>
        <scheme val="minor"/>
      </rPr>
      <t>Conclusion</t>
    </r>
    <r>
      <rPr>
        <sz val="11"/>
        <color theme="1"/>
        <rFont val="Calibri"/>
        <family val="2"/>
        <scheme val="minor"/>
      </rPr>
      <t>:
From the above values after calculating accounting ratios, we infer from them that, the company seems to be in a healthy financial position with strong liquidity and efficient working capital management, also a strong quick ratio stating its ability to meet short-term obligations without relying on inventory sales. However,company may implement strategies to increase its fixed assets for potential growth, and also improve its operating profit margin.</t>
    </r>
  </si>
  <si>
    <r>
      <rPr>
        <b/>
        <sz val="11"/>
        <color theme="1"/>
        <rFont val="Calibri"/>
        <family val="2"/>
        <scheme val="minor"/>
      </rPr>
      <t>Conclusion</t>
    </r>
    <r>
      <rPr>
        <sz val="11"/>
        <color theme="1"/>
        <rFont val="Calibri"/>
        <family val="2"/>
        <scheme val="minor"/>
      </rPr>
      <t>:
From the above values after calculating accounting ratios, we infer from them that, the company appears to be in a robust financial position with strong liquidity and exceptionally efficient working capital management. furthermore company could work on gaining benefit from strategies to increase its fixed assets base for potential growth and improve its operating profit margin.</t>
    </r>
  </si>
  <si>
    <r>
      <rPr>
        <b/>
        <sz val="11"/>
        <color theme="1"/>
        <rFont val="Calibri"/>
        <family val="2"/>
        <scheme val="minor"/>
      </rPr>
      <t>Conclusion</t>
    </r>
    <r>
      <rPr>
        <sz val="11"/>
        <color theme="1"/>
        <rFont val="Calibri"/>
        <family val="2"/>
        <scheme val="minor"/>
      </rPr>
      <t>:
From the above values after calculating accounting ratios, we infer from them that, the company looks to be in an excellent financial position with strong liquidity, good operational efficiency, and high profitability. But, the high fixed assets ratio reflects further investigation to understand the company's investment strategy and its impact on future growth and profitability.</t>
    </r>
  </si>
  <si>
    <r>
      <rPr>
        <b/>
        <sz val="11"/>
        <color theme="1"/>
        <rFont val="Calibri"/>
        <family val="2"/>
        <scheme val="minor"/>
      </rPr>
      <t>Conclusion</t>
    </r>
    <r>
      <rPr>
        <sz val="11"/>
        <color theme="1"/>
        <rFont val="Calibri"/>
        <family val="2"/>
        <scheme val="minor"/>
      </rPr>
      <t>:
From the above values after calculating accounting ratios, we infer from them that, company oushines to be in a precarious financial position. The low current and quick ratios indicate potential liquidity issues, and the negative working capital turnover ratio suggests that the company may be struggling to manage its working capital efficiently. On the contrary, the operating profit ratio is positive, it is not high enough to cause the liquidity concerns.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</si>
</sst>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0.0000"/>
  </numFmts>
  <fonts count="11" x14ac:knownFonts="1">
    <font>
      <sz val="11"/>
      <color theme="1"/>
      <name val="Calibri"/>
      <family val="2"/>
      <scheme val="minor"/>
    </font>
    <font>
      <b/>
      <sz val="11"/>
      <color theme="1"/>
      <name val="Calibri"/>
      <family val="2"/>
      <scheme val="minor"/>
    </font>
    <font>
      <i/>
      <u/>
      <sz val="11"/>
      <color theme="1"/>
      <name val="Calibri"/>
      <family val="2"/>
      <scheme val="minor"/>
    </font>
    <font>
      <sz val="11"/>
      <color theme="8" tint="-0.499984740745262"/>
      <name val="Calibri"/>
      <family val="2"/>
      <scheme val="minor"/>
    </font>
    <font>
      <i/>
      <u/>
      <sz val="11"/>
      <color rgb="FFC00000"/>
      <name val="Calibri"/>
      <family val="2"/>
      <scheme val="minor"/>
    </font>
    <font>
      <sz val="12"/>
      <color theme="1"/>
      <name val="Calibri"/>
      <family val="2"/>
      <scheme val="minor"/>
    </font>
    <font>
      <i/>
      <u/>
      <sz val="12"/>
      <color theme="1"/>
      <name val="Calibri"/>
      <family val="2"/>
      <scheme val="minor"/>
    </font>
    <font>
      <b/>
      <i/>
      <u/>
      <sz val="12"/>
      <color theme="1"/>
      <name val="Calibri"/>
      <family val="2"/>
      <scheme val="minor"/>
    </font>
    <font>
      <b/>
      <sz val="12"/>
      <color theme="1"/>
      <name val="Calibri"/>
      <family val="2"/>
      <scheme val="minor"/>
    </font>
    <font>
      <sz val="11"/>
      <color theme="1"/>
      <name val="Calibri"/>
      <family val="2"/>
      <scheme val="minor"/>
    </font>
    <font>
      <b/>
      <sz val="12"/>
      <color rgb="FF002060"/>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rgb="FF92D05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6"/>
        <bgColor indexed="64"/>
      </patternFill>
    </fill>
    <fill>
      <patternFill patternType="solid">
        <fgColor theme="8" tint="0.39997558519241921"/>
        <bgColor indexed="64"/>
      </patternFill>
    </fill>
    <fill>
      <patternFill patternType="solid">
        <fgColor theme="4"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43" fontId="9" fillId="0" borderId="0" applyFont="0" applyFill="0" applyBorder="0" applyAlignment="0" applyProtection="0"/>
  </cellStyleXfs>
  <cellXfs count="88">
    <xf numFmtId="0" fontId="0" fillId="0" borderId="0" xfId="0"/>
    <xf numFmtId="0" fontId="3" fillId="0" borderId="0" xfId="0" applyFont="1" applyAlignment="1">
      <alignment horizontal="left" vertical="top"/>
    </xf>
    <xf numFmtId="0" fontId="0" fillId="0" borderId="1" xfId="0" applyBorder="1" applyAlignment="1">
      <alignment wrapText="1"/>
    </xf>
    <xf numFmtId="0" fontId="0" fillId="0" borderId="1" xfId="0" applyBorder="1"/>
    <xf numFmtId="0" fontId="0" fillId="0" borderId="0" xfId="0" applyAlignment="1">
      <alignment wrapText="1"/>
    </xf>
    <xf numFmtId="0" fontId="8" fillId="0" borderId="1" xfId="0" applyFont="1" applyBorder="1" applyAlignment="1">
      <alignment horizontal="center"/>
    </xf>
    <xf numFmtId="0" fontId="0" fillId="0" borderId="1" xfId="0" applyBorder="1" applyAlignment="1">
      <alignment horizontal="center"/>
    </xf>
    <xf numFmtId="0" fontId="1" fillId="0" borderId="0" xfId="0" applyFont="1"/>
    <xf numFmtId="43" fontId="8" fillId="0" borderId="1" xfId="1" applyFont="1" applyBorder="1" applyAlignment="1">
      <alignment horizontal="center"/>
    </xf>
    <xf numFmtId="43" fontId="0" fillId="0" borderId="1" xfId="1" applyFont="1" applyBorder="1" applyAlignment="1">
      <alignment horizontal="center"/>
    </xf>
    <xf numFmtId="43" fontId="9" fillId="0" borderId="1" xfId="1" applyFont="1" applyBorder="1" applyAlignment="1">
      <alignment horizontal="center"/>
    </xf>
    <xf numFmtId="43" fontId="0" fillId="0" borderId="1" xfId="1" applyFont="1" applyBorder="1"/>
    <xf numFmtId="0" fontId="0" fillId="0" borderId="0" xfId="0" applyAlignment="1">
      <alignment horizontal="right"/>
    </xf>
    <xf numFmtId="164" fontId="0" fillId="0" borderId="0" xfId="0" applyNumberFormat="1"/>
    <xf numFmtId="164" fontId="0" fillId="5" borderId="0" xfId="0" applyNumberFormat="1" applyFill="1"/>
    <xf numFmtId="164" fontId="1" fillId="5" borderId="0" xfId="0" applyNumberFormat="1" applyFont="1" applyFill="1" applyAlignment="1">
      <alignment wrapText="1"/>
    </xf>
    <xf numFmtId="164" fontId="1" fillId="5" borderId="0" xfId="0" applyNumberFormat="1" applyFont="1" applyFill="1"/>
    <xf numFmtId="0" fontId="1" fillId="0" borderId="1" xfId="0" applyFont="1" applyBorder="1" applyAlignment="1">
      <alignment wrapText="1"/>
    </xf>
    <xf numFmtId="164" fontId="1" fillId="0" borderId="1" xfId="0" applyNumberFormat="1" applyFont="1" applyBorder="1"/>
    <xf numFmtId="164" fontId="0" fillId="0" borderId="1" xfId="0" applyNumberFormat="1" applyBorder="1"/>
    <xf numFmtId="0" fontId="1" fillId="0" borderId="1" xfId="0" applyFont="1" applyBorder="1"/>
    <xf numFmtId="17" fontId="0" fillId="0" borderId="1" xfId="0" applyNumberFormat="1" applyBorder="1"/>
    <xf numFmtId="0" fontId="1" fillId="0" borderId="0" xfId="0" applyFont="1" applyAlignment="1">
      <alignment horizontal="center"/>
    </xf>
    <xf numFmtId="17" fontId="1" fillId="0" borderId="1" xfId="0" applyNumberFormat="1" applyFont="1" applyBorder="1"/>
    <xf numFmtId="0" fontId="1" fillId="0" borderId="1" xfId="0" applyFont="1" applyBorder="1" applyAlignment="1">
      <alignment horizontal="right"/>
    </xf>
    <xf numFmtId="0" fontId="1" fillId="8" borderId="1" xfId="0" applyFont="1" applyFill="1" applyBorder="1"/>
    <xf numFmtId="0" fontId="1" fillId="4" borderId="0" xfId="0" applyFont="1" applyFill="1" applyAlignment="1">
      <alignment horizontal="center"/>
    </xf>
    <xf numFmtId="0" fontId="1" fillId="10" borderId="0" xfId="0" applyFont="1" applyFill="1" applyAlignment="1">
      <alignment horizontal="center"/>
    </xf>
    <xf numFmtId="0" fontId="1" fillId="5" borderId="0" xfId="0" applyFont="1" applyFill="1" applyAlignment="1">
      <alignment horizontal="center"/>
    </xf>
    <xf numFmtId="0" fontId="1" fillId="6" borderId="0" xfId="0" applyFont="1" applyFill="1" applyAlignment="1">
      <alignment horizontal="center"/>
    </xf>
    <xf numFmtId="0" fontId="1" fillId="11" borderId="0" xfId="0" applyFont="1" applyFill="1" applyAlignment="1">
      <alignment horizontal="center"/>
    </xf>
    <xf numFmtId="0" fontId="5" fillId="0" borderId="2" xfId="0" applyFont="1" applyBorder="1" applyAlignment="1">
      <alignment horizontal="center"/>
    </xf>
    <xf numFmtId="0" fontId="5" fillId="0" borderId="4" xfId="0" applyFont="1" applyBorder="1" applyAlignment="1">
      <alignment horizontal="center"/>
    </xf>
    <xf numFmtId="0" fontId="5" fillId="0" borderId="3" xfId="0" applyFont="1" applyBorder="1" applyAlignment="1">
      <alignment horizontal="center"/>
    </xf>
    <xf numFmtId="0" fontId="2" fillId="0" borderId="0" xfId="0" applyFont="1" applyAlignment="1">
      <alignment horizontal="center" vertical="center"/>
    </xf>
    <xf numFmtId="0" fontId="7" fillId="0" borderId="0" xfId="0" applyFont="1" applyAlignment="1">
      <alignment horizontal="center"/>
    </xf>
    <xf numFmtId="0" fontId="10" fillId="9" borderId="0" xfId="0" applyFont="1" applyFill="1" applyAlignment="1">
      <alignment horizontal="left"/>
    </xf>
    <xf numFmtId="43" fontId="0" fillId="0" borderId="2" xfId="1" applyFont="1" applyBorder="1" applyAlignment="1">
      <alignment horizontal="center"/>
    </xf>
    <xf numFmtId="43" fontId="0" fillId="0" borderId="3" xfId="1" applyFont="1" applyBorder="1" applyAlignment="1">
      <alignment horizontal="center"/>
    </xf>
    <xf numFmtId="43" fontId="1" fillId="0" borderId="2" xfId="1" applyFont="1" applyBorder="1" applyAlignment="1">
      <alignment horizontal="center"/>
    </xf>
    <xf numFmtId="43" fontId="1" fillId="0" borderId="3" xfId="1" applyFont="1" applyBorder="1" applyAlignment="1">
      <alignment horizontal="center"/>
    </xf>
    <xf numFmtId="43" fontId="1" fillId="0" borderId="1" xfId="1" applyFont="1" applyBorder="1" applyAlignment="1">
      <alignment horizontal="center"/>
    </xf>
    <xf numFmtId="43" fontId="0" fillId="0" borderId="1" xfId="1" applyFont="1" applyBorder="1" applyAlignment="1">
      <alignment horizontal="center"/>
    </xf>
    <xf numFmtId="43" fontId="5" fillId="0" borderId="2" xfId="1" applyFont="1" applyBorder="1" applyAlignment="1">
      <alignment horizontal="center"/>
    </xf>
    <xf numFmtId="43" fontId="5" fillId="0" borderId="3" xfId="1" applyFont="1" applyBorder="1" applyAlignment="1">
      <alignment horizontal="center"/>
    </xf>
    <xf numFmtId="43" fontId="8" fillId="0" borderId="2" xfId="1" applyFont="1" applyBorder="1" applyAlignment="1">
      <alignment horizontal="center" wrapText="1"/>
    </xf>
    <xf numFmtId="43" fontId="8" fillId="0" borderId="3" xfId="1" applyFont="1" applyBorder="1" applyAlignment="1">
      <alignment horizontal="center" wrapText="1"/>
    </xf>
    <xf numFmtId="43" fontId="8" fillId="0" borderId="2" xfId="1" applyFont="1" applyBorder="1" applyAlignment="1">
      <alignment horizontal="center"/>
    </xf>
    <xf numFmtId="43" fontId="8" fillId="0" borderId="3" xfId="1" applyFont="1" applyBorder="1" applyAlignment="1">
      <alignment horizontal="center"/>
    </xf>
    <xf numFmtId="0" fontId="5" fillId="0" borderId="1" xfId="0" applyFont="1" applyBorder="1" applyAlignment="1">
      <alignment horizontal="center"/>
    </xf>
    <xf numFmtId="43" fontId="5" fillId="0" borderId="1" xfId="1" applyFont="1" applyBorder="1" applyAlignment="1">
      <alignment horizontal="center"/>
    </xf>
    <xf numFmtId="43" fontId="8" fillId="0" borderId="1" xfId="1" applyFont="1" applyBorder="1" applyAlignment="1">
      <alignment horizontal="center"/>
    </xf>
    <xf numFmtId="0" fontId="8" fillId="0" borderId="1" xfId="0" applyFont="1" applyBorder="1" applyAlignment="1">
      <alignment horizontal="center"/>
    </xf>
    <xf numFmtId="0" fontId="4" fillId="0" borderId="0" xfId="0" applyFont="1" applyAlignment="1">
      <alignment horizontal="center" wrapText="1"/>
    </xf>
    <xf numFmtId="0" fontId="2" fillId="0" borderId="0" xfId="0" applyFont="1" applyAlignment="1">
      <alignment horizontal="left" vertical="center" wrapText="1"/>
    </xf>
    <xf numFmtId="0" fontId="5" fillId="0" borderId="1" xfId="0" applyFont="1" applyBorder="1" applyAlignment="1">
      <alignment horizontal="left"/>
    </xf>
    <xf numFmtId="0" fontId="8" fillId="0" borderId="1" xfId="0" applyFont="1" applyBorder="1" applyAlignment="1">
      <alignment horizontal="left"/>
    </xf>
    <xf numFmtId="0" fontId="1" fillId="0" borderId="0" xfId="0" applyFont="1" applyAlignment="1">
      <alignment horizontal="left" vertical="top"/>
    </xf>
    <xf numFmtId="0" fontId="3" fillId="0" borderId="0" xfId="0" applyFont="1" applyAlignment="1">
      <alignment horizontal="left" vertical="top"/>
    </xf>
    <xf numFmtId="0" fontId="0" fillId="2" borderId="0" xfId="0" applyFill="1" applyAlignment="1">
      <alignment horizontal="left" vertical="top" wrapText="1"/>
    </xf>
    <xf numFmtId="0" fontId="6" fillId="0" borderId="1" xfId="0" applyFont="1" applyBorder="1" applyAlignment="1">
      <alignment horizontal="center" vertical="top"/>
    </xf>
    <xf numFmtId="0" fontId="6" fillId="0" borderId="1" xfId="0" applyFont="1" applyBorder="1" applyAlignment="1">
      <alignment horizontal="center" vertical="top" wrapText="1"/>
    </xf>
    <xf numFmtId="0" fontId="1" fillId="0" borderId="0" xfId="0" applyFont="1" applyAlignment="1">
      <alignment horizontal="left" vertical="top" wrapText="1"/>
    </xf>
    <xf numFmtId="0" fontId="0" fillId="3" borderId="0" xfId="0" applyFill="1" applyAlignment="1">
      <alignment horizontal="center"/>
    </xf>
    <xf numFmtId="0" fontId="5" fillId="0" borderId="2" xfId="0" applyFont="1" applyBorder="1" applyAlignment="1">
      <alignment horizontal="left"/>
    </xf>
    <xf numFmtId="0" fontId="5" fillId="0" borderId="4" xfId="0" applyFont="1" applyBorder="1" applyAlignment="1">
      <alignment horizontal="left"/>
    </xf>
    <xf numFmtId="0" fontId="5" fillId="0" borderId="3" xfId="0" applyFont="1" applyBorder="1" applyAlignment="1">
      <alignment horizontal="left"/>
    </xf>
    <xf numFmtId="43" fontId="5" fillId="0" borderId="2" xfId="1" applyFont="1" applyBorder="1" applyAlignment="1">
      <alignment horizontal="center" wrapText="1"/>
    </xf>
    <xf numFmtId="43" fontId="5" fillId="0" borderId="3" xfId="1" applyFont="1" applyBorder="1" applyAlignment="1">
      <alignment horizontal="center" wrapText="1"/>
    </xf>
    <xf numFmtId="0" fontId="8" fillId="0" borderId="2" xfId="0" applyFont="1" applyBorder="1" applyAlignment="1">
      <alignment horizontal="left"/>
    </xf>
    <xf numFmtId="0" fontId="8" fillId="0" borderId="4" xfId="0" applyFont="1" applyBorder="1" applyAlignment="1">
      <alignment horizontal="left"/>
    </xf>
    <xf numFmtId="0" fontId="8" fillId="0" borderId="3" xfId="0" applyFont="1" applyBorder="1" applyAlignment="1">
      <alignment horizontal="left"/>
    </xf>
    <xf numFmtId="0" fontId="5" fillId="0" borderId="2" xfId="0" applyFont="1" applyBorder="1"/>
    <xf numFmtId="0" fontId="5" fillId="0" borderId="4" xfId="0" applyFont="1" applyBorder="1"/>
    <xf numFmtId="0" fontId="5" fillId="0" borderId="3" xfId="0" applyFont="1" applyBorder="1"/>
    <xf numFmtId="43" fontId="0" fillId="0" borderId="2" xfId="1" applyFont="1" applyBorder="1" applyAlignment="1">
      <alignment horizontal="center" wrapText="1"/>
    </xf>
    <xf numFmtId="43" fontId="0" fillId="0" borderId="3" xfId="1" applyFont="1" applyBorder="1" applyAlignment="1">
      <alignment horizontal="center" wrapText="1"/>
    </xf>
    <xf numFmtId="0" fontId="5" fillId="0" borderId="1" xfId="0" applyFont="1" applyBorder="1"/>
    <xf numFmtId="43" fontId="5" fillId="0" borderId="1" xfId="1" applyFont="1" applyBorder="1" applyAlignment="1">
      <alignment horizontal="center" vertical="center"/>
    </xf>
    <xf numFmtId="0" fontId="6" fillId="0" borderId="3" xfId="0" applyFont="1" applyBorder="1" applyAlignment="1">
      <alignment horizontal="center" vertical="top" wrapText="1"/>
    </xf>
    <xf numFmtId="43" fontId="9" fillId="0" borderId="2" xfId="1" applyFont="1" applyBorder="1" applyAlignment="1">
      <alignment horizontal="center"/>
    </xf>
    <xf numFmtId="43" fontId="9" fillId="0" borderId="3" xfId="1" applyFont="1" applyBorder="1" applyAlignment="1">
      <alignment horizontal="center"/>
    </xf>
    <xf numFmtId="43" fontId="9" fillId="0" borderId="2" xfId="1" applyFont="1" applyBorder="1" applyAlignment="1">
      <alignment horizontal="center" wrapText="1"/>
    </xf>
    <xf numFmtId="43" fontId="9" fillId="0" borderId="3" xfId="1" applyFont="1" applyBorder="1" applyAlignment="1">
      <alignment horizontal="center" wrapText="1"/>
    </xf>
    <xf numFmtId="43" fontId="9" fillId="0" borderId="1" xfId="1" applyFont="1" applyBorder="1" applyAlignment="1">
      <alignment horizontal="center"/>
    </xf>
    <xf numFmtId="0" fontId="1" fillId="0" borderId="0" xfId="0" applyFont="1" applyAlignment="1">
      <alignment horizontal="center"/>
    </xf>
    <xf numFmtId="0" fontId="1" fillId="7" borderId="0" xfId="0" applyFont="1" applyFill="1" applyAlignment="1">
      <alignment horizontal="center"/>
    </xf>
    <xf numFmtId="0" fontId="0" fillId="12" borderId="0" xfId="0" applyFill="1" applyBorder="1" applyAlignment="1">
      <alignment horizontal="left"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Accounting ratios for Adani Enterprises Ltd. w.r.t. FY 2023-24</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96349709160139"/>
          <c:y val="0.105213502390751"/>
          <c:w val="0.76329279466078959"/>
          <c:h val="0.85662345076956004"/>
        </c:manualLayout>
      </c:layout>
      <c:barChart>
        <c:barDir val="col"/>
        <c:grouping val="clustered"/>
        <c:varyColors val="0"/>
        <c:ser>
          <c:idx val="0"/>
          <c:order val="0"/>
          <c:tx>
            <c:strRef>
              <c:f>AccountingRatios_Calculated!$I$23</c:f>
              <c:strCache>
                <c:ptCount val="1"/>
                <c:pt idx="0">
                  <c:v>Values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AccountingRatios_Calculated!$H$24:$H$28</c:f>
              <c:strCache>
                <c:ptCount val="5"/>
                <c:pt idx="0">
                  <c:v>Current Ratio</c:v>
                </c:pt>
                <c:pt idx="1">
                  <c:v>Quick Ratio</c:v>
                </c:pt>
                <c:pt idx="2">
                  <c:v>Fixed Assets Ratio</c:v>
                </c:pt>
                <c:pt idx="3">
                  <c:v>Working Capital Turnover Ratio</c:v>
                </c:pt>
                <c:pt idx="4">
                  <c:v>Operating profit ratio</c:v>
                </c:pt>
              </c:strCache>
            </c:strRef>
          </c:cat>
          <c:val>
            <c:numRef>
              <c:f>AccountingRatios_Calculated!$I$24:$I$28</c:f>
              <c:numCache>
                <c:formatCode>0.0000</c:formatCode>
                <c:ptCount val="5"/>
                <c:pt idx="0">
                  <c:v>0.82899999999999996</c:v>
                </c:pt>
                <c:pt idx="1">
                  <c:v>0.61370000000000002</c:v>
                </c:pt>
                <c:pt idx="2">
                  <c:v>1.0177</c:v>
                </c:pt>
                <c:pt idx="3">
                  <c:v>-12.801600000000001</c:v>
                </c:pt>
                <c:pt idx="4">
                  <c:v>0.1069</c:v>
                </c:pt>
              </c:numCache>
            </c:numRef>
          </c:val>
          <c:extLst>
            <c:ext xmlns:c16="http://schemas.microsoft.com/office/drawing/2014/chart" uri="{C3380CC4-5D6E-409C-BE32-E72D297353CC}">
              <c16:uniqueId val="{00000000-A4B1-4B9D-983D-371B270D6D51}"/>
            </c:ext>
          </c:extLst>
        </c:ser>
        <c:dLbls>
          <c:dLblPos val="outEnd"/>
          <c:showLegendKey val="0"/>
          <c:showVal val="1"/>
          <c:showCatName val="0"/>
          <c:showSerName val="0"/>
          <c:showPercent val="0"/>
          <c:showBubbleSize val="0"/>
        </c:dLbls>
        <c:gapWidth val="219"/>
        <c:overlap val="-27"/>
        <c:axId val="1788063872"/>
        <c:axId val="1788061952"/>
      </c:barChart>
      <c:catAx>
        <c:axId val="1788063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061952"/>
        <c:crosses val="autoZero"/>
        <c:auto val="1"/>
        <c:lblAlgn val="ctr"/>
        <c:lblOffset val="100"/>
        <c:noMultiLvlLbl val="0"/>
      </c:catAx>
      <c:valAx>
        <c:axId val="1788061952"/>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06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Accounting ratios for Bosch Ltd. w.r.t. FY 2023-24</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AccountingRatios_Calculated!$I$64</c:f>
              <c:strCache>
                <c:ptCount val="1"/>
                <c:pt idx="0">
                  <c:v>Values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AccountingRatios_Calculated!$H$65:$H$69</c:f>
              <c:strCache>
                <c:ptCount val="5"/>
                <c:pt idx="0">
                  <c:v>Current Ratio</c:v>
                </c:pt>
                <c:pt idx="1">
                  <c:v>Quick Ratio</c:v>
                </c:pt>
                <c:pt idx="2">
                  <c:v>Fixed Assets Ratio</c:v>
                </c:pt>
                <c:pt idx="3">
                  <c:v>Working Capital Turnover Ratio</c:v>
                </c:pt>
                <c:pt idx="4">
                  <c:v>Operating profit ratio</c:v>
                </c:pt>
              </c:strCache>
            </c:strRef>
          </c:cat>
          <c:val>
            <c:numRef>
              <c:f>AccountingRatios_Calculated!$I$65:$I$69</c:f>
              <c:numCache>
                <c:formatCode>0.0000</c:formatCode>
                <c:ptCount val="5"/>
                <c:pt idx="0">
                  <c:v>1.9478</c:v>
                </c:pt>
                <c:pt idx="1">
                  <c:v>1.2042999999999999</c:v>
                </c:pt>
                <c:pt idx="2">
                  <c:v>0.63480000000000003</c:v>
                </c:pt>
                <c:pt idx="3">
                  <c:v>3.4649999999999999</c:v>
                </c:pt>
                <c:pt idx="4">
                  <c:v>7.4899999999999994E-2</c:v>
                </c:pt>
              </c:numCache>
            </c:numRef>
          </c:val>
          <c:extLst>
            <c:ext xmlns:c16="http://schemas.microsoft.com/office/drawing/2014/chart" uri="{C3380CC4-5D6E-409C-BE32-E72D297353CC}">
              <c16:uniqueId val="{00000000-3046-449A-BF3A-2F81A3FCCA94}"/>
            </c:ext>
          </c:extLst>
        </c:ser>
        <c:dLbls>
          <c:dLblPos val="outEnd"/>
          <c:showLegendKey val="0"/>
          <c:showVal val="1"/>
          <c:showCatName val="0"/>
          <c:showSerName val="0"/>
          <c:showPercent val="0"/>
          <c:showBubbleSize val="0"/>
        </c:dLbls>
        <c:gapWidth val="219"/>
        <c:overlap val="-27"/>
        <c:axId val="1788064832"/>
        <c:axId val="1788065792"/>
      </c:barChart>
      <c:catAx>
        <c:axId val="178806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065792"/>
        <c:crosses val="autoZero"/>
        <c:auto val="1"/>
        <c:lblAlgn val="ctr"/>
        <c:lblOffset val="100"/>
        <c:noMultiLvlLbl val="0"/>
      </c:catAx>
      <c:valAx>
        <c:axId val="1788065792"/>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06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Accounting ratios for Exide Industries Ltd. w.r.t. FY 2023-24</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manualLayout>
          <c:xMode val="edge"/>
          <c:yMode val="edge"/>
          <c:x val="0.10014966157607572"/>
          <c:y val="5.8139534883720929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AccountingRatios_Calculated!$I$104</c:f>
              <c:strCache>
                <c:ptCount val="1"/>
                <c:pt idx="0">
                  <c:v>Values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AccountingRatios_Calculated!$H$105:$H$109</c:f>
              <c:strCache>
                <c:ptCount val="5"/>
                <c:pt idx="0">
                  <c:v>Current Ratio</c:v>
                </c:pt>
                <c:pt idx="1">
                  <c:v>Quick Ratio</c:v>
                </c:pt>
                <c:pt idx="2">
                  <c:v>Fixed Assets Ratio</c:v>
                </c:pt>
                <c:pt idx="3">
                  <c:v>Working Capital Turnover Ratio</c:v>
                </c:pt>
                <c:pt idx="4">
                  <c:v>Operating profit ratio</c:v>
                </c:pt>
              </c:strCache>
            </c:strRef>
          </c:cat>
          <c:val>
            <c:numRef>
              <c:f>AccountingRatios_Calculated!$I$105:$I$109</c:f>
              <c:numCache>
                <c:formatCode>0.0000</c:formatCode>
                <c:ptCount val="5"/>
                <c:pt idx="0">
                  <c:v>1.4018999999999999</c:v>
                </c:pt>
                <c:pt idx="1">
                  <c:v>1.2042999999999999</c:v>
                </c:pt>
                <c:pt idx="2">
                  <c:v>0.84730000000000005</c:v>
                </c:pt>
                <c:pt idx="3">
                  <c:v>9.3821999999999992</c:v>
                </c:pt>
                <c:pt idx="4">
                  <c:v>9.1300000000000006E-2</c:v>
                </c:pt>
              </c:numCache>
            </c:numRef>
          </c:val>
          <c:extLst>
            <c:ext xmlns:c16="http://schemas.microsoft.com/office/drawing/2014/chart" uri="{C3380CC4-5D6E-409C-BE32-E72D297353CC}">
              <c16:uniqueId val="{00000000-031F-4E7C-B986-7FC66A0FD631}"/>
            </c:ext>
          </c:extLst>
        </c:ser>
        <c:dLbls>
          <c:dLblPos val="outEnd"/>
          <c:showLegendKey val="0"/>
          <c:showVal val="1"/>
          <c:showCatName val="0"/>
          <c:showSerName val="0"/>
          <c:showPercent val="0"/>
          <c:showBubbleSize val="0"/>
        </c:dLbls>
        <c:gapWidth val="219"/>
        <c:overlap val="-27"/>
        <c:axId val="1906534832"/>
        <c:axId val="1906513232"/>
      </c:barChart>
      <c:catAx>
        <c:axId val="190653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513232"/>
        <c:crosses val="autoZero"/>
        <c:auto val="1"/>
        <c:lblAlgn val="ctr"/>
        <c:lblOffset val="100"/>
        <c:noMultiLvlLbl val="0"/>
      </c:catAx>
      <c:valAx>
        <c:axId val="1906513232"/>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53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Accounting ratios for Cummins India Ltd. w.r.t. FY 2023-24</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AccountingRatios_Calculated!$I$146</c:f>
              <c:strCache>
                <c:ptCount val="1"/>
                <c:pt idx="0">
                  <c:v>Values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AccountingRatios_Calculated!$H$147:$H$151</c:f>
              <c:strCache>
                <c:ptCount val="5"/>
                <c:pt idx="0">
                  <c:v>Current Ratio</c:v>
                </c:pt>
                <c:pt idx="1">
                  <c:v>Quick Ratio</c:v>
                </c:pt>
                <c:pt idx="2">
                  <c:v>Fixed Assets Ratio</c:v>
                </c:pt>
                <c:pt idx="3">
                  <c:v>Working Capital Turnover Ratio</c:v>
                </c:pt>
                <c:pt idx="4">
                  <c:v>Operating profit ratio</c:v>
                </c:pt>
              </c:strCache>
            </c:strRef>
          </c:cat>
          <c:val>
            <c:numRef>
              <c:f>AccountingRatios_Calculated!$I$147:$I$151</c:f>
              <c:numCache>
                <c:formatCode>0.0000</c:formatCode>
                <c:ptCount val="5"/>
                <c:pt idx="0">
                  <c:v>2.8875999999999999</c:v>
                </c:pt>
                <c:pt idx="1">
                  <c:v>2.4272</c:v>
                </c:pt>
                <c:pt idx="2">
                  <c:v>2.6457999999999999</c:v>
                </c:pt>
                <c:pt idx="3">
                  <c:v>2.3180999999999998</c:v>
                </c:pt>
                <c:pt idx="4">
                  <c:v>0.14280000000000001</c:v>
                </c:pt>
              </c:numCache>
            </c:numRef>
          </c:val>
          <c:extLst>
            <c:ext xmlns:c16="http://schemas.microsoft.com/office/drawing/2014/chart" uri="{C3380CC4-5D6E-409C-BE32-E72D297353CC}">
              <c16:uniqueId val="{00000000-F13E-409B-8BEB-30729878E7C7}"/>
            </c:ext>
          </c:extLst>
        </c:ser>
        <c:dLbls>
          <c:dLblPos val="outEnd"/>
          <c:showLegendKey val="0"/>
          <c:showVal val="1"/>
          <c:showCatName val="0"/>
          <c:showSerName val="0"/>
          <c:showPercent val="0"/>
          <c:showBubbleSize val="0"/>
        </c:dLbls>
        <c:gapWidth val="219"/>
        <c:overlap val="-27"/>
        <c:axId val="1906518512"/>
        <c:axId val="1906531952"/>
      </c:barChart>
      <c:catAx>
        <c:axId val="190651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531952"/>
        <c:crosses val="autoZero"/>
        <c:auto val="1"/>
        <c:lblAlgn val="ctr"/>
        <c:lblOffset val="100"/>
        <c:noMultiLvlLbl val="0"/>
      </c:catAx>
      <c:valAx>
        <c:axId val="1906531952"/>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51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Accounting ratios for Tata Steel Ltd. w.r.t. FY 2023-24</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0.12899974760790023"/>
          <c:y val="0.10344442583598502"/>
          <c:w val="0.76888750202114264"/>
          <c:h val="0.82604612771251529"/>
        </c:manualLayout>
      </c:layout>
      <c:barChart>
        <c:barDir val="col"/>
        <c:grouping val="clustered"/>
        <c:varyColors val="0"/>
        <c:ser>
          <c:idx val="0"/>
          <c:order val="0"/>
          <c:tx>
            <c:strRef>
              <c:f>AccountingRatios_Calculated!$I$185</c:f>
              <c:strCache>
                <c:ptCount val="1"/>
                <c:pt idx="0">
                  <c:v>Values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AccountingRatios_Calculated!$H$186:$H$190</c:f>
              <c:strCache>
                <c:ptCount val="5"/>
                <c:pt idx="0">
                  <c:v>Current Ratio</c:v>
                </c:pt>
                <c:pt idx="1">
                  <c:v>Quick Ratio</c:v>
                </c:pt>
                <c:pt idx="2">
                  <c:v>Fixed Assets Ratio</c:v>
                </c:pt>
                <c:pt idx="3">
                  <c:v>Working Capital Turnover Ratio</c:v>
                </c:pt>
                <c:pt idx="4">
                  <c:v>Operating profit ratio</c:v>
                </c:pt>
              </c:strCache>
            </c:strRef>
          </c:cat>
          <c:val>
            <c:numRef>
              <c:f>AccountingRatios_Calculated!$I$186:$I$190</c:f>
              <c:numCache>
                <c:formatCode>0.0000</c:formatCode>
                <c:ptCount val="5"/>
                <c:pt idx="0">
                  <c:v>0.71689999999999998</c:v>
                </c:pt>
                <c:pt idx="1">
                  <c:v>0.21709999999999999</c:v>
                </c:pt>
                <c:pt idx="2">
                  <c:v>1.109</c:v>
                </c:pt>
                <c:pt idx="3">
                  <c:v>-8.2327999999999992</c:v>
                </c:pt>
                <c:pt idx="4">
                  <c:v>8.8599999999999998E-2</c:v>
                </c:pt>
              </c:numCache>
            </c:numRef>
          </c:val>
          <c:extLst>
            <c:ext xmlns:c16="http://schemas.microsoft.com/office/drawing/2014/chart" uri="{C3380CC4-5D6E-409C-BE32-E72D297353CC}">
              <c16:uniqueId val="{00000000-3F60-4515-9FF2-76C67F7FF0E1}"/>
            </c:ext>
          </c:extLst>
        </c:ser>
        <c:dLbls>
          <c:dLblPos val="outEnd"/>
          <c:showLegendKey val="0"/>
          <c:showVal val="1"/>
          <c:showCatName val="0"/>
          <c:showSerName val="0"/>
          <c:showPercent val="0"/>
          <c:showBubbleSize val="0"/>
        </c:dLbls>
        <c:gapWidth val="219"/>
        <c:overlap val="-27"/>
        <c:axId val="1788051872"/>
        <c:axId val="1788060032"/>
      </c:barChart>
      <c:catAx>
        <c:axId val="178805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060032"/>
        <c:crosses val="autoZero"/>
        <c:auto val="1"/>
        <c:lblAlgn val="ctr"/>
        <c:lblOffset val="100"/>
        <c:noMultiLvlLbl val="0"/>
      </c:catAx>
      <c:valAx>
        <c:axId val="1788060032"/>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05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Comparison between Companies</a:t>
            </a:r>
            <a:r>
              <a:rPr lang="en-IN" baseline="0"/>
              <a:t> w.r.t. Accounting ratios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manualLayout>
          <c:layoutTarget val="inner"/>
          <c:xMode val="edge"/>
          <c:yMode val="edge"/>
          <c:x val="5.0652520499379995E-2"/>
          <c:y val="0.10878962517919358"/>
          <c:w val="0.91107193068737335"/>
          <c:h val="0.7346050580015504"/>
        </c:manualLayout>
      </c:layout>
      <c:barChart>
        <c:barDir val="bar"/>
        <c:grouping val="clustered"/>
        <c:varyColors val="0"/>
        <c:ser>
          <c:idx val="0"/>
          <c:order val="0"/>
          <c:tx>
            <c:strRef>
              <c:f>AccountingRatios_Calculated!$B$222</c:f>
              <c:strCache>
                <c:ptCount val="1"/>
                <c:pt idx="0">
                  <c:v>Adani Enterprises Ltd</c:v>
                </c:pt>
              </c:strCache>
            </c:strRef>
          </c:tx>
          <c:spPr>
            <a:solidFill>
              <a:schemeClr val="accent1"/>
            </a:solidFill>
            <a:ln>
              <a:noFill/>
            </a:ln>
            <a:effectLst/>
          </c:spPr>
          <c:invertIfNegative val="0"/>
          <c:cat>
            <c:strRef>
              <c:f>AccountingRatios_Calculated!$C$221:$G$221</c:f>
              <c:strCache>
                <c:ptCount val="5"/>
                <c:pt idx="0">
                  <c:v>Current Ratio</c:v>
                </c:pt>
                <c:pt idx="1">
                  <c:v>Quick Ratio</c:v>
                </c:pt>
                <c:pt idx="2">
                  <c:v>Fixed Assets Ratio</c:v>
                </c:pt>
                <c:pt idx="3">
                  <c:v>Working Capital Turnover Ratio</c:v>
                </c:pt>
                <c:pt idx="4">
                  <c:v>Operating profit ratio</c:v>
                </c:pt>
              </c:strCache>
            </c:strRef>
          </c:cat>
          <c:val>
            <c:numRef>
              <c:f>AccountingRatios_Calculated!$C$222:$G$222</c:f>
              <c:numCache>
                <c:formatCode>0.0000</c:formatCode>
                <c:ptCount val="5"/>
                <c:pt idx="0">
                  <c:v>0.82899999999999996</c:v>
                </c:pt>
                <c:pt idx="1">
                  <c:v>0.61370000000000002</c:v>
                </c:pt>
                <c:pt idx="2">
                  <c:v>1.0177</c:v>
                </c:pt>
                <c:pt idx="3">
                  <c:v>-12.801600000000001</c:v>
                </c:pt>
                <c:pt idx="4">
                  <c:v>0.1069</c:v>
                </c:pt>
              </c:numCache>
            </c:numRef>
          </c:val>
          <c:extLst>
            <c:ext xmlns:c16="http://schemas.microsoft.com/office/drawing/2014/chart" uri="{C3380CC4-5D6E-409C-BE32-E72D297353CC}">
              <c16:uniqueId val="{00000000-E067-406D-A0BB-E2A4BDCC41FE}"/>
            </c:ext>
          </c:extLst>
        </c:ser>
        <c:ser>
          <c:idx val="1"/>
          <c:order val="1"/>
          <c:tx>
            <c:strRef>
              <c:f>AccountingRatios_Calculated!$B$223</c:f>
              <c:strCache>
                <c:ptCount val="1"/>
                <c:pt idx="0">
                  <c:v>Bosch Ltd.</c:v>
                </c:pt>
              </c:strCache>
            </c:strRef>
          </c:tx>
          <c:spPr>
            <a:solidFill>
              <a:schemeClr val="accent2"/>
            </a:solidFill>
            <a:ln>
              <a:noFill/>
            </a:ln>
            <a:effectLst/>
          </c:spPr>
          <c:invertIfNegative val="0"/>
          <c:cat>
            <c:strRef>
              <c:f>AccountingRatios_Calculated!$C$221:$G$221</c:f>
              <c:strCache>
                <c:ptCount val="5"/>
                <c:pt idx="0">
                  <c:v>Current Ratio</c:v>
                </c:pt>
                <c:pt idx="1">
                  <c:v>Quick Ratio</c:v>
                </c:pt>
                <c:pt idx="2">
                  <c:v>Fixed Assets Ratio</c:v>
                </c:pt>
                <c:pt idx="3">
                  <c:v>Working Capital Turnover Ratio</c:v>
                </c:pt>
                <c:pt idx="4">
                  <c:v>Operating profit ratio</c:v>
                </c:pt>
              </c:strCache>
            </c:strRef>
          </c:cat>
          <c:val>
            <c:numRef>
              <c:f>AccountingRatios_Calculated!$C$223:$G$223</c:f>
              <c:numCache>
                <c:formatCode>0.0000</c:formatCode>
                <c:ptCount val="5"/>
                <c:pt idx="0">
                  <c:v>1.9478</c:v>
                </c:pt>
                <c:pt idx="1">
                  <c:v>1.2042999999999999</c:v>
                </c:pt>
                <c:pt idx="2">
                  <c:v>0.63480000000000003</c:v>
                </c:pt>
                <c:pt idx="3">
                  <c:v>3.4649999999999999</c:v>
                </c:pt>
                <c:pt idx="4">
                  <c:v>7.4899999999999994E-2</c:v>
                </c:pt>
              </c:numCache>
            </c:numRef>
          </c:val>
          <c:extLst>
            <c:ext xmlns:c16="http://schemas.microsoft.com/office/drawing/2014/chart" uri="{C3380CC4-5D6E-409C-BE32-E72D297353CC}">
              <c16:uniqueId val="{00000001-E067-406D-A0BB-E2A4BDCC41FE}"/>
            </c:ext>
          </c:extLst>
        </c:ser>
        <c:ser>
          <c:idx val="2"/>
          <c:order val="2"/>
          <c:tx>
            <c:strRef>
              <c:f>AccountingRatios_Calculated!$B$224</c:f>
              <c:strCache>
                <c:ptCount val="1"/>
                <c:pt idx="0">
                  <c:v>Exide industries Ltd.</c:v>
                </c:pt>
              </c:strCache>
            </c:strRef>
          </c:tx>
          <c:spPr>
            <a:solidFill>
              <a:schemeClr val="accent3"/>
            </a:solidFill>
            <a:ln>
              <a:noFill/>
            </a:ln>
            <a:effectLst/>
          </c:spPr>
          <c:invertIfNegative val="0"/>
          <c:cat>
            <c:strRef>
              <c:f>AccountingRatios_Calculated!$C$221:$G$221</c:f>
              <c:strCache>
                <c:ptCount val="5"/>
                <c:pt idx="0">
                  <c:v>Current Ratio</c:v>
                </c:pt>
                <c:pt idx="1">
                  <c:v>Quick Ratio</c:v>
                </c:pt>
                <c:pt idx="2">
                  <c:v>Fixed Assets Ratio</c:v>
                </c:pt>
                <c:pt idx="3">
                  <c:v>Working Capital Turnover Ratio</c:v>
                </c:pt>
                <c:pt idx="4">
                  <c:v>Operating profit ratio</c:v>
                </c:pt>
              </c:strCache>
            </c:strRef>
          </c:cat>
          <c:val>
            <c:numRef>
              <c:f>AccountingRatios_Calculated!$C$224:$G$224</c:f>
              <c:numCache>
                <c:formatCode>0.0000</c:formatCode>
                <c:ptCount val="5"/>
                <c:pt idx="0">
                  <c:v>1.4018999999999999</c:v>
                </c:pt>
                <c:pt idx="1">
                  <c:v>1.2042999999999999</c:v>
                </c:pt>
                <c:pt idx="2">
                  <c:v>0.84730000000000005</c:v>
                </c:pt>
                <c:pt idx="3">
                  <c:v>9.3821999999999992</c:v>
                </c:pt>
                <c:pt idx="4">
                  <c:v>9.1300000000000006E-2</c:v>
                </c:pt>
              </c:numCache>
            </c:numRef>
          </c:val>
          <c:extLst>
            <c:ext xmlns:c16="http://schemas.microsoft.com/office/drawing/2014/chart" uri="{C3380CC4-5D6E-409C-BE32-E72D297353CC}">
              <c16:uniqueId val="{00000002-E067-406D-A0BB-E2A4BDCC41FE}"/>
            </c:ext>
          </c:extLst>
        </c:ser>
        <c:ser>
          <c:idx val="3"/>
          <c:order val="3"/>
          <c:tx>
            <c:strRef>
              <c:f>AccountingRatios_Calculated!$B$225</c:f>
              <c:strCache>
                <c:ptCount val="1"/>
                <c:pt idx="0">
                  <c:v>Cummins India Ltd.</c:v>
                </c:pt>
              </c:strCache>
            </c:strRef>
          </c:tx>
          <c:spPr>
            <a:solidFill>
              <a:schemeClr val="accent4"/>
            </a:solidFill>
            <a:ln>
              <a:noFill/>
            </a:ln>
            <a:effectLst/>
          </c:spPr>
          <c:invertIfNegative val="0"/>
          <c:cat>
            <c:strRef>
              <c:f>AccountingRatios_Calculated!$C$221:$G$221</c:f>
              <c:strCache>
                <c:ptCount val="5"/>
                <c:pt idx="0">
                  <c:v>Current Ratio</c:v>
                </c:pt>
                <c:pt idx="1">
                  <c:v>Quick Ratio</c:v>
                </c:pt>
                <c:pt idx="2">
                  <c:v>Fixed Assets Ratio</c:v>
                </c:pt>
                <c:pt idx="3">
                  <c:v>Working Capital Turnover Ratio</c:v>
                </c:pt>
                <c:pt idx="4">
                  <c:v>Operating profit ratio</c:v>
                </c:pt>
              </c:strCache>
            </c:strRef>
          </c:cat>
          <c:val>
            <c:numRef>
              <c:f>AccountingRatios_Calculated!$C$225:$G$225</c:f>
              <c:numCache>
                <c:formatCode>0.0000</c:formatCode>
                <c:ptCount val="5"/>
                <c:pt idx="0">
                  <c:v>2.8875999999999999</c:v>
                </c:pt>
                <c:pt idx="1">
                  <c:v>2.4272</c:v>
                </c:pt>
                <c:pt idx="2">
                  <c:v>2.6457999999999999</c:v>
                </c:pt>
                <c:pt idx="3">
                  <c:v>2.3180999999999998</c:v>
                </c:pt>
                <c:pt idx="4">
                  <c:v>0.14280000000000001</c:v>
                </c:pt>
              </c:numCache>
            </c:numRef>
          </c:val>
          <c:extLst>
            <c:ext xmlns:c16="http://schemas.microsoft.com/office/drawing/2014/chart" uri="{C3380CC4-5D6E-409C-BE32-E72D297353CC}">
              <c16:uniqueId val="{00000003-E067-406D-A0BB-E2A4BDCC41FE}"/>
            </c:ext>
          </c:extLst>
        </c:ser>
        <c:ser>
          <c:idx val="4"/>
          <c:order val="4"/>
          <c:tx>
            <c:strRef>
              <c:f>AccountingRatios_Calculated!$B$226</c:f>
              <c:strCache>
                <c:ptCount val="1"/>
                <c:pt idx="0">
                  <c:v>Tata Steel Ltd.</c:v>
                </c:pt>
              </c:strCache>
            </c:strRef>
          </c:tx>
          <c:spPr>
            <a:solidFill>
              <a:schemeClr val="accent5"/>
            </a:solidFill>
            <a:ln>
              <a:noFill/>
            </a:ln>
            <a:effectLst/>
          </c:spPr>
          <c:invertIfNegative val="0"/>
          <c:cat>
            <c:strRef>
              <c:f>AccountingRatios_Calculated!$C$221:$G$221</c:f>
              <c:strCache>
                <c:ptCount val="5"/>
                <c:pt idx="0">
                  <c:v>Current Ratio</c:v>
                </c:pt>
                <c:pt idx="1">
                  <c:v>Quick Ratio</c:v>
                </c:pt>
                <c:pt idx="2">
                  <c:v>Fixed Assets Ratio</c:v>
                </c:pt>
                <c:pt idx="3">
                  <c:v>Working Capital Turnover Ratio</c:v>
                </c:pt>
                <c:pt idx="4">
                  <c:v>Operating profit ratio</c:v>
                </c:pt>
              </c:strCache>
            </c:strRef>
          </c:cat>
          <c:val>
            <c:numRef>
              <c:f>AccountingRatios_Calculated!$C$226:$G$226</c:f>
              <c:numCache>
                <c:formatCode>0.0000</c:formatCode>
                <c:ptCount val="5"/>
                <c:pt idx="0">
                  <c:v>0.71689999999999998</c:v>
                </c:pt>
                <c:pt idx="1">
                  <c:v>0.21709999999999999</c:v>
                </c:pt>
                <c:pt idx="2">
                  <c:v>1.109</c:v>
                </c:pt>
                <c:pt idx="3">
                  <c:v>-8.2327999999999992</c:v>
                </c:pt>
                <c:pt idx="4">
                  <c:v>8.8599999999999998E-2</c:v>
                </c:pt>
              </c:numCache>
            </c:numRef>
          </c:val>
          <c:extLst>
            <c:ext xmlns:c16="http://schemas.microsoft.com/office/drawing/2014/chart" uri="{C3380CC4-5D6E-409C-BE32-E72D297353CC}">
              <c16:uniqueId val="{00000004-E067-406D-A0BB-E2A4BDCC41FE}"/>
            </c:ext>
          </c:extLst>
        </c:ser>
        <c:dLbls>
          <c:showLegendKey val="0"/>
          <c:showVal val="0"/>
          <c:showCatName val="0"/>
          <c:showSerName val="0"/>
          <c:showPercent val="0"/>
          <c:showBubbleSize val="0"/>
        </c:dLbls>
        <c:gapWidth val="182"/>
        <c:axId val="1894217472"/>
        <c:axId val="1894208832"/>
      </c:barChart>
      <c:catAx>
        <c:axId val="1894217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208832"/>
        <c:crosses val="autoZero"/>
        <c:auto val="1"/>
        <c:lblAlgn val="ctr"/>
        <c:lblOffset val="100"/>
        <c:noMultiLvlLbl val="0"/>
      </c:catAx>
      <c:valAx>
        <c:axId val="1894208832"/>
        <c:scaling>
          <c:orientation val="minMax"/>
        </c:scaling>
        <c:delete val="0"/>
        <c:axPos val="b"/>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217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22224</xdr:colOff>
      <xdr:row>16</xdr:row>
      <xdr:rowOff>12700</xdr:rowOff>
    </xdr:from>
    <xdr:to>
      <xdr:col>15</xdr:col>
      <xdr:colOff>2057400</xdr:colOff>
      <xdr:row>22</xdr:row>
      <xdr:rowOff>114300</xdr:rowOff>
    </xdr:to>
    <xdr:graphicFrame macro="">
      <xdr:nvGraphicFramePr>
        <xdr:cNvPr id="2" name="Chart 1">
          <a:extLst>
            <a:ext uri="{FF2B5EF4-FFF2-40B4-BE49-F238E27FC236}">
              <a16:creationId xmlns:a16="http://schemas.microsoft.com/office/drawing/2014/main" id="{FE29935A-F0AD-3534-6D37-917E4B4C21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49893</xdr:colOff>
      <xdr:row>57</xdr:row>
      <xdr:rowOff>26912</xdr:rowOff>
    </xdr:from>
    <xdr:to>
      <xdr:col>15</xdr:col>
      <xdr:colOff>1738691</xdr:colOff>
      <xdr:row>63</xdr:row>
      <xdr:rowOff>181428</xdr:rowOff>
    </xdr:to>
    <xdr:graphicFrame macro="">
      <xdr:nvGraphicFramePr>
        <xdr:cNvPr id="3" name="Chart 2">
          <a:extLst>
            <a:ext uri="{FF2B5EF4-FFF2-40B4-BE49-F238E27FC236}">
              <a16:creationId xmlns:a16="http://schemas.microsoft.com/office/drawing/2014/main" id="{5CD59D25-EA18-17A0-C537-8071111E45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579059</xdr:colOff>
      <xdr:row>96</xdr:row>
      <xdr:rowOff>336853</xdr:rowOff>
    </xdr:from>
    <xdr:to>
      <xdr:col>15</xdr:col>
      <xdr:colOff>1451429</xdr:colOff>
      <xdr:row>101</xdr:row>
      <xdr:rowOff>627442</xdr:rowOff>
    </xdr:to>
    <xdr:graphicFrame macro="">
      <xdr:nvGraphicFramePr>
        <xdr:cNvPr id="4" name="Chart 3">
          <a:extLst>
            <a:ext uri="{FF2B5EF4-FFF2-40B4-BE49-F238E27FC236}">
              <a16:creationId xmlns:a16="http://schemas.microsoft.com/office/drawing/2014/main" id="{FD66807F-B3C2-E7FE-8F52-966FCDC166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34773</xdr:colOff>
      <xdr:row>137</xdr:row>
      <xdr:rowOff>344411</xdr:rowOff>
    </xdr:from>
    <xdr:to>
      <xdr:col>15</xdr:col>
      <xdr:colOff>1761369</xdr:colOff>
      <xdr:row>142</xdr:row>
      <xdr:rowOff>385535</xdr:rowOff>
    </xdr:to>
    <xdr:graphicFrame macro="">
      <xdr:nvGraphicFramePr>
        <xdr:cNvPr id="5" name="Chart 4">
          <a:extLst>
            <a:ext uri="{FF2B5EF4-FFF2-40B4-BE49-F238E27FC236}">
              <a16:creationId xmlns:a16="http://schemas.microsoft.com/office/drawing/2014/main" id="{CEA03DD7-1C40-8EDE-4DAE-24D24D1078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586618</xdr:colOff>
      <xdr:row>176</xdr:row>
      <xdr:rowOff>140303</xdr:rowOff>
    </xdr:from>
    <xdr:to>
      <xdr:col>15</xdr:col>
      <xdr:colOff>1852083</xdr:colOff>
      <xdr:row>182</xdr:row>
      <xdr:rowOff>491370</xdr:rowOff>
    </xdr:to>
    <xdr:graphicFrame macro="">
      <xdr:nvGraphicFramePr>
        <xdr:cNvPr id="6" name="Chart 5">
          <a:extLst>
            <a:ext uri="{FF2B5EF4-FFF2-40B4-BE49-F238E27FC236}">
              <a16:creationId xmlns:a16="http://schemas.microsoft.com/office/drawing/2014/main" id="{C44A6B45-E322-2D5E-0BC3-C435493D95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7559</xdr:colOff>
      <xdr:row>218</xdr:row>
      <xdr:rowOff>11792</xdr:rowOff>
    </xdr:from>
    <xdr:to>
      <xdr:col>18</xdr:col>
      <xdr:colOff>120951</xdr:colOff>
      <xdr:row>230</xdr:row>
      <xdr:rowOff>143629</xdr:rowOff>
    </xdr:to>
    <xdr:graphicFrame macro="">
      <xdr:nvGraphicFramePr>
        <xdr:cNvPr id="7" name="Chart 6">
          <a:extLst>
            <a:ext uri="{FF2B5EF4-FFF2-40B4-BE49-F238E27FC236}">
              <a16:creationId xmlns:a16="http://schemas.microsoft.com/office/drawing/2014/main" id="{58C272D3-840A-3C33-BE5E-B1DF1CEBAD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3244E-FB10-40CB-966E-D91ACFD19C29}">
  <sheetPr>
    <tabColor theme="5" tint="-0.249977111117893"/>
  </sheetPr>
  <dimension ref="A1"/>
  <sheetViews>
    <sheetView workbookViewId="0">
      <selection activeCell="K19" sqref="K19"/>
    </sheetView>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352FE-817B-4384-9C29-D90C25485F48}">
  <sheetPr>
    <tabColor theme="0"/>
  </sheetPr>
  <dimension ref="A1:L79"/>
  <sheetViews>
    <sheetView topLeftCell="A61" workbookViewId="0">
      <selection activeCell="K20" sqref="K20"/>
    </sheetView>
  </sheetViews>
  <sheetFormatPr defaultRowHeight="14.5" x14ac:dyDescent="0.35"/>
  <cols>
    <col min="10" max="10" width="14.1796875" customWidth="1"/>
    <col min="11" max="11" width="12.453125" customWidth="1"/>
    <col min="12" max="12" width="19.26953125" customWidth="1"/>
  </cols>
  <sheetData>
    <row r="1" spans="1:12" x14ac:dyDescent="0.35">
      <c r="A1" s="26" t="s">
        <v>86</v>
      </c>
      <c r="B1" s="26"/>
      <c r="C1" s="26"/>
      <c r="D1" s="26"/>
      <c r="E1" s="26"/>
    </row>
    <row r="2" spans="1:12" x14ac:dyDescent="0.35">
      <c r="A2" s="20" t="s">
        <v>73</v>
      </c>
      <c r="B2" s="20" t="s">
        <v>75</v>
      </c>
      <c r="C2" s="20" t="s">
        <v>76</v>
      </c>
      <c r="D2" s="20" t="s">
        <v>77</v>
      </c>
      <c r="E2" s="20" t="s">
        <v>78</v>
      </c>
      <c r="F2" s="20" t="s">
        <v>79</v>
      </c>
      <c r="G2" s="20" t="s">
        <v>80</v>
      </c>
      <c r="H2" s="20" t="s">
        <v>81</v>
      </c>
      <c r="I2" s="20" t="s">
        <v>82</v>
      </c>
      <c r="J2" s="20" t="s">
        <v>83</v>
      </c>
      <c r="K2" s="20" t="s">
        <v>84</v>
      </c>
      <c r="L2" s="20" t="s">
        <v>85</v>
      </c>
    </row>
    <row r="3" spans="1:12" x14ac:dyDescent="0.35">
      <c r="A3" s="21">
        <v>45231</v>
      </c>
      <c r="B3" s="3">
        <v>2295.75</v>
      </c>
      <c r="C3" s="3">
        <v>2489</v>
      </c>
      <c r="D3" s="3">
        <v>2142.3000000000002</v>
      </c>
      <c r="E3" s="3">
        <v>2359.5</v>
      </c>
      <c r="F3" s="3">
        <v>3254065</v>
      </c>
      <c r="G3" s="3">
        <v>172642</v>
      </c>
      <c r="H3" s="3">
        <v>7572573264</v>
      </c>
      <c r="I3" s="3">
        <v>1155758</v>
      </c>
      <c r="J3" s="3">
        <v>35.520000000000003</v>
      </c>
      <c r="K3" s="3">
        <v>346.7</v>
      </c>
      <c r="L3" s="3">
        <v>63.75</v>
      </c>
    </row>
    <row r="4" spans="1:12" x14ac:dyDescent="0.35">
      <c r="A4" s="21">
        <v>45261</v>
      </c>
      <c r="B4" s="3">
        <v>2373.9499999999998</v>
      </c>
      <c r="C4" s="3">
        <v>3155</v>
      </c>
      <c r="D4" s="3">
        <v>2355.3000000000002</v>
      </c>
      <c r="E4" s="3">
        <v>2849</v>
      </c>
      <c r="F4" s="3">
        <v>7609942</v>
      </c>
      <c r="G4" s="3">
        <v>376835</v>
      </c>
      <c r="H4" s="3">
        <v>21855854266</v>
      </c>
      <c r="I4" s="3">
        <v>1685844</v>
      </c>
      <c r="J4" s="3">
        <v>22.15</v>
      </c>
      <c r="K4" s="3">
        <v>799.7</v>
      </c>
      <c r="L4" s="3">
        <v>475.05</v>
      </c>
    </row>
    <row r="5" spans="1:12" x14ac:dyDescent="0.35">
      <c r="A5" s="21">
        <v>45292</v>
      </c>
      <c r="B5" s="3">
        <v>2850</v>
      </c>
      <c r="C5" s="3">
        <v>3199.45</v>
      </c>
      <c r="D5" s="3">
        <v>2805.05</v>
      </c>
      <c r="E5" s="3">
        <v>3141.1</v>
      </c>
      <c r="F5" s="3">
        <v>5304302</v>
      </c>
      <c r="G5" s="3">
        <v>313626</v>
      </c>
      <c r="H5" s="3">
        <v>16052520063</v>
      </c>
      <c r="I5" s="3">
        <v>1502849</v>
      </c>
      <c r="J5" s="3">
        <v>28.33</v>
      </c>
      <c r="K5" s="3">
        <v>394.4</v>
      </c>
      <c r="L5" s="3">
        <v>291.10000000000002</v>
      </c>
    </row>
    <row r="6" spans="1:12" x14ac:dyDescent="0.35">
      <c r="A6" s="21">
        <v>45323</v>
      </c>
      <c r="B6" s="3">
        <v>3160.8</v>
      </c>
      <c r="C6" s="3">
        <v>3344.1</v>
      </c>
      <c r="D6" s="3">
        <v>3084.8</v>
      </c>
      <c r="E6" s="3">
        <v>3290.35</v>
      </c>
      <c r="F6" s="3">
        <v>2291430</v>
      </c>
      <c r="G6" s="3">
        <v>185137</v>
      </c>
      <c r="H6" s="3">
        <v>7388268876</v>
      </c>
      <c r="I6" s="3">
        <v>815563</v>
      </c>
      <c r="J6" s="3">
        <v>35.590000000000003</v>
      </c>
      <c r="K6" s="3">
        <v>259.3</v>
      </c>
      <c r="L6" s="3">
        <v>129.55000000000001</v>
      </c>
    </row>
    <row r="7" spans="1:12" x14ac:dyDescent="0.35">
      <c r="A7" s="21">
        <v>45352</v>
      </c>
      <c r="B7" s="3">
        <v>3314.85</v>
      </c>
      <c r="C7" s="3">
        <v>3349.35</v>
      </c>
      <c r="D7" s="3">
        <v>2851</v>
      </c>
      <c r="E7" s="3">
        <v>3193.55</v>
      </c>
      <c r="F7" s="3">
        <v>1405667</v>
      </c>
      <c r="G7" s="3">
        <v>113922</v>
      </c>
      <c r="H7" s="3">
        <v>4389309621</v>
      </c>
      <c r="I7" s="3">
        <v>416335</v>
      </c>
      <c r="J7" s="3">
        <v>29.62</v>
      </c>
      <c r="K7" s="3">
        <v>498.35</v>
      </c>
      <c r="L7" s="3">
        <v>-121.3</v>
      </c>
    </row>
    <row r="8" spans="1:12" x14ac:dyDescent="0.35">
      <c r="A8" s="21">
        <v>45383</v>
      </c>
      <c r="B8" s="3">
        <v>3220.65</v>
      </c>
      <c r="C8" s="3">
        <v>3290</v>
      </c>
      <c r="D8" s="3">
        <v>2960.7</v>
      </c>
      <c r="E8" s="3">
        <v>3054.3</v>
      </c>
      <c r="F8" s="3">
        <v>1091576</v>
      </c>
      <c r="G8" s="3">
        <v>91819</v>
      </c>
      <c r="H8" s="3">
        <v>3419657235</v>
      </c>
      <c r="I8" s="3">
        <v>408841</v>
      </c>
      <c r="J8" s="3">
        <v>37.450000000000003</v>
      </c>
      <c r="K8" s="3">
        <v>329.3</v>
      </c>
      <c r="L8" s="3">
        <v>-166.35</v>
      </c>
    </row>
    <row r="9" spans="1:12" x14ac:dyDescent="0.35">
      <c r="A9" s="21">
        <v>45413</v>
      </c>
      <c r="B9" s="3">
        <v>3068.85</v>
      </c>
      <c r="C9" s="3">
        <v>3456.25</v>
      </c>
      <c r="D9" s="3">
        <v>2757.65</v>
      </c>
      <c r="E9" s="3">
        <v>3411.45</v>
      </c>
      <c r="F9" s="3">
        <v>3085789</v>
      </c>
      <c r="G9" s="3">
        <v>270655</v>
      </c>
      <c r="H9" s="3">
        <v>9716635429</v>
      </c>
      <c r="I9" s="3">
        <v>920764</v>
      </c>
      <c r="J9" s="3">
        <v>29.84</v>
      </c>
      <c r="K9" s="3">
        <v>698.6</v>
      </c>
      <c r="L9" s="3">
        <v>342.6</v>
      </c>
    </row>
    <row r="10" spans="1:12" x14ac:dyDescent="0.35">
      <c r="A10" s="21">
        <v>45444</v>
      </c>
      <c r="B10" s="3">
        <v>3743</v>
      </c>
      <c r="C10" s="3">
        <v>3743</v>
      </c>
      <c r="D10" s="3">
        <v>2734.05</v>
      </c>
      <c r="E10" s="3">
        <v>3175.55</v>
      </c>
      <c r="F10" s="3">
        <v>4972275</v>
      </c>
      <c r="G10" s="3">
        <v>343009</v>
      </c>
      <c r="H10" s="3">
        <v>15975352717</v>
      </c>
      <c r="I10" s="3">
        <v>1362001</v>
      </c>
      <c r="J10" s="3">
        <v>27.39</v>
      </c>
      <c r="K10" s="3">
        <v>1008.95</v>
      </c>
      <c r="L10" s="3">
        <v>-567.45000000000005</v>
      </c>
    </row>
    <row r="11" spans="1:12" x14ac:dyDescent="0.35">
      <c r="A11" s="21">
        <v>45474</v>
      </c>
      <c r="B11" s="3">
        <v>3175.55</v>
      </c>
      <c r="C11" s="3">
        <v>3207.55</v>
      </c>
      <c r="D11" s="3">
        <v>2889.65</v>
      </c>
      <c r="E11" s="3">
        <v>3169.1</v>
      </c>
      <c r="F11" s="3">
        <v>1196182</v>
      </c>
      <c r="G11" s="3">
        <v>122875</v>
      </c>
      <c r="H11" s="3">
        <v>3696001574</v>
      </c>
      <c r="I11" s="3">
        <v>406097</v>
      </c>
      <c r="J11" s="3">
        <v>33.950000000000003</v>
      </c>
      <c r="K11" s="3">
        <v>317.89999999999998</v>
      </c>
      <c r="L11" s="3">
        <v>-6.45</v>
      </c>
    </row>
    <row r="12" spans="1:12" x14ac:dyDescent="0.35">
      <c r="A12" s="21">
        <v>45505</v>
      </c>
      <c r="B12" s="3">
        <v>3177</v>
      </c>
      <c r="C12" s="3">
        <v>3258.4</v>
      </c>
      <c r="D12" s="3">
        <v>2981.85</v>
      </c>
      <c r="E12" s="3">
        <v>3019.9</v>
      </c>
      <c r="F12" s="3">
        <v>1718933</v>
      </c>
      <c r="G12" s="3">
        <v>141272</v>
      </c>
      <c r="H12" s="3">
        <v>5365075529</v>
      </c>
      <c r="I12" s="3">
        <v>455265</v>
      </c>
      <c r="J12" s="3">
        <v>26.49</v>
      </c>
      <c r="K12" s="3">
        <v>276.55</v>
      </c>
      <c r="L12" s="3">
        <v>-157.1</v>
      </c>
    </row>
    <row r="13" spans="1:12" x14ac:dyDescent="0.35">
      <c r="A13" s="21">
        <v>45536</v>
      </c>
      <c r="B13" s="3">
        <v>3019</v>
      </c>
      <c r="C13" s="3">
        <v>3207.85</v>
      </c>
      <c r="D13" s="3">
        <v>2892</v>
      </c>
      <c r="E13" s="3">
        <v>3134.75</v>
      </c>
      <c r="F13" s="3">
        <v>983380</v>
      </c>
      <c r="G13" s="3">
        <v>98656</v>
      </c>
      <c r="H13" s="3">
        <v>2982413469</v>
      </c>
      <c r="I13" s="3">
        <v>381459</v>
      </c>
      <c r="J13" s="3">
        <v>38.79</v>
      </c>
      <c r="K13" s="3">
        <v>315.85000000000002</v>
      </c>
      <c r="L13" s="3">
        <v>115.75</v>
      </c>
    </row>
    <row r="14" spans="1:12" x14ac:dyDescent="0.35">
      <c r="A14" s="21">
        <v>45566</v>
      </c>
      <c r="B14" s="3">
        <v>3134.8</v>
      </c>
      <c r="C14" s="3">
        <v>3208.85</v>
      </c>
      <c r="D14" s="3">
        <v>2655.4</v>
      </c>
      <c r="E14" s="3">
        <v>2946.65</v>
      </c>
      <c r="F14" s="3">
        <v>1387477</v>
      </c>
      <c r="G14" s="3">
        <v>112154</v>
      </c>
      <c r="H14" s="3">
        <v>4086746534</v>
      </c>
      <c r="I14" s="3">
        <v>531771</v>
      </c>
      <c r="J14" s="3">
        <v>38.33</v>
      </c>
      <c r="K14" s="3">
        <v>553.45000000000005</v>
      </c>
      <c r="L14" s="3">
        <v>-188.15</v>
      </c>
    </row>
    <row r="15" spans="1:12" x14ac:dyDescent="0.35">
      <c r="A15" s="21">
        <v>45597</v>
      </c>
      <c r="B15" s="3">
        <v>2975.95</v>
      </c>
      <c r="C15" s="3">
        <v>2975.95</v>
      </c>
      <c r="D15" s="3">
        <v>2930.45</v>
      </c>
      <c r="E15" s="3">
        <v>2948.4</v>
      </c>
      <c r="F15" s="3">
        <v>9770</v>
      </c>
      <c r="G15" s="3">
        <v>1134</v>
      </c>
      <c r="H15" s="3">
        <v>28871768</v>
      </c>
      <c r="I15" s="3">
        <v>4506</v>
      </c>
      <c r="J15" s="3">
        <v>46.12</v>
      </c>
      <c r="K15" s="3">
        <v>45.5</v>
      </c>
      <c r="L15" s="3">
        <v>-27.55</v>
      </c>
    </row>
    <row r="17" spans="1:12" x14ac:dyDescent="0.35">
      <c r="A17" s="27" t="s">
        <v>87</v>
      </c>
      <c r="B17" s="27"/>
      <c r="C17" s="27"/>
      <c r="D17" s="27"/>
      <c r="E17" s="27"/>
    </row>
    <row r="18" spans="1:12" x14ac:dyDescent="0.35">
      <c r="A18" s="3" t="s">
        <v>73</v>
      </c>
      <c r="B18" s="3" t="s">
        <v>75</v>
      </c>
      <c r="C18" s="3" t="s">
        <v>76</v>
      </c>
      <c r="D18" s="3" t="s">
        <v>77</v>
      </c>
      <c r="E18" s="3" t="s">
        <v>78</v>
      </c>
      <c r="F18" s="3" t="s">
        <v>79</v>
      </c>
      <c r="G18" s="3" t="s">
        <v>80</v>
      </c>
      <c r="H18" s="3" t="s">
        <v>81</v>
      </c>
      <c r="I18" s="3" t="s">
        <v>82</v>
      </c>
      <c r="J18" s="3" t="s">
        <v>83</v>
      </c>
      <c r="K18" s="3" t="s">
        <v>84</v>
      </c>
      <c r="L18" s="3" t="s">
        <v>85</v>
      </c>
    </row>
    <row r="19" spans="1:12" x14ac:dyDescent="0.35">
      <c r="A19" s="21">
        <v>45231</v>
      </c>
      <c r="B19" s="3">
        <v>19529.95</v>
      </c>
      <c r="C19" s="3">
        <v>21832.400000000001</v>
      </c>
      <c r="D19" s="3">
        <v>19291.25</v>
      </c>
      <c r="E19" s="3">
        <v>21591.75</v>
      </c>
      <c r="F19" s="3">
        <v>19522</v>
      </c>
      <c r="G19" s="3">
        <v>10204</v>
      </c>
      <c r="H19" s="3">
        <v>399826587</v>
      </c>
      <c r="I19" s="3">
        <v>7211</v>
      </c>
      <c r="J19" s="3">
        <v>36.94</v>
      </c>
      <c r="K19" s="3">
        <v>2541.15</v>
      </c>
      <c r="L19" s="3">
        <v>2061.8000000000002</v>
      </c>
    </row>
    <row r="20" spans="1:12" x14ac:dyDescent="0.35">
      <c r="A20" s="21">
        <v>45261</v>
      </c>
      <c r="B20" s="3">
        <v>21700</v>
      </c>
      <c r="C20" s="3">
        <v>22299.95</v>
      </c>
      <c r="D20" s="3">
        <v>21332</v>
      </c>
      <c r="E20" s="3">
        <v>22189</v>
      </c>
      <c r="F20" s="3">
        <v>62930</v>
      </c>
      <c r="G20" s="3">
        <v>8155</v>
      </c>
      <c r="H20" s="3">
        <v>1376760965</v>
      </c>
      <c r="I20" s="3">
        <v>54043</v>
      </c>
      <c r="J20" s="3">
        <v>85.88</v>
      </c>
      <c r="K20" s="3">
        <v>967.95</v>
      </c>
      <c r="L20" s="3">
        <v>489</v>
      </c>
    </row>
    <row r="21" spans="1:12" x14ac:dyDescent="0.35">
      <c r="A21" s="21">
        <v>45292</v>
      </c>
      <c r="B21" s="3">
        <v>22001.05</v>
      </c>
      <c r="C21" s="3">
        <v>24116.35</v>
      </c>
      <c r="D21" s="3">
        <v>22001.05</v>
      </c>
      <c r="E21" s="3">
        <v>23569.35</v>
      </c>
      <c r="F21" s="3">
        <v>36104</v>
      </c>
      <c r="G21" s="3">
        <v>9050</v>
      </c>
      <c r="H21" s="3">
        <v>826516298</v>
      </c>
      <c r="I21" s="3">
        <v>26254</v>
      </c>
      <c r="J21" s="3">
        <v>72.72</v>
      </c>
      <c r="K21" s="3">
        <v>2115.3000000000002</v>
      </c>
      <c r="L21" s="3">
        <v>1568.3</v>
      </c>
    </row>
    <row r="22" spans="1:12" x14ac:dyDescent="0.35">
      <c r="A22" s="21">
        <v>45323</v>
      </c>
      <c r="B22" s="3">
        <v>23570.05</v>
      </c>
      <c r="C22" s="3">
        <v>29296</v>
      </c>
      <c r="D22" s="3">
        <v>23570.05</v>
      </c>
      <c r="E22" s="3">
        <v>28569.15</v>
      </c>
      <c r="F22" s="3">
        <v>32292</v>
      </c>
      <c r="G22" s="3">
        <v>16695</v>
      </c>
      <c r="H22" s="3">
        <v>878705670</v>
      </c>
      <c r="I22" s="3">
        <v>11868</v>
      </c>
      <c r="J22" s="3">
        <v>36.75</v>
      </c>
      <c r="K22" s="3">
        <v>5725.95</v>
      </c>
      <c r="L22" s="3">
        <v>4999.1000000000004</v>
      </c>
    </row>
    <row r="23" spans="1:12" x14ac:dyDescent="0.35">
      <c r="A23" s="21">
        <v>45352</v>
      </c>
      <c r="B23" s="3">
        <v>28999.95</v>
      </c>
      <c r="C23" s="3">
        <v>31125</v>
      </c>
      <c r="D23" s="3">
        <v>28130</v>
      </c>
      <c r="E23" s="3">
        <v>30046.25</v>
      </c>
      <c r="F23" s="3">
        <v>32694</v>
      </c>
      <c r="G23" s="3">
        <v>14823</v>
      </c>
      <c r="H23" s="3">
        <v>966826131</v>
      </c>
      <c r="I23" s="3">
        <v>16730</v>
      </c>
      <c r="J23" s="3">
        <v>51.17</v>
      </c>
      <c r="K23" s="3">
        <v>2995</v>
      </c>
      <c r="L23" s="3">
        <v>1046.3</v>
      </c>
    </row>
    <row r="24" spans="1:12" x14ac:dyDescent="0.35">
      <c r="A24" s="21">
        <v>45383</v>
      </c>
      <c r="B24" s="3">
        <v>30099.25</v>
      </c>
      <c r="C24" s="3">
        <v>31374.5</v>
      </c>
      <c r="D24" s="3">
        <v>28550.05</v>
      </c>
      <c r="E24" s="3">
        <v>29354.95</v>
      </c>
      <c r="F24" s="3">
        <v>16583</v>
      </c>
      <c r="G24" s="3">
        <v>8602</v>
      </c>
      <c r="H24" s="3">
        <v>495712713</v>
      </c>
      <c r="I24" s="3">
        <v>8094</v>
      </c>
      <c r="J24" s="3">
        <v>48.81</v>
      </c>
      <c r="K24" s="3">
        <v>2824.45</v>
      </c>
      <c r="L24" s="3">
        <v>-744.3</v>
      </c>
    </row>
    <row r="25" spans="1:12" x14ac:dyDescent="0.35">
      <c r="A25" s="21">
        <v>45413</v>
      </c>
      <c r="B25" s="3">
        <v>29357</v>
      </c>
      <c r="C25" s="3">
        <v>32214</v>
      </c>
      <c r="D25" s="3">
        <v>29167.200000000001</v>
      </c>
      <c r="E25" s="3">
        <v>30374.799999999999</v>
      </c>
      <c r="F25" s="3">
        <v>36160</v>
      </c>
      <c r="G25" s="3">
        <v>15286</v>
      </c>
      <c r="H25" s="3">
        <v>1110008934</v>
      </c>
      <c r="I25" s="3">
        <v>18402</v>
      </c>
      <c r="J25" s="3">
        <v>50.89</v>
      </c>
      <c r="K25" s="3">
        <v>3046.8</v>
      </c>
      <c r="L25" s="3">
        <v>1017.8</v>
      </c>
    </row>
    <row r="26" spans="1:12" x14ac:dyDescent="0.35">
      <c r="A26" s="21">
        <v>45444</v>
      </c>
      <c r="B26" s="3">
        <v>30649.9</v>
      </c>
      <c r="C26" s="3">
        <v>36577.949999999997</v>
      </c>
      <c r="D26" s="3">
        <v>27500</v>
      </c>
      <c r="E26" s="3">
        <v>34028.199999999997</v>
      </c>
      <c r="F26" s="3">
        <v>32228</v>
      </c>
      <c r="G26" s="3">
        <v>15299</v>
      </c>
      <c r="H26" s="3">
        <v>1040000801</v>
      </c>
      <c r="I26" s="3">
        <v>18553</v>
      </c>
      <c r="J26" s="3">
        <v>57.57</v>
      </c>
      <c r="K26" s="3">
        <v>9077.9500000000007</v>
      </c>
      <c r="L26" s="3">
        <v>3378.3</v>
      </c>
    </row>
    <row r="27" spans="1:12" x14ac:dyDescent="0.35">
      <c r="A27" s="21">
        <v>45474</v>
      </c>
      <c r="B27" s="3">
        <v>34095.949999999997</v>
      </c>
      <c r="C27" s="3">
        <v>35857</v>
      </c>
      <c r="D27" s="3">
        <v>33116</v>
      </c>
      <c r="E27" s="3">
        <v>34970.1</v>
      </c>
      <c r="F27" s="3">
        <v>11466</v>
      </c>
      <c r="G27" s="3">
        <v>6759</v>
      </c>
      <c r="H27" s="3">
        <v>400186915</v>
      </c>
      <c r="I27" s="3">
        <v>4981</v>
      </c>
      <c r="J27" s="3">
        <v>43.44</v>
      </c>
      <c r="K27" s="3">
        <v>2741</v>
      </c>
      <c r="L27" s="3">
        <v>874.15</v>
      </c>
    </row>
    <row r="28" spans="1:12" x14ac:dyDescent="0.35">
      <c r="A28" s="21">
        <v>45505</v>
      </c>
      <c r="B28" s="3">
        <v>34977.35</v>
      </c>
      <c r="C28" s="3">
        <v>34996.199999999997</v>
      </c>
      <c r="D28" s="3">
        <v>30909.200000000001</v>
      </c>
      <c r="E28" s="3">
        <v>32364.05</v>
      </c>
      <c r="F28" s="3">
        <v>12091</v>
      </c>
      <c r="G28" s="3">
        <v>6695</v>
      </c>
      <c r="H28" s="3">
        <v>390409236</v>
      </c>
      <c r="I28" s="3">
        <v>5215</v>
      </c>
      <c r="J28" s="3">
        <v>43.13</v>
      </c>
      <c r="K28" s="3">
        <v>4087</v>
      </c>
      <c r="L28" s="3">
        <v>-2613.3000000000002</v>
      </c>
    </row>
    <row r="29" spans="1:12" x14ac:dyDescent="0.35">
      <c r="A29" s="21">
        <v>45536</v>
      </c>
      <c r="B29" s="3">
        <v>32292.799999999999</v>
      </c>
      <c r="C29" s="3">
        <v>38185.949999999997</v>
      </c>
      <c r="D29" s="3">
        <v>31949.35</v>
      </c>
      <c r="E29" s="3">
        <v>37678.199999999997</v>
      </c>
      <c r="F29" s="3">
        <v>18976</v>
      </c>
      <c r="G29" s="3">
        <v>11075</v>
      </c>
      <c r="H29" s="3">
        <v>664238845</v>
      </c>
      <c r="I29" s="3">
        <v>7108</v>
      </c>
      <c r="J29" s="3">
        <v>37.46</v>
      </c>
      <c r="K29" s="3">
        <v>6236.6</v>
      </c>
      <c r="L29" s="3">
        <v>5385.4</v>
      </c>
    </row>
    <row r="30" spans="1:12" x14ac:dyDescent="0.35">
      <c r="A30" s="21">
        <v>45566</v>
      </c>
      <c r="B30" s="3">
        <v>37500.050000000003</v>
      </c>
      <c r="C30" s="3">
        <v>39052</v>
      </c>
      <c r="D30" s="3">
        <v>34829.800000000003</v>
      </c>
      <c r="E30" s="3">
        <v>35102.5</v>
      </c>
      <c r="F30" s="3">
        <v>18802</v>
      </c>
      <c r="G30" s="3">
        <v>11569</v>
      </c>
      <c r="H30" s="3">
        <v>694299637</v>
      </c>
      <c r="I30" s="3">
        <v>5102</v>
      </c>
      <c r="J30" s="3">
        <v>27.14</v>
      </c>
      <c r="K30" s="3">
        <v>4222.2</v>
      </c>
      <c r="L30" s="3">
        <v>-2397.5500000000002</v>
      </c>
    </row>
    <row r="31" spans="1:12" x14ac:dyDescent="0.35">
      <c r="A31" s="21">
        <v>45597</v>
      </c>
      <c r="B31" s="3">
        <v>35286</v>
      </c>
      <c r="C31" s="3">
        <v>35530.6</v>
      </c>
      <c r="D31" s="3">
        <v>35083.9</v>
      </c>
      <c r="E31" s="3">
        <v>35209.699999999997</v>
      </c>
      <c r="F31" s="3">
        <v>126</v>
      </c>
      <c r="G31" s="3">
        <v>80</v>
      </c>
      <c r="H31" s="3">
        <v>4442148</v>
      </c>
      <c r="I31" s="3">
        <v>58</v>
      </c>
      <c r="J31" s="3">
        <v>46.03</v>
      </c>
      <c r="K31" s="3">
        <v>446.7</v>
      </c>
      <c r="L31" s="3">
        <v>-76.3</v>
      </c>
    </row>
    <row r="33" spans="1:12" x14ac:dyDescent="0.35">
      <c r="A33" s="28" t="s">
        <v>88</v>
      </c>
      <c r="B33" s="28"/>
      <c r="C33" s="28"/>
      <c r="D33" s="28"/>
      <c r="E33" s="28"/>
    </row>
    <row r="34" spans="1:12" x14ac:dyDescent="0.35">
      <c r="A34" s="3" t="s">
        <v>73</v>
      </c>
      <c r="B34" s="3" t="s">
        <v>75</v>
      </c>
      <c r="C34" s="3" t="s">
        <v>76</v>
      </c>
      <c r="D34" s="3" t="s">
        <v>77</v>
      </c>
      <c r="E34" s="3" t="s">
        <v>78</v>
      </c>
      <c r="F34" s="3" t="s">
        <v>79</v>
      </c>
      <c r="G34" s="3" t="s">
        <v>80</v>
      </c>
      <c r="H34" s="3" t="s">
        <v>81</v>
      </c>
      <c r="I34" s="3" t="s">
        <v>82</v>
      </c>
      <c r="J34" s="3" t="s">
        <v>83</v>
      </c>
      <c r="K34" s="3" t="s">
        <v>84</v>
      </c>
      <c r="L34" s="3" t="s">
        <v>85</v>
      </c>
    </row>
    <row r="35" spans="1:12" x14ac:dyDescent="0.35">
      <c r="A35" s="21">
        <v>45231</v>
      </c>
      <c r="B35" s="3">
        <v>255.4</v>
      </c>
      <c r="C35" s="3">
        <v>287.85000000000002</v>
      </c>
      <c r="D35" s="3">
        <v>252.1</v>
      </c>
      <c r="E35" s="3">
        <v>284.60000000000002</v>
      </c>
      <c r="F35" s="3">
        <v>3352160</v>
      </c>
      <c r="G35" s="3">
        <v>64966</v>
      </c>
      <c r="H35" s="3">
        <v>922140297</v>
      </c>
      <c r="I35" s="3">
        <v>1763711</v>
      </c>
      <c r="J35" s="3">
        <v>52.61</v>
      </c>
      <c r="K35" s="3">
        <v>35.75</v>
      </c>
      <c r="L35" s="3">
        <v>29.2</v>
      </c>
    </row>
    <row r="36" spans="1:12" x14ac:dyDescent="0.35">
      <c r="A36" s="21">
        <v>45261</v>
      </c>
      <c r="B36" s="3">
        <v>286.25</v>
      </c>
      <c r="C36" s="3">
        <v>324.10000000000002</v>
      </c>
      <c r="D36" s="3">
        <v>278.39999999999998</v>
      </c>
      <c r="E36" s="3">
        <v>317.95</v>
      </c>
      <c r="F36" s="3">
        <v>5303696</v>
      </c>
      <c r="G36" s="3">
        <v>106817</v>
      </c>
      <c r="H36" s="3">
        <v>1582830442</v>
      </c>
      <c r="I36" s="3">
        <v>2568048</v>
      </c>
      <c r="J36" s="3">
        <v>48.42</v>
      </c>
      <c r="K36" s="3">
        <v>45.7</v>
      </c>
      <c r="L36" s="3">
        <v>31.7</v>
      </c>
    </row>
    <row r="37" spans="1:12" x14ac:dyDescent="0.35">
      <c r="A37" s="21">
        <v>45292</v>
      </c>
      <c r="B37" s="3">
        <v>320.75</v>
      </c>
      <c r="C37" s="3">
        <v>342.35</v>
      </c>
      <c r="D37" s="3">
        <v>307.5</v>
      </c>
      <c r="E37" s="3">
        <v>334.8</v>
      </c>
      <c r="F37" s="3">
        <v>6509438</v>
      </c>
      <c r="G37" s="3">
        <v>134354</v>
      </c>
      <c r="H37" s="3">
        <v>2109193227</v>
      </c>
      <c r="I37" s="3">
        <v>3434513</v>
      </c>
      <c r="J37" s="3">
        <v>52.76</v>
      </c>
      <c r="K37" s="3">
        <v>34.85</v>
      </c>
      <c r="L37" s="3">
        <v>14.05</v>
      </c>
    </row>
    <row r="38" spans="1:12" x14ac:dyDescent="0.35">
      <c r="A38" s="21">
        <v>45323</v>
      </c>
      <c r="B38" s="3">
        <v>338.85</v>
      </c>
      <c r="C38" s="3">
        <v>354</v>
      </c>
      <c r="D38" s="3">
        <v>316.14999999999998</v>
      </c>
      <c r="E38" s="3">
        <v>320.25</v>
      </c>
      <c r="F38" s="3">
        <v>2848376</v>
      </c>
      <c r="G38" s="3">
        <v>87068</v>
      </c>
      <c r="H38" s="3">
        <v>954527928</v>
      </c>
      <c r="I38" s="3">
        <v>1184338</v>
      </c>
      <c r="J38" s="3">
        <v>41.58</v>
      </c>
      <c r="K38" s="3">
        <v>37.85</v>
      </c>
      <c r="L38" s="3">
        <v>-18.600000000000001</v>
      </c>
    </row>
    <row r="39" spans="1:12" x14ac:dyDescent="0.35">
      <c r="A39" s="21">
        <v>45352</v>
      </c>
      <c r="B39" s="3">
        <v>321.05</v>
      </c>
      <c r="C39" s="3">
        <v>338</v>
      </c>
      <c r="D39" s="3">
        <v>290.39999999999998</v>
      </c>
      <c r="E39" s="3">
        <v>304.5</v>
      </c>
      <c r="F39" s="3">
        <v>2569953</v>
      </c>
      <c r="G39" s="3">
        <v>71668</v>
      </c>
      <c r="H39" s="3">
        <v>793267910</v>
      </c>
      <c r="I39" s="3">
        <v>1289295</v>
      </c>
      <c r="J39" s="3">
        <v>50.17</v>
      </c>
      <c r="K39" s="3">
        <v>47.6</v>
      </c>
      <c r="L39" s="3">
        <v>-16.55</v>
      </c>
    </row>
    <row r="40" spans="1:12" x14ac:dyDescent="0.35">
      <c r="A40" s="21">
        <v>45383</v>
      </c>
      <c r="B40" s="3">
        <v>305</v>
      </c>
      <c r="C40" s="3">
        <v>481.5</v>
      </c>
      <c r="D40" s="3">
        <v>305</v>
      </c>
      <c r="E40" s="3">
        <v>472.3</v>
      </c>
      <c r="F40" s="3">
        <v>23085008</v>
      </c>
      <c r="G40" s="3">
        <v>379971</v>
      </c>
      <c r="H40" s="3">
        <v>9714970053</v>
      </c>
      <c r="I40" s="3">
        <v>5280886</v>
      </c>
      <c r="J40" s="3">
        <v>22.88</v>
      </c>
      <c r="K40" s="3">
        <v>176.5</v>
      </c>
      <c r="L40" s="3">
        <v>167.3</v>
      </c>
    </row>
    <row r="41" spans="1:12" x14ac:dyDescent="0.35">
      <c r="A41" s="21">
        <v>45413</v>
      </c>
      <c r="B41" s="3">
        <v>478.25</v>
      </c>
      <c r="C41" s="3">
        <v>517</v>
      </c>
      <c r="D41" s="3">
        <v>434.8</v>
      </c>
      <c r="E41" s="3">
        <v>488.25</v>
      </c>
      <c r="F41" s="3">
        <v>8905167</v>
      </c>
      <c r="G41" s="3">
        <v>217185</v>
      </c>
      <c r="H41" s="3">
        <v>4313243509</v>
      </c>
      <c r="I41" s="3">
        <v>2746873</v>
      </c>
      <c r="J41" s="3">
        <v>30.85</v>
      </c>
      <c r="K41" s="3">
        <v>82.2</v>
      </c>
      <c r="L41" s="3">
        <v>10</v>
      </c>
    </row>
    <row r="42" spans="1:12" x14ac:dyDescent="0.35">
      <c r="A42" s="21">
        <v>45444</v>
      </c>
      <c r="B42" s="3">
        <v>510.05</v>
      </c>
      <c r="C42" s="3">
        <v>620</v>
      </c>
      <c r="D42" s="3">
        <v>428.85</v>
      </c>
      <c r="E42" s="3">
        <v>565</v>
      </c>
      <c r="F42" s="3">
        <v>11365825</v>
      </c>
      <c r="G42" s="3">
        <v>284104</v>
      </c>
      <c r="H42" s="3">
        <v>6167893836</v>
      </c>
      <c r="I42" s="3">
        <v>3311736</v>
      </c>
      <c r="J42" s="3">
        <v>29.14</v>
      </c>
      <c r="K42" s="3">
        <v>191.15</v>
      </c>
      <c r="L42" s="3">
        <v>54.95</v>
      </c>
    </row>
    <row r="43" spans="1:12" x14ac:dyDescent="0.35">
      <c r="A43" s="21">
        <v>45474</v>
      </c>
      <c r="B43" s="3">
        <v>569.65</v>
      </c>
      <c r="C43" s="3">
        <v>585.70000000000005</v>
      </c>
      <c r="D43" s="3">
        <v>520.54999999999995</v>
      </c>
      <c r="E43" s="3">
        <v>523.29999999999995</v>
      </c>
      <c r="F43" s="3">
        <v>5338844</v>
      </c>
      <c r="G43" s="3">
        <v>170263</v>
      </c>
      <c r="H43" s="3">
        <v>2957668579</v>
      </c>
      <c r="I43" s="3">
        <v>1968098</v>
      </c>
      <c r="J43" s="3">
        <v>36.86</v>
      </c>
      <c r="K43" s="3">
        <v>65.150000000000006</v>
      </c>
      <c r="L43" s="3">
        <v>-46.35</v>
      </c>
    </row>
    <row r="44" spans="1:12" x14ac:dyDescent="0.35">
      <c r="A44" s="21">
        <v>45505</v>
      </c>
      <c r="B44" s="3">
        <v>526.35</v>
      </c>
      <c r="C44" s="3">
        <v>528.29999999999995</v>
      </c>
      <c r="D44" s="3">
        <v>480</v>
      </c>
      <c r="E44" s="3">
        <v>492.8</v>
      </c>
      <c r="F44" s="3">
        <v>4737251</v>
      </c>
      <c r="G44" s="3">
        <v>170827</v>
      </c>
      <c r="H44" s="3">
        <v>2363964114</v>
      </c>
      <c r="I44" s="3">
        <v>1858053</v>
      </c>
      <c r="J44" s="3">
        <v>39.22</v>
      </c>
      <c r="K44" s="3">
        <v>48.3</v>
      </c>
      <c r="L44" s="3">
        <v>-33.549999999999997</v>
      </c>
    </row>
    <row r="45" spans="1:12" x14ac:dyDescent="0.35">
      <c r="A45" s="21">
        <v>45536</v>
      </c>
      <c r="B45" s="3">
        <v>492.9</v>
      </c>
      <c r="C45" s="3">
        <v>505</v>
      </c>
      <c r="D45" s="3">
        <v>454.15</v>
      </c>
      <c r="E45" s="3">
        <v>502.5</v>
      </c>
      <c r="F45" s="3">
        <v>3769217</v>
      </c>
      <c r="G45" s="3">
        <v>134270</v>
      </c>
      <c r="H45" s="3">
        <v>1814305056</v>
      </c>
      <c r="I45" s="3">
        <v>1471007</v>
      </c>
      <c r="J45" s="3">
        <v>39.03</v>
      </c>
      <c r="K45" s="3">
        <v>50.85</v>
      </c>
      <c r="L45" s="3">
        <v>9.6</v>
      </c>
    </row>
    <row r="46" spans="1:12" x14ac:dyDescent="0.35">
      <c r="A46" s="21">
        <v>45566</v>
      </c>
      <c r="B46" s="3">
        <v>506.6</v>
      </c>
      <c r="C46" s="3">
        <v>534.75</v>
      </c>
      <c r="D46" s="3">
        <v>444.4</v>
      </c>
      <c r="E46" s="3">
        <v>455.15</v>
      </c>
      <c r="F46" s="3">
        <v>6341471</v>
      </c>
      <c r="G46" s="3">
        <v>174032</v>
      </c>
      <c r="H46" s="3">
        <v>3113000593</v>
      </c>
      <c r="I46" s="3">
        <v>2115341</v>
      </c>
      <c r="J46" s="3">
        <v>33.36</v>
      </c>
      <c r="K46" s="3">
        <v>90.35</v>
      </c>
      <c r="L46" s="3">
        <v>-51.45</v>
      </c>
    </row>
    <row r="47" spans="1:12" x14ac:dyDescent="0.35">
      <c r="A47" s="21">
        <v>45597</v>
      </c>
      <c r="B47" s="3">
        <v>463.95</v>
      </c>
      <c r="C47" s="3">
        <v>463.95</v>
      </c>
      <c r="D47" s="3">
        <v>456.35</v>
      </c>
      <c r="E47" s="3">
        <v>458.8</v>
      </c>
      <c r="F47" s="3">
        <v>51712</v>
      </c>
      <c r="G47" s="3">
        <v>3695</v>
      </c>
      <c r="H47" s="3">
        <v>23810511</v>
      </c>
      <c r="I47" s="3">
        <v>32634</v>
      </c>
      <c r="J47" s="3">
        <v>63.11</v>
      </c>
      <c r="K47" s="3">
        <v>7.6</v>
      </c>
      <c r="L47" s="3">
        <v>-5.15</v>
      </c>
    </row>
    <row r="49" spans="1:12" x14ac:dyDescent="0.35">
      <c r="A49" s="29" t="s">
        <v>89</v>
      </c>
      <c r="B49" s="29"/>
      <c r="C49" s="29"/>
      <c r="D49" s="29"/>
      <c r="E49" s="29"/>
    </row>
    <row r="50" spans="1:12" x14ac:dyDescent="0.35">
      <c r="A50" s="3" t="s">
        <v>73</v>
      </c>
      <c r="B50" s="3" t="s">
        <v>75</v>
      </c>
      <c r="C50" s="3" t="s">
        <v>76</v>
      </c>
      <c r="D50" s="3" t="s">
        <v>77</v>
      </c>
      <c r="E50" s="3" t="s">
        <v>78</v>
      </c>
      <c r="F50" s="3" t="s">
        <v>79</v>
      </c>
      <c r="G50" s="3" t="s">
        <v>80</v>
      </c>
      <c r="H50" s="3" t="s">
        <v>81</v>
      </c>
      <c r="I50" s="3" t="s">
        <v>82</v>
      </c>
      <c r="J50" s="3" t="s">
        <v>83</v>
      </c>
      <c r="K50" s="3" t="s">
        <v>84</v>
      </c>
      <c r="L50" s="3" t="s">
        <v>85</v>
      </c>
    </row>
    <row r="51" spans="1:12" x14ac:dyDescent="0.35">
      <c r="A51" s="21">
        <v>45231</v>
      </c>
      <c r="B51" s="3">
        <v>1689.95</v>
      </c>
      <c r="C51" s="3">
        <v>1919.35</v>
      </c>
      <c r="D51" s="3">
        <v>1658.65</v>
      </c>
      <c r="E51" s="3">
        <v>1910.5</v>
      </c>
      <c r="F51" s="3">
        <v>313637</v>
      </c>
      <c r="G51" s="3">
        <v>31397</v>
      </c>
      <c r="H51" s="3">
        <v>563255656</v>
      </c>
      <c r="I51" s="3">
        <v>176325</v>
      </c>
      <c r="J51" s="3">
        <v>56.22</v>
      </c>
      <c r="K51" s="3">
        <v>260.7</v>
      </c>
      <c r="L51" s="3">
        <v>220.55</v>
      </c>
    </row>
    <row r="52" spans="1:12" x14ac:dyDescent="0.35">
      <c r="A52" s="21">
        <v>45261</v>
      </c>
      <c r="B52" s="3">
        <v>1901.65</v>
      </c>
      <c r="C52" s="3">
        <v>2045.45</v>
      </c>
      <c r="D52" s="3">
        <v>1836.95</v>
      </c>
      <c r="E52" s="3">
        <v>1963.5</v>
      </c>
      <c r="F52" s="3">
        <v>229121</v>
      </c>
      <c r="G52" s="3">
        <v>28827</v>
      </c>
      <c r="H52" s="3">
        <v>448115962</v>
      </c>
      <c r="I52" s="3">
        <v>85985</v>
      </c>
      <c r="J52" s="3">
        <v>37.53</v>
      </c>
      <c r="K52" s="3">
        <v>208.5</v>
      </c>
      <c r="L52" s="3">
        <v>61.85</v>
      </c>
    </row>
    <row r="53" spans="1:12" x14ac:dyDescent="0.35">
      <c r="A53" s="21">
        <v>45292</v>
      </c>
      <c r="B53" s="3">
        <v>1955.2</v>
      </c>
      <c r="C53" s="3">
        <v>2306</v>
      </c>
      <c r="D53" s="3">
        <v>1928.7</v>
      </c>
      <c r="E53" s="3">
        <v>2291.9</v>
      </c>
      <c r="F53" s="3">
        <v>228266</v>
      </c>
      <c r="G53" s="3">
        <v>40643</v>
      </c>
      <c r="H53" s="3">
        <v>477968884</v>
      </c>
      <c r="I53" s="3">
        <v>93097</v>
      </c>
      <c r="J53" s="3">
        <v>40.78</v>
      </c>
      <c r="K53" s="3">
        <v>377.3</v>
      </c>
      <c r="L53" s="3">
        <v>336.7</v>
      </c>
    </row>
    <row r="54" spans="1:12" x14ac:dyDescent="0.35">
      <c r="A54" s="21">
        <v>45323</v>
      </c>
      <c r="B54" s="3">
        <v>2297.1999999999998</v>
      </c>
      <c r="C54" s="3">
        <v>2828.35</v>
      </c>
      <c r="D54" s="3">
        <v>2224.65</v>
      </c>
      <c r="E54" s="3">
        <v>2742.8</v>
      </c>
      <c r="F54" s="3">
        <v>411191</v>
      </c>
      <c r="G54" s="3">
        <v>50479</v>
      </c>
      <c r="H54" s="3">
        <v>1059509545</v>
      </c>
      <c r="I54" s="3">
        <v>140069</v>
      </c>
      <c r="J54" s="3">
        <v>34.06</v>
      </c>
      <c r="K54" s="3">
        <v>603.70000000000005</v>
      </c>
      <c r="L54" s="3">
        <v>445.6</v>
      </c>
    </row>
    <row r="55" spans="1:12" x14ac:dyDescent="0.35">
      <c r="A55" s="21">
        <v>45352</v>
      </c>
      <c r="B55" s="3">
        <v>2754.75</v>
      </c>
      <c r="C55" s="3">
        <v>3021.75</v>
      </c>
      <c r="D55" s="3">
        <v>2650</v>
      </c>
      <c r="E55" s="3">
        <v>3008</v>
      </c>
      <c r="F55" s="3">
        <v>200746</v>
      </c>
      <c r="G55" s="3">
        <v>28091</v>
      </c>
      <c r="H55" s="3">
        <v>563975907</v>
      </c>
      <c r="I55" s="3">
        <v>72545</v>
      </c>
      <c r="J55" s="3">
        <v>36.14</v>
      </c>
      <c r="K55" s="3">
        <v>371.75</v>
      </c>
      <c r="L55" s="3">
        <v>253.25</v>
      </c>
    </row>
    <row r="56" spans="1:12" x14ac:dyDescent="0.35">
      <c r="A56" s="21">
        <v>45383</v>
      </c>
      <c r="B56" s="3">
        <v>3008.95</v>
      </c>
      <c r="C56" s="3">
        <v>3338.25</v>
      </c>
      <c r="D56" s="3">
        <v>2924.5</v>
      </c>
      <c r="E56" s="3">
        <v>3275.6</v>
      </c>
      <c r="F56" s="3">
        <v>171668</v>
      </c>
      <c r="G56" s="3">
        <v>26422</v>
      </c>
      <c r="H56" s="3">
        <v>531582486</v>
      </c>
      <c r="I56" s="3">
        <v>65830</v>
      </c>
      <c r="J56" s="3">
        <v>38.35</v>
      </c>
      <c r="K56" s="3">
        <v>413.75</v>
      </c>
      <c r="L56" s="3">
        <v>266.64999999999998</v>
      </c>
    </row>
    <row r="57" spans="1:12" x14ac:dyDescent="0.35">
      <c r="A57" s="21">
        <v>45413</v>
      </c>
      <c r="B57" s="3">
        <v>3277.3</v>
      </c>
      <c r="C57" s="3">
        <v>3899.95</v>
      </c>
      <c r="D57" s="3">
        <v>3211.9</v>
      </c>
      <c r="E57" s="3">
        <v>3552.7</v>
      </c>
      <c r="F57" s="3">
        <v>432452</v>
      </c>
      <c r="G57" s="3">
        <v>65114</v>
      </c>
      <c r="H57" s="3">
        <v>1569248915</v>
      </c>
      <c r="I57" s="3">
        <v>154570</v>
      </c>
      <c r="J57" s="3">
        <v>35.74</v>
      </c>
      <c r="K57" s="3">
        <v>688.05</v>
      </c>
      <c r="L57" s="3">
        <v>275.39999999999998</v>
      </c>
    </row>
    <row r="58" spans="1:12" x14ac:dyDescent="0.35">
      <c r="A58" s="21">
        <v>45444</v>
      </c>
      <c r="B58" s="3">
        <v>3679.9</v>
      </c>
      <c r="C58" s="3">
        <v>4169.5</v>
      </c>
      <c r="D58" s="3">
        <v>3100.4</v>
      </c>
      <c r="E58" s="3">
        <v>3965.75</v>
      </c>
      <c r="F58" s="3">
        <v>462112</v>
      </c>
      <c r="G58" s="3">
        <v>71787</v>
      </c>
      <c r="H58" s="3">
        <v>1730692689</v>
      </c>
      <c r="I58" s="3">
        <v>201012</v>
      </c>
      <c r="J58" s="3">
        <v>43.5</v>
      </c>
      <c r="K58" s="3">
        <v>1069.0999999999999</v>
      </c>
      <c r="L58" s="3">
        <v>285.85000000000002</v>
      </c>
    </row>
    <row r="59" spans="1:12" x14ac:dyDescent="0.35">
      <c r="A59" s="21">
        <v>45474</v>
      </c>
      <c r="B59" s="3">
        <v>3966</v>
      </c>
      <c r="C59" s="3">
        <v>4163.95</v>
      </c>
      <c r="D59" s="3">
        <v>3408.9</v>
      </c>
      <c r="E59" s="3">
        <v>3852.65</v>
      </c>
      <c r="F59" s="3">
        <v>340692</v>
      </c>
      <c r="G59" s="3">
        <v>53639</v>
      </c>
      <c r="H59" s="3">
        <v>1310637876</v>
      </c>
      <c r="I59" s="3">
        <v>185785</v>
      </c>
      <c r="J59" s="3">
        <v>54.53</v>
      </c>
      <c r="K59" s="3">
        <v>755.05</v>
      </c>
      <c r="L59" s="3">
        <v>-113.35</v>
      </c>
    </row>
    <row r="60" spans="1:12" x14ac:dyDescent="0.35">
      <c r="A60" s="21">
        <v>45505</v>
      </c>
      <c r="B60" s="3">
        <v>3839.35</v>
      </c>
      <c r="C60" s="3">
        <v>3926.6</v>
      </c>
      <c r="D60" s="3">
        <v>3363.5</v>
      </c>
      <c r="E60" s="3">
        <v>3750.7</v>
      </c>
      <c r="F60" s="3">
        <v>410970</v>
      </c>
      <c r="G60" s="3">
        <v>65748</v>
      </c>
      <c r="H60" s="3">
        <v>1496907360</v>
      </c>
      <c r="I60" s="3">
        <v>167368</v>
      </c>
      <c r="J60" s="3">
        <v>40.729999999999997</v>
      </c>
      <c r="K60" s="3">
        <v>563.1</v>
      </c>
      <c r="L60" s="3">
        <v>-88.65</v>
      </c>
    </row>
    <row r="61" spans="1:12" x14ac:dyDescent="0.35">
      <c r="A61" s="21">
        <v>45536</v>
      </c>
      <c r="B61" s="3">
        <v>3758.85</v>
      </c>
      <c r="C61" s="3">
        <v>3925</v>
      </c>
      <c r="D61" s="3">
        <v>3613</v>
      </c>
      <c r="E61" s="3">
        <v>3807.1</v>
      </c>
      <c r="F61" s="3">
        <v>159852</v>
      </c>
      <c r="G61" s="3">
        <v>34796</v>
      </c>
      <c r="H61" s="3">
        <v>609618965</v>
      </c>
      <c r="I61" s="3">
        <v>67175</v>
      </c>
      <c r="J61" s="3">
        <v>42.02</v>
      </c>
      <c r="K61" s="3">
        <v>312</v>
      </c>
      <c r="L61" s="3">
        <v>48.25</v>
      </c>
    </row>
    <row r="62" spans="1:12" x14ac:dyDescent="0.35">
      <c r="A62" s="21">
        <v>45566</v>
      </c>
      <c r="B62" s="3">
        <v>3816.2</v>
      </c>
      <c r="C62" s="3">
        <v>3890</v>
      </c>
      <c r="D62" s="3">
        <v>3310</v>
      </c>
      <c r="E62" s="3">
        <v>3500.05</v>
      </c>
      <c r="F62" s="3">
        <v>233589</v>
      </c>
      <c r="G62" s="3">
        <v>49185</v>
      </c>
      <c r="H62" s="3">
        <v>846588574</v>
      </c>
      <c r="I62" s="3">
        <v>81638</v>
      </c>
      <c r="J62" s="3">
        <v>34.950000000000003</v>
      </c>
      <c r="K62" s="3">
        <v>580</v>
      </c>
      <c r="L62" s="3">
        <v>-316.14999999999998</v>
      </c>
    </row>
    <row r="63" spans="1:12" x14ac:dyDescent="0.35">
      <c r="A63" s="21">
        <v>45597</v>
      </c>
      <c r="B63" s="3">
        <v>3530</v>
      </c>
      <c r="C63" s="3">
        <v>3530</v>
      </c>
      <c r="D63" s="3">
        <v>3493.55</v>
      </c>
      <c r="E63" s="3">
        <v>3503.85</v>
      </c>
      <c r="F63" s="3">
        <v>489</v>
      </c>
      <c r="G63" s="3">
        <v>150</v>
      </c>
      <c r="H63" s="3">
        <v>1715052</v>
      </c>
      <c r="I63" s="3">
        <v>311</v>
      </c>
      <c r="J63" s="3">
        <v>63.6</v>
      </c>
      <c r="K63" s="3">
        <v>36.450000000000003</v>
      </c>
      <c r="L63" s="3">
        <v>-26.15</v>
      </c>
    </row>
    <row r="65" spans="1:12" x14ac:dyDescent="0.35">
      <c r="A65" s="30" t="s">
        <v>90</v>
      </c>
      <c r="B65" s="30"/>
      <c r="C65" s="30"/>
      <c r="D65" s="30"/>
      <c r="E65" s="30"/>
    </row>
    <row r="66" spans="1:12" x14ac:dyDescent="0.35">
      <c r="A66" s="3" t="s">
        <v>73</v>
      </c>
      <c r="B66" s="3" t="s">
        <v>75</v>
      </c>
      <c r="C66" s="3" t="s">
        <v>76</v>
      </c>
      <c r="D66" s="3" t="s">
        <v>77</v>
      </c>
      <c r="E66" s="3" t="s">
        <v>78</v>
      </c>
      <c r="F66" s="3" t="s">
        <v>79</v>
      </c>
      <c r="G66" s="3" t="s">
        <v>80</v>
      </c>
      <c r="H66" s="3" t="s">
        <v>81</v>
      </c>
      <c r="I66" s="3" t="s">
        <v>82</v>
      </c>
      <c r="J66" s="3" t="s">
        <v>83</v>
      </c>
      <c r="K66" s="3" t="s">
        <v>84</v>
      </c>
      <c r="L66" s="3" t="s">
        <v>85</v>
      </c>
    </row>
    <row r="67" spans="1:12" x14ac:dyDescent="0.35">
      <c r="A67" s="21">
        <v>45231</v>
      </c>
      <c r="B67" s="3">
        <v>119</v>
      </c>
      <c r="C67" s="3">
        <v>128.80000000000001</v>
      </c>
      <c r="D67" s="3">
        <v>114.25</v>
      </c>
      <c r="E67" s="3">
        <v>127.95</v>
      </c>
      <c r="F67" s="3">
        <v>40114361</v>
      </c>
      <c r="G67" s="3">
        <v>427464</v>
      </c>
      <c r="H67" s="3">
        <v>4902531479</v>
      </c>
      <c r="I67" s="3">
        <v>19068653</v>
      </c>
      <c r="J67" s="3">
        <v>47.54</v>
      </c>
      <c r="K67" s="3">
        <v>14.55</v>
      </c>
      <c r="L67" s="3">
        <v>8.9499999999999993</v>
      </c>
    </row>
    <row r="68" spans="1:12" x14ac:dyDescent="0.35">
      <c r="A68" s="21">
        <v>45261</v>
      </c>
      <c r="B68" s="3">
        <v>128.6</v>
      </c>
      <c r="C68" s="3">
        <v>141.19999999999999</v>
      </c>
      <c r="D68" s="3">
        <v>127.8</v>
      </c>
      <c r="E68" s="3">
        <v>139.5</v>
      </c>
      <c r="F68" s="3">
        <v>62927285</v>
      </c>
      <c r="G68" s="3">
        <v>591585</v>
      </c>
      <c r="H68" s="3">
        <v>8393674927</v>
      </c>
      <c r="I68" s="3">
        <v>28169939</v>
      </c>
      <c r="J68" s="3">
        <v>44.77</v>
      </c>
      <c r="K68" s="3">
        <v>13.4</v>
      </c>
      <c r="L68" s="3">
        <v>10.9</v>
      </c>
    </row>
    <row r="69" spans="1:12" x14ac:dyDescent="0.35">
      <c r="A69" s="21">
        <v>45292</v>
      </c>
      <c r="B69" s="3">
        <v>142.15</v>
      </c>
      <c r="C69" s="3">
        <v>142.15</v>
      </c>
      <c r="D69" s="3">
        <v>128.1</v>
      </c>
      <c r="E69" s="3">
        <v>135.9</v>
      </c>
      <c r="F69" s="3">
        <v>74679453</v>
      </c>
      <c r="G69" s="3">
        <v>771783</v>
      </c>
      <c r="H69" s="3">
        <v>10059102113</v>
      </c>
      <c r="I69" s="3">
        <v>35874638</v>
      </c>
      <c r="J69" s="3">
        <v>48.04</v>
      </c>
      <c r="K69" s="3">
        <v>14.05</v>
      </c>
      <c r="L69" s="3">
        <v>-6.25</v>
      </c>
    </row>
    <row r="70" spans="1:12" x14ac:dyDescent="0.35">
      <c r="A70" s="21">
        <v>45323</v>
      </c>
      <c r="B70" s="3">
        <v>136.80000000000001</v>
      </c>
      <c r="C70" s="3">
        <v>147.35</v>
      </c>
      <c r="D70" s="3">
        <v>134.1</v>
      </c>
      <c r="E70" s="3">
        <v>140.9</v>
      </c>
      <c r="F70" s="3">
        <v>55868289</v>
      </c>
      <c r="G70" s="3">
        <v>644412</v>
      </c>
      <c r="H70" s="3">
        <v>7915890655</v>
      </c>
      <c r="I70" s="3">
        <v>24951441</v>
      </c>
      <c r="J70" s="3">
        <v>44.66</v>
      </c>
      <c r="K70" s="3">
        <v>13.25</v>
      </c>
      <c r="L70" s="3">
        <v>4.0999999999999996</v>
      </c>
    </row>
    <row r="71" spans="1:12" x14ac:dyDescent="0.35">
      <c r="A71" s="21">
        <v>45352</v>
      </c>
      <c r="B71" s="3">
        <v>142.05000000000001</v>
      </c>
      <c r="C71" s="3">
        <v>159.5</v>
      </c>
      <c r="D71" s="3">
        <v>138.4</v>
      </c>
      <c r="E71" s="3">
        <v>155.9</v>
      </c>
      <c r="F71" s="3">
        <v>81319409</v>
      </c>
      <c r="G71" s="3">
        <v>716758</v>
      </c>
      <c r="H71" s="3">
        <v>12182304699</v>
      </c>
      <c r="I71" s="3">
        <v>33333866</v>
      </c>
      <c r="J71" s="3">
        <v>40.99</v>
      </c>
      <c r="K71" s="3">
        <v>21.1</v>
      </c>
      <c r="L71" s="3">
        <v>13.85</v>
      </c>
    </row>
    <row r="72" spans="1:12" x14ac:dyDescent="0.35">
      <c r="A72" s="21">
        <v>45383</v>
      </c>
      <c r="B72" s="3">
        <v>156.85</v>
      </c>
      <c r="C72" s="3">
        <v>170.7</v>
      </c>
      <c r="D72" s="3">
        <v>156.55000000000001</v>
      </c>
      <c r="E72" s="3">
        <v>164.95</v>
      </c>
      <c r="F72" s="3">
        <v>65780529</v>
      </c>
      <c r="G72" s="3">
        <v>606272</v>
      </c>
      <c r="H72" s="3">
        <v>10774709427</v>
      </c>
      <c r="I72" s="3">
        <v>22852629</v>
      </c>
      <c r="J72" s="3">
        <v>34.74</v>
      </c>
      <c r="K72" s="3">
        <v>14.15</v>
      </c>
      <c r="L72" s="3">
        <v>8.1</v>
      </c>
    </row>
    <row r="73" spans="1:12" x14ac:dyDescent="0.35">
      <c r="A73" s="21">
        <v>45413</v>
      </c>
      <c r="B73" s="3">
        <v>165.2</v>
      </c>
      <c r="C73" s="3">
        <v>178</v>
      </c>
      <c r="D73" s="3">
        <v>158.15</v>
      </c>
      <c r="E73" s="3">
        <v>167.15</v>
      </c>
      <c r="F73" s="3">
        <v>58688544</v>
      </c>
      <c r="G73" s="3">
        <v>555534</v>
      </c>
      <c r="H73" s="3">
        <v>9877215502</v>
      </c>
      <c r="I73" s="3">
        <v>22817132</v>
      </c>
      <c r="J73" s="3">
        <v>38.880000000000003</v>
      </c>
      <c r="K73" s="3">
        <v>19.850000000000001</v>
      </c>
      <c r="L73" s="3">
        <v>1.95</v>
      </c>
    </row>
    <row r="74" spans="1:12" x14ac:dyDescent="0.35">
      <c r="A74" s="21">
        <v>45444</v>
      </c>
      <c r="B74" s="3">
        <v>173.6</v>
      </c>
      <c r="C74" s="3">
        <v>184.6</v>
      </c>
      <c r="D74" s="3">
        <v>148.15</v>
      </c>
      <c r="E74" s="3">
        <v>174</v>
      </c>
      <c r="F74" s="3">
        <v>53841882</v>
      </c>
      <c r="G74" s="3">
        <v>602717</v>
      </c>
      <c r="H74" s="3">
        <v>9428391144</v>
      </c>
      <c r="I74" s="3">
        <v>20286339</v>
      </c>
      <c r="J74" s="3">
        <v>37.68</v>
      </c>
      <c r="K74" s="3">
        <v>36.450000000000003</v>
      </c>
      <c r="L74" s="3">
        <v>0.4</v>
      </c>
    </row>
    <row r="75" spans="1:12" x14ac:dyDescent="0.35">
      <c r="A75" s="21">
        <v>45474</v>
      </c>
      <c r="B75" s="3">
        <v>174.75</v>
      </c>
      <c r="C75" s="3">
        <v>178.15</v>
      </c>
      <c r="D75" s="3">
        <v>155</v>
      </c>
      <c r="E75" s="3">
        <v>165.35</v>
      </c>
      <c r="F75" s="3">
        <v>56505770</v>
      </c>
      <c r="G75" s="3">
        <v>656700</v>
      </c>
      <c r="H75" s="3">
        <v>9419724309</v>
      </c>
      <c r="I75" s="3">
        <v>25714169</v>
      </c>
      <c r="J75" s="3">
        <v>45.51</v>
      </c>
      <c r="K75" s="3">
        <v>23.15</v>
      </c>
      <c r="L75" s="3">
        <v>-9.4</v>
      </c>
    </row>
    <row r="76" spans="1:12" x14ac:dyDescent="0.35">
      <c r="A76" s="21">
        <v>45505</v>
      </c>
      <c r="B76" s="3">
        <v>168</v>
      </c>
      <c r="C76" s="3">
        <v>168.9</v>
      </c>
      <c r="D76" s="3">
        <v>142.35</v>
      </c>
      <c r="E76" s="3">
        <v>152.80000000000001</v>
      </c>
      <c r="F76" s="3">
        <v>68981174</v>
      </c>
      <c r="G76" s="3">
        <v>682754</v>
      </c>
      <c r="H76" s="3">
        <v>10583483156</v>
      </c>
      <c r="I76" s="3">
        <v>35564317</v>
      </c>
      <c r="J76" s="3">
        <v>51.56</v>
      </c>
      <c r="K76" s="3">
        <v>26.55</v>
      </c>
      <c r="L76" s="3">
        <v>-15.2</v>
      </c>
    </row>
    <row r="77" spans="1:12" x14ac:dyDescent="0.35">
      <c r="A77" s="21">
        <v>45536</v>
      </c>
      <c r="B77" s="3">
        <v>154</v>
      </c>
      <c r="C77" s="3">
        <v>170.2</v>
      </c>
      <c r="D77" s="3">
        <v>147.65</v>
      </c>
      <c r="E77" s="3">
        <v>168.45</v>
      </c>
      <c r="F77" s="3">
        <v>51879730</v>
      </c>
      <c r="G77" s="3">
        <v>556988</v>
      </c>
      <c r="H77" s="3">
        <v>8096258972</v>
      </c>
      <c r="I77" s="3">
        <v>21874688</v>
      </c>
      <c r="J77" s="3">
        <v>42.16</v>
      </c>
      <c r="K77" s="3">
        <v>22.55</v>
      </c>
      <c r="L77" s="3">
        <v>14.45</v>
      </c>
    </row>
    <row r="78" spans="1:12" x14ac:dyDescent="0.35">
      <c r="A78" s="21">
        <v>45566</v>
      </c>
      <c r="B78" s="3">
        <v>169.5</v>
      </c>
      <c r="C78" s="3">
        <v>169.95</v>
      </c>
      <c r="D78" s="3">
        <v>144.5</v>
      </c>
      <c r="E78" s="3">
        <v>148.65</v>
      </c>
      <c r="F78" s="3">
        <v>44063279</v>
      </c>
      <c r="G78" s="3">
        <v>453725</v>
      </c>
      <c r="H78" s="3">
        <v>6929776631</v>
      </c>
      <c r="I78" s="3">
        <v>15791412</v>
      </c>
      <c r="J78" s="3">
        <v>35.840000000000003</v>
      </c>
      <c r="K78" s="3">
        <v>25.45</v>
      </c>
      <c r="L78" s="3">
        <v>-20.85</v>
      </c>
    </row>
    <row r="79" spans="1:12" x14ac:dyDescent="0.35">
      <c r="A79" s="21">
        <v>45597</v>
      </c>
      <c r="B79" s="3">
        <v>149.85</v>
      </c>
      <c r="C79" s="3">
        <v>150.30000000000001</v>
      </c>
      <c r="D79" s="3">
        <v>149.19999999999999</v>
      </c>
      <c r="E79" s="3">
        <v>149.69999999999999</v>
      </c>
      <c r="F79" s="3">
        <v>688399</v>
      </c>
      <c r="G79" s="3">
        <v>18659</v>
      </c>
      <c r="H79" s="3">
        <v>103155050</v>
      </c>
      <c r="I79" s="3">
        <v>418573</v>
      </c>
      <c r="J79" s="3">
        <v>60.8</v>
      </c>
      <c r="K79" s="3">
        <v>1.1000000000000001</v>
      </c>
      <c r="L79" s="3">
        <v>-0.15</v>
      </c>
    </row>
  </sheetData>
  <mergeCells count="5">
    <mergeCell ref="A1:E1"/>
    <mergeCell ref="A17:E17"/>
    <mergeCell ref="A33:E33"/>
    <mergeCell ref="A49:E49"/>
    <mergeCell ref="A65:E6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C1156-6B2E-4D96-A3BF-870FA31CAE1B}">
  <sheetPr>
    <tabColor theme="9" tint="0.39997558519241921"/>
  </sheetPr>
  <dimension ref="A1:P226"/>
  <sheetViews>
    <sheetView topLeftCell="A214" zoomScale="84" zoomScaleNormal="100" workbookViewId="0">
      <selection activeCell="H138" sqref="H138"/>
    </sheetView>
  </sheetViews>
  <sheetFormatPr defaultRowHeight="14.5" x14ac:dyDescent="0.35"/>
  <cols>
    <col min="2" max="2" width="12.36328125" customWidth="1"/>
    <col min="3" max="3" width="10.54296875" customWidth="1"/>
    <col min="6" max="6" width="10.26953125" customWidth="1"/>
    <col min="8" max="8" width="17.453125" customWidth="1"/>
    <col min="9" max="9" width="11.453125" bestFit="1" customWidth="1"/>
    <col min="10" max="10" width="10.36328125" bestFit="1" customWidth="1"/>
    <col min="11" max="11" width="11.54296875" customWidth="1"/>
    <col min="12" max="12" width="12.1796875" customWidth="1"/>
    <col min="13" max="13" width="12.26953125" customWidth="1"/>
    <col min="16" max="16" width="34.08984375" customWidth="1"/>
  </cols>
  <sheetData>
    <row r="1" spans="1:16" ht="39" customHeight="1" x14ac:dyDescent="0.35">
      <c r="A1" s="53" t="s">
        <v>29</v>
      </c>
      <c r="B1" s="53"/>
      <c r="C1" s="53"/>
      <c r="E1" s="54" t="s">
        <v>0</v>
      </c>
      <c r="F1" s="54"/>
      <c r="G1" s="54"/>
      <c r="H1" s="54"/>
      <c r="I1" s="54"/>
      <c r="J1" s="54"/>
      <c r="K1" s="54"/>
      <c r="L1" s="54"/>
      <c r="M1" s="54"/>
      <c r="N1" s="54"/>
      <c r="O1" s="54"/>
      <c r="P1" s="54"/>
    </row>
    <row r="2" spans="1:16" ht="14.5" customHeight="1" x14ac:dyDescent="0.35">
      <c r="A2" s="57"/>
      <c r="B2" s="57"/>
      <c r="C2" s="57"/>
      <c r="E2" s="59" t="s">
        <v>1</v>
      </c>
      <c r="F2" s="59"/>
      <c r="G2" s="59"/>
      <c r="H2" s="59"/>
      <c r="I2" s="59"/>
      <c r="J2" s="59"/>
      <c r="K2" s="59"/>
      <c r="L2" s="59"/>
      <c r="M2" s="59"/>
      <c r="N2" s="59"/>
      <c r="O2" s="59"/>
      <c r="P2" s="59"/>
    </row>
    <row r="3" spans="1:16" ht="14.5" customHeight="1" x14ac:dyDescent="0.35">
      <c r="A3" s="58" t="s">
        <v>7</v>
      </c>
      <c r="B3" s="58"/>
      <c r="C3" s="58"/>
      <c r="E3" s="59" t="s">
        <v>2</v>
      </c>
      <c r="F3" s="59"/>
      <c r="G3" s="59"/>
      <c r="H3" s="59"/>
      <c r="I3" s="59"/>
      <c r="J3" s="59"/>
      <c r="K3" s="59"/>
      <c r="L3" s="59"/>
      <c r="M3" s="59"/>
      <c r="N3" s="59"/>
      <c r="O3" s="59"/>
      <c r="P3" s="59"/>
    </row>
    <row r="4" spans="1:16" ht="14.5" customHeight="1" x14ac:dyDescent="0.35">
      <c r="A4" s="58" t="s">
        <v>8</v>
      </c>
      <c r="B4" s="58"/>
      <c r="C4" s="58"/>
      <c r="E4" s="59" t="s">
        <v>3</v>
      </c>
      <c r="F4" s="59"/>
      <c r="G4" s="59"/>
      <c r="H4" s="59"/>
      <c r="I4" s="59"/>
      <c r="J4" s="59"/>
      <c r="K4" s="59"/>
      <c r="L4" s="59"/>
      <c r="M4" s="59"/>
      <c r="N4" s="59"/>
      <c r="O4" s="59"/>
      <c r="P4" s="59"/>
    </row>
    <row r="5" spans="1:16" ht="14.5" customHeight="1" x14ac:dyDescent="0.35">
      <c r="A5" s="58" t="s">
        <v>9</v>
      </c>
      <c r="B5" s="58"/>
      <c r="C5" s="58"/>
      <c r="E5" s="59" t="s">
        <v>4</v>
      </c>
      <c r="F5" s="59"/>
      <c r="G5" s="59"/>
      <c r="H5" s="59"/>
      <c r="I5" s="59"/>
      <c r="J5" s="59"/>
      <c r="K5" s="59"/>
      <c r="L5" s="59"/>
      <c r="M5" s="59"/>
      <c r="N5" s="59"/>
      <c r="O5" s="59"/>
      <c r="P5" s="59"/>
    </row>
    <row r="6" spans="1:16" ht="15" customHeight="1" x14ac:dyDescent="0.35">
      <c r="A6" s="58" t="s">
        <v>10</v>
      </c>
      <c r="B6" s="58"/>
      <c r="C6" s="58"/>
      <c r="E6" s="59" t="s">
        <v>5</v>
      </c>
      <c r="F6" s="59"/>
      <c r="G6" s="59"/>
      <c r="H6" s="59"/>
      <c r="I6" s="59"/>
      <c r="J6" s="59"/>
      <c r="K6" s="59"/>
      <c r="L6" s="59"/>
      <c r="M6" s="59"/>
      <c r="N6" s="59"/>
      <c r="O6" s="59"/>
      <c r="P6" s="59"/>
    </row>
    <row r="7" spans="1:16" ht="14.5" customHeight="1" x14ac:dyDescent="0.35">
      <c r="A7" s="58" t="s">
        <v>47</v>
      </c>
      <c r="B7" s="58"/>
      <c r="C7" s="58"/>
      <c r="E7" s="59" t="s">
        <v>6</v>
      </c>
      <c r="F7" s="59"/>
      <c r="G7" s="59"/>
      <c r="H7" s="59"/>
      <c r="I7" s="59"/>
      <c r="J7" s="59"/>
      <c r="K7" s="59"/>
      <c r="L7" s="59"/>
      <c r="M7" s="59"/>
      <c r="N7" s="59"/>
      <c r="O7" s="59"/>
      <c r="P7" s="59"/>
    </row>
    <row r="8" spans="1:16" ht="14.5" customHeight="1" x14ac:dyDescent="0.35">
      <c r="E8" s="59" t="s">
        <v>34</v>
      </c>
      <c r="F8" s="59"/>
      <c r="G8" s="59"/>
      <c r="H8" s="59"/>
      <c r="I8" s="59"/>
      <c r="J8" s="59"/>
      <c r="K8" s="59"/>
      <c r="L8" s="59"/>
      <c r="M8" s="59"/>
      <c r="N8" s="59"/>
      <c r="O8" s="59"/>
      <c r="P8" s="59"/>
    </row>
    <row r="9" spans="1:16" ht="15.5" customHeight="1" x14ac:dyDescent="0.35">
      <c r="A9" s="57"/>
      <c r="B9" s="57"/>
      <c r="C9" s="57"/>
      <c r="E9" s="62" t="s">
        <v>40</v>
      </c>
      <c r="F9" s="62"/>
      <c r="G9" s="62"/>
      <c r="H9" s="62"/>
      <c r="I9" s="62"/>
      <c r="J9" s="62"/>
      <c r="K9" s="62"/>
      <c r="L9" s="62"/>
      <c r="M9" s="62"/>
      <c r="N9" s="62"/>
      <c r="O9" s="62"/>
      <c r="P9" s="62"/>
    </row>
    <row r="11" spans="1:16" x14ac:dyDescent="0.35">
      <c r="A11" s="1"/>
      <c r="B11" s="1"/>
      <c r="C11" s="1"/>
    </row>
    <row r="12" spans="1:16" ht="15.5" x14ac:dyDescent="0.35">
      <c r="A12" s="1"/>
      <c r="B12" s="1"/>
      <c r="C12" s="1"/>
      <c r="D12" s="35" t="s">
        <v>11</v>
      </c>
      <c r="E12" s="35"/>
    </row>
    <row r="14" spans="1:16" x14ac:dyDescent="0.35">
      <c r="B14" s="63" t="s">
        <v>24</v>
      </c>
      <c r="C14" s="63"/>
      <c r="D14" s="63"/>
      <c r="E14" s="63"/>
      <c r="F14" s="63"/>
      <c r="G14" s="63"/>
    </row>
    <row r="15" spans="1:16" ht="15.5" x14ac:dyDescent="0.35">
      <c r="L15" s="35" t="s">
        <v>12</v>
      </c>
      <c r="M15" s="35"/>
    </row>
    <row r="16" spans="1:16" ht="33.5" customHeight="1" x14ac:dyDescent="0.35">
      <c r="B16" s="60" t="s">
        <v>16</v>
      </c>
      <c r="C16" s="60"/>
      <c r="D16" s="60"/>
      <c r="E16" s="61" t="s">
        <v>33</v>
      </c>
      <c r="F16" s="60"/>
      <c r="H16" s="34" t="s">
        <v>11</v>
      </c>
      <c r="I16" s="34"/>
      <c r="J16" s="7"/>
    </row>
    <row r="17" spans="2:12" ht="43.5" x14ac:dyDescent="0.35">
      <c r="B17" s="56" t="s">
        <v>17</v>
      </c>
      <c r="C17" s="56"/>
      <c r="D17" s="56"/>
      <c r="E17" s="5"/>
      <c r="F17" s="5"/>
      <c r="G17" s="12" t="s">
        <v>53</v>
      </c>
      <c r="H17" s="4" t="s">
        <v>54</v>
      </c>
      <c r="I17" s="15">
        <f>E21/E28</f>
        <v>0.82904486824332679</v>
      </c>
      <c r="J17" s="13"/>
    </row>
    <row r="18" spans="2:12" ht="43.5" x14ac:dyDescent="0.35">
      <c r="B18" s="55" t="s">
        <v>30</v>
      </c>
      <c r="C18" s="55"/>
      <c r="D18" s="55"/>
      <c r="E18" s="50">
        <v>9486.86</v>
      </c>
      <c r="F18" s="50"/>
      <c r="G18" s="12" t="s">
        <v>52</v>
      </c>
      <c r="H18" s="4" t="s">
        <v>55</v>
      </c>
      <c r="I18" s="16">
        <f>E33/E28</f>
        <v>0.61371879093315629</v>
      </c>
      <c r="J18" s="13"/>
    </row>
    <row r="19" spans="2:12" ht="43.5" x14ac:dyDescent="0.35">
      <c r="B19" s="55" t="s">
        <v>31</v>
      </c>
      <c r="C19" s="55"/>
      <c r="D19" s="55"/>
      <c r="E19" s="50">
        <v>22011.31</v>
      </c>
      <c r="F19" s="50"/>
      <c r="G19" s="12" t="s">
        <v>56</v>
      </c>
      <c r="H19" s="4" t="s">
        <v>57</v>
      </c>
      <c r="I19" s="16">
        <f>E39/E45</f>
        <v>1.0177091169538135</v>
      </c>
      <c r="J19" s="13"/>
    </row>
    <row r="20" spans="2:12" ht="72.5" x14ac:dyDescent="0.35">
      <c r="B20" s="55" t="s">
        <v>32</v>
      </c>
      <c r="C20" s="55"/>
      <c r="D20" s="55"/>
      <c r="E20" s="50">
        <v>5027.9799999999996</v>
      </c>
      <c r="F20" s="50"/>
      <c r="G20" s="12" t="s">
        <v>58</v>
      </c>
      <c r="H20" s="4" t="s">
        <v>60</v>
      </c>
      <c r="I20" s="16">
        <f>E48/(E21-E28)</f>
        <v>-12.801578871900542</v>
      </c>
      <c r="J20" s="13"/>
    </row>
    <row r="21" spans="2:12" ht="58" x14ac:dyDescent="0.35">
      <c r="B21" s="52" t="s">
        <v>19</v>
      </c>
      <c r="C21" s="52"/>
      <c r="D21" s="52"/>
      <c r="E21" s="51">
        <f>SUM(E18:F20)</f>
        <v>36526.15</v>
      </c>
      <c r="F21" s="51"/>
      <c r="G21" s="12" t="s">
        <v>59</v>
      </c>
      <c r="H21" s="4" t="s">
        <v>61</v>
      </c>
      <c r="I21" s="16">
        <f>E53/E48</f>
        <v>0.10694964933980136</v>
      </c>
      <c r="J21" s="13"/>
    </row>
    <row r="22" spans="2:12" ht="15.5" x14ac:dyDescent="0.35">
      <c r="B22" s="5"/>
      <c r="C22" s="5"/>
      <c r="D22" s="5"/>
      <c r="E22" s="5"/>
      <c r="F22" s="5"/>
      <c r="I22" s="13"/>
      <c r="J22" s="13"/>
    </row>
    <row r="23" spans="2:12" ht="15.5" x14ac:dyDescent="0.35">
      <c r="B23" s="56" t="s">
        <v>18</v>
      </c>
      <c r="C23" s="56"/>
      <c r="D23" s="56"/>
      <c r="E23" s="5"/>
      <c r="F23" s="5"/>
      <c r="H23" s="17" t="s">
        <v>62</v>
      </c>
      <c r="I23" s="18" t="s">
        <v>63</v>
      </c>
      <c r="J23" s="13"/>
    </row>
    <row r="24" spans="2:12" ht="15.5" x14ac:dyDescent="0.35">
      <c r="B24" s="55" t="s">
        <v>35</v>
      </c>
      <c r="C24" s="55"/>
      <c r="D24" s="55"/>
      <c r="E24" s="50">
        <v>37905.019999999997</v>
      </c>
      <c r="F24" s="50"/>
      <c r="H24" s="2" t="s">
        <v>64</v>
      </c>
      <c r="I24" s="19">
        <v>0.82899999999999996</v>
      </c>
      <c r="J24" s="13"/>
    </row>
    <row r="25" spans="2:12" ht="15.5" x14ac:dyDescent="0.35">
      <c r="B25" s="64" t="s">
        <v>36</v>
      </c>
      <c r="C25" s="65"/>
      <c r="D25" s="66"/>
      <c r="E25" s="43">
        <v>5847.3</v>
      </c>
      <c r="F25" s="44"/>
      <c r="H25" s="2" t="s">
        <v>65</v>
      </c>
      <c r="I25" s="19">
        <v>0.61370000000000002</v>
      </c>
      <c r="J25" s="13"/>
    </row>
    <row r="26" spans="2:12" ht="15.5" x14ac:dyDescent="0.35">
      <c r="B26" s="64" t="s">
        <v>37</v>
      </c>
      <c r="C26" s="65"/>
      <c r="D26" s="66"/>
      <c r="E26" s="43">
        <v>152.62</v>
      </c>
      <c r="F26" s="44"/>
      <c r="H26" s="2" t="s">
        <v>66</v>
      </c>
      <c r="I26" s="19">
        <v>1.0177</v>
      </c>
      <c r="J26" s="13"/>
    </row>
    <row r="27" spans="2:12" ht="29" x14ac:dyDescent="0.35">
      <c r="B27" s="55" t="s">
        <v>38</v>
      </c>
      <c r="C27" s="55"/>
      <c r="D27" s="55"/>
      <c r="E27" s="50">
        <v>153.16999999999999</v>
      </c>
      <c r="F27" s="50"/>
      <c r="H27" s="2" t="s">
        <v>67</v>
      </c>
      <c r="I27" s="19">
        <v>-12.801600000000001</v>
      </c>
      <c r="J27" s="13"/>
    </row>
    <row r="28" spans="2:12" ht="29" x14ac:dyDescent="0.35">
      <c r="B28" s="52" t="s">
        <v>19</v>
      </c>
      <c r="C28" s="52"/>
      <c r="D28" s="52"/>
      <c r="E28" s="51">
        <f>SUM(E24:F27)</f>
        <v>44058.11</v>
      </c>
      <c r="F28" s="51"/>
      <c r="H28" s="2" t="s">
        <v>68</v>
      </c>
      <c r="I28" s="19">
        <v>0.1069</v>
      </c>
      <c r="J28" s="13"/>
    </row>
    <row r="29" spans="2:12" ht="15.5" x14ac:dyDescent="0.35">
      <c r="B29" s="5"/>
      <c r="C29" s="5"/>
      <c r="D29" s="5"/>
      <c r="E29" s="5"/>
      <c r="F29" s="5"/>
      <c r="I29" s="13"/>
      <c r="J29" s="13"/>
    </row>
    <row r="30" spans="2:12" ht="15.5" customHeight="1" x14ac:dyDescent="0.35">
      <c r="B30" s="56" t="s">
        <v>20</v>
      </c>
      <c r="C30" s="56"/>
      <c r="D30" s="56"/>
      <c r="E30" s="5"/>
      <c r="F30" s="5"/>
      <c r="H30" s="87" t="s">
        <v>99</v>
      </c>
      <c r="I30" s="87"/>
      <c r="J30" s="87"/>
      <c r="K30" s="87"/>
      <c r="L30" s="87"/>
    </row>
    <row r="31" spans="2:12" ht="15.5" x14ac:dyDescent="0.35">
      <c r="B31" s="55" t="s">
        <v>39</v>
      </c>
      <c r="C31" s="55"/>
      <c r="D31" s="55"/>
      <c r="E31" s="50">
        <v>36526.15</v>
      </c>
      <c r="F31" s="50"/>
      <c r="H31" s="87"/>
      <c r="I31" s="87"/>
      <c r="J31" s="87"/>
      <c r="K31" s="87"/>
      <c r="L31" s="87"/>
    </row>
    <row r="32" spans="2:12" ht="15.5" x14ac:dyDescent="0.35">
      <c r="B32" s="64" t="s">
        <v>30</v>
      </c>
      <c r="C32" s="65"/>
      <c r="D32" s="66"/>
      <c r="E32" s="50">
        <v>-9486.86</v>
      </c>
      <c r="F32" s="50"/>
      <c r="H32" s="87"/>
      <c r="I32" s="87"/>
      <c r="J32" s="87"/>
      <c r="K32" s="87"/>
      <c r="L32" s="87"/>
    </row>
    <row r="33" spans="2:12" ht="15.5" x14ac:dyDescent="0.35">
      <c r="B33" s="52" t="s">
        <v>19</v>
      </c>
      <c r="C33" s="52"/>
      <c r="D33" s="52"/>
      <c r="E33" s="51">
        <f>SUM(E31:F32)</f>
        <v>27039.29</v>
      </c>
      <c r="F33" s="51"/>
      <c r="H33" s="87"/>
      <c r="I33" s="87"/>
      <c r="J33" s="87"/>
      <c r="K33" s="87"/>
      <c r="L33" s="87"/>
    </row>
    <row r="34" spans="2:12" ht="15.5" x14ac:dyDescent="0.35">
      <c r="B34" s="5"/>
      <c r="C34" s="5"/>
      <c r="D34" s="5"/>
      <c r="E34" s="5"/>
      <c r="F34" s="5"/>
      <c r="H34" s="87"/>
      <c r="I34" s="87"/>
      <c r="J34" s="87"/>
      <c r="K34" s="87"/>
      <c r="L34" s="87"/>
    </row>
    <row r="35" spans="2:12" ht="15.5" x14ac:dyDescent="0.35">
      <c r="B35" s="56" t="s">
        <v>21</v>
      </c>
      <c r="C35" s="56"/>
      <c r="D35" s="56"/>
      <c r="E35" s="5"/>
      <c r="F35" s="5"/>
      <c r="H35" s="87"/>
      <c r="I35" s="87"/>
      <c r="J35" s="87"/>
      <c r="K35" s="87"/>
      <c r="L35" s="87"/>
    </row>
    <row r="36" spans="2:12" ht="15.5" x14ac:dyDescent="0.35">
      <c r="B36" s="64" t="s">
        <v>41</v>
      </c>
      <c r="C36" s="65"/>
      <c r="D36" s="66"/>
      <c r="E36" s="67">
        <v>114522.81</v>
      </c>
      <c r="F36" s="68"/>
      <c r="H36" s="87"/>
      <c r="I36" s="87"/>
      <c r="J36" s="87"/>
      <c r="K36" s="87"/>
      <c r="L36" s="87"/>
    </row>
    <row r="37" spans="2:12" ht="15.5" x14ac:dyDescent="0.35">
      <c r="B37" s="64" t="s">
        <v>42</v>
      </c>
      <c r="C37" s="65"/>
      <c r="D37" s="66"/>
      <c r="E37" s="67">
        <v>-3042.15</v>
      </c>
      <c r="F37" s="68"/>
      <c r="I37" s="13"/>
      <c r="J37" s="13"/>
    </row>
    <row r="38" spans="2:12" ht="15.5" x14ac:dyDescent="0.35">
      <c r="B38" s="55" t="s">
        <v>43</v>
      </c>
      <c r="C38" s="55"/>
      <c r="D38" s="55"/>
      <c r="E38" s="50">
        <v>1454.48</v>
      </c>
      <c r="F38" s="50"/>
      <c r="I38" s="13"/>
      <c r="J38" s="13"/>
    </row>
    <row r="39" spans="2:12" ht="15.5" x14ac:dyDescent="0.35">
      <c r="B39" s="52" t="s">
        <v>19</v>
      </c>
      <c r="C39" s="52"/>
      <c r="D39" s="52"/>
      <c r="E39" s="41">
        <f>SUM(E36:F38)</f>
        <v>112935.14</v>
      </c>
      <c r="F39" s="41"/>
      <c r="I39" s="13"/>
      <c r="J39" s="13"/>
    </row>
    <row r="40" spans="2:12" ht="15.5" x14ac:dyDescent="0.35">
      <c r="B40" s="5"/>
      <c r="C40" s="5"/>
      <c r="D40" s="5"/>
      <c r="E40" s="6"/>
      <c r="F40" s="6"/>
      <c r="I40" s="13"/>
      <c r="J40" s="13"/>
    </row>
    <row r="41" spans="2:12" ht="15.5" x14ac:dyDescent="0.35">
      <c r="B41" s="56" t="s">
        <v>22</v>
      </c>
      <c r="C41" s="56"/>
      <c r="D41" s="56"/>
      <c r="E41" s="6"/>
      <c r="F41" s="6"/>
      <c r="I41" s="13"/>
      <c r="J41" s="13"/>
    </row>
    <row r="42" spans="2:12" ht="15.5" x14ac:dyDescent="0.35">
      <c r="B42" s="64" t="s">
        <v>45</v>
      </c>
      <c r="C42" s="65"/>
      <c r="D42" s="66"/>
      <c r="E42" s="42">
        <v>71893.87</v>
      </c>
      <c r="F42" s="42"/>
      <c r="I42" s="13"/>
      <c r="J42" s="13"/>
    </row>
    <row r="43" spans="2:12" ht="15.5" x14ac:dyDescent="0.35">
      <c r="B43" s="64" t="s">
        <v>46</v>
      </c>
      <c r="C43" s="65"/>
      <c r="D43" s="66"/>
      <c r="E43" s="37">
        <v>36338.089999999997</v>
      </c>
      <c r="F43" s="38"/>
      <c r="I43" s="13"/>
      <c r="J43" s="13"/>
    </row>
    <row r="44" spans="2:12" ht="15.5" x14ac:dyDescent="0.35">
      <c r="B44" s="55" t="s">
        <v>44</v>
      </c>
      <c r="C44" s="55"/>
      <c r="D44" s="55"/>
      <c r="E44" s="42">
        <v>2738</v>
      </c>
      <c r="F44" s="42"/>
      <c r="I44" s="13"/>
      <c r="J44" s="13"/>
    </row>
    <row r="45" spans="2:12" ht="15.5" x14ac:dyDescent="0.35">
      <c r="B45" s="52" t="s">
        <v>19</v>
      </c>
      <c r="C45" s="52"/>
      <c r="D45" s="52"/>
      <c r="E45" s="41">
        <f>SUM(E42:F44)</f>
        <v>110969.95999999999</v>
      </c>
      <c r="F45" s="41"/>
      <c r="I45" s="13"/>
      <c r="J45" s="13"/>
    </row>
    <row r="46" spans="2:12" ht="15.5" x14ac:dyDescent="0.35">
      <c r="B46" s="5"/>
      <c r="C46" s="5"/>
      <c r="D46" s="5"/>
      <c r="E46" s="6"/>
      <c r="F46" s="6"/>
      <c r="I46" s="13"/>
      <c r="J46" s="13"/>
    </row>
    <row r="47" spans="2:12" ht="15.5" x14ac:dyDescent="0.35">
      <c r="B47" s="56" t="s">
        <v>23</v>
      </c>
      <c r="C47" s="56"/>
      <c r="D47" s="56"/>
      <c r="E47" s="6"/>
      <c r="F47" s="6"/>
      <c r="I47" s="13"/>
      <c r="J47" s="13"/>
    </row>
    <row r="48" spans="2:12" ht="15.5" x14ac:dyDescent="0.35">
      <c r="B48" s="52" t="s">
        <v>19</v>
      </c>
      <c r="C48" s="52"/>
      <c r="D48" s="52"/>
      <c r="E48" s="41">
        <v>96420.98</v>
      </c>
      <c r="F48" s="41"/>
      <c r="I48" s="13"/>
      <c r="J48" s="13"/>
    </row>
    <row r="49" spans="2:13" ht="15.5" x14ac:dyDescent="0.35">
      <c r="B49" s="5"/>
      <c r="C49" s="5"/>
      <c r="D49" s="5"/>
      <c r="E49" s="6"/>
      <c r="F49" s="6"/>
      <c r="I49" s="13"/>
      <c r="J49" s="13"/>
    </row>
    <row r="50" spans="2:13" ht="15.5" x14ac:dyDescent="0.35">
      <c r="B50" s="69" t="s">
        <v>48</v>
      </c>
      <c r="C50" s="70"/>
      <c r="D50" s="71"/>
      <c r="E50" s="6"/>
      <c r="F50" s="6"/>
      <c r="I50" s="13"/>
      <c r="J50" s="13"/>
    </row>
    <row r="51" spans="2:13" ht="15.5" x14ac:dyDescent="0.35">
      <c r="B51" s="77" t="s">
        <v>49</v>
      </c>
      <c r="C51" s="77"/>
      <c r="D51" s="77"/>
      <c r="E51" s="42">
        <v>12020.09</v>
      </c>
      <c r="F51" s="42"/>
      <c r="I51" s="13"/>
      <c r="J51" s="13"/>
    </row>
    <row r="52" spans="2:13" ht="15.5" x14ac:dyDescent="0.35">
      <c r="B52" s="72" t="s">
        <v>50</v>
      </c>
      <c r="C52" s="73"/>
      <c r="D52" s="74"/>
      <c r="E52" s="75">
        <v>-1707.9</v>
      </c>
      <c r="F52" s="76"/>
      <c r="I52" s="13"/>
      <c r="J52" s="13"/>
    </row>
    <row r="53" spans="2:13" ht="15.5" x14ac:dyDescent="0.35">
      <c r="B53" s="52" t="s">
        <v>19</v>
      </c>
      <c r="C53" s="52"/>
      <c r="D53" s="52"/>
      <c r="E53" s="41">
        <f>SUM(E51:F52)</f>
        <v>10312.19</v>
      </c>
      <c r="F53" s="41"/>
      <c r="I53" s="13"/>
      <c r="J53" s="13"/>
    </row>
    <row r="54" spans="2:13" x14ac:dyDescent="0.35">
      <c r="I54" s="13"/>
      <c r="J54" s="13"/>
    </row>
    <row r="55" spans="2:13" x14ac:dyDescent="0.35">
      <c r="B55" s="63" t="s">
        <v>25</v>
      </c>
      <c r="C55" s="63"/>
      <c r="D55" s="63"/>
      <c r="E55" s="63"/>
      <c r="F55" s="63"/>
      <c r="G55" s="63"/>
      <c r="I55" s="13"/>
      <c r="J55" s="13"/>
    </row>
    <row r="56" spans="2:13" ht="15.5" x14ac:dyDescent="0.35">
      <c r="I56" s="13"/>
      <c r="J56" s="13"/>
      <c r="L56" s="35" t="s">
        <v>12</v>
      </c>
      <c r="M56" s="35"/>
    </row>
    <row r="57" spans="2:13" ht="34.5" customHeight="1" x14ac:dyDescent="0.35">
      <c r="B57" s="60" t="s">
        <v>16</v>
      </c>
      <c r="C57" s="60"/>
      <c r="D57" s="60"/>
      <c r="E57" s="61" t="s">
        <v>33</v>
      </c>
      <c r="F57" s="79"/>
      <c r="I57" s="13"/>
      <c r="J57" s="13"/>
    </row>
    <row r="58" spans="2:13" ht="43.5" x14ac:dyDescent="0.35">
      <c r="B58" s="52" t="s">
        <v>17</v>
      </c>
      <c r="C58" s="52"/>
      <c r="D58" s="52"/>
      <c r="E58" s="5"/>
      <c r="F58" s="5"/>
      <c r="G58" s="12" t="s">
        <v>53</v>
      </c>
      <c r="H58" s="4" t="s">
        <v>54</v>
      </c>
      <c r="I58" s="16">
        <f>E62/E68</f>
        <v>1.9478324039896335</v>
      </c>
      <c r="J58" s="13"/>
    </row>
    <row r="59" spans="2:13" ht="43.5" x14ac:dyDescent="0.35">
      <c r="B59" s="49" t="s">
        <v>30</v>
      </c>
      <c r="C59" s="49"/>
      <c r="D59" s="49"/>
      <c r="E59" s="78">
        <v>1893.4</v>
      </c>
      <c r="F59" s="78"/>
      <c r="G59" s="12" t="s">
        <v>52</v>
      </c>
      <c r="H59" s="4" t="s">
        <v>55</v>
      </c>
      <c r="I59" s="16">
        <f>E73/E68</f>
        <v>1.2043312652163669</v>
      </c>
      <c r="J59" s="13"/>
    </row>
    <row r="60" spans="2:13" ht="43.5" x14ac:dyDescent="0.35">
      <c r="B60" s="49" t="s">
        <v>31</v>
      </c>
      <c r="C60" s="49"/>
      <c r="D60" s="49"/>
      <c r="E60" s="50">
        <v>7398.6</v>
      </c>
      <c r="F60" s="50"/>
      <c r="G60" s="12" t="s">
        <v>56</v>
      </c>
      <c r="H60" s="4" t="s">
        <v>57</v>
      </c>
      <c r="I60" s="16">
        <f>E79/E85</f>
        <v>0.634786651008025</v>
      </c>
      <c r="J60" s="13"/>
    </row>
    <row r="61" spans="2:13" ht="72.5" x14ac:dyDescent="0.35">
      <c r="B61" s="49" t="s">
        <v>32</v>
      </c>
      <c r="C61" s="49"/>
      <c r="D61" s="49"/>
      <c r="E61" s="50">
        <v>628.70000000000005</v>
      </c>
      <c r="F61" s="50"/>
      <c r="G61" s="12" t="s">
        <v>58</v>
      </c>
      <c r="H61" s="4" t="s">
        <v>60</v>
      </c>
      <c r="I61" s="16">
        <f>E88/(E62-E68)</f>
        <v>3.4649611600207137</v>
      </c>
      <c r="J61" s="13"/>
    </row>
    <row r="62" spans="2:13" ht="58" x14ac:dyDescent="0.35">
      <c r="B62" s="52" t="s">
        <v>19</v>
      </c>
      <c r="C62" s="52"/>
      <c r="D62" s="52"/>
      <c r="E62" s="51">
        <f>SUM(E59:F61)</f>
        <v>9920.7000000000007</v>
      </c>
      <c r="F62" s="51"/>
      <c r="G62" s="12" t="s">
        <v>59</v>
      </c>
      <c r="H62" s="4" t="s">
        <v>61</v>
      </c>
      <c r="I62" s="16">
        <f>E93/E88</f>
        <v>7.4896425560916122E-2</v>
      </c>
      <c r="J62" s="13"/>
    </row>
    <row r="63" spans="2:13" ht="15.5" x14ac:dyDescent="0.35">
      <c r="B63" s="5"/>
      <c r="C63" s="5"/>
      <c r="D63" s="5"/>
      <c r="E63" s="8"/>
      <c r="F63" s="8"/>
      <c r="I63" s="13"/>
      <c r="J63" s="13"/>
    </row>
    <row r="64" spans="2:13" ht="15.5" x14ac:dyDescent="0.35">
      <c r="B64" s="52" t="s">
        <v>18</v>
      </c>
      <c r="C64" s="52"/>
      <c r="D64" s="52"/>
      <c r="E64" s="8"/>
      <c r="F64" s="8"/>
      <c r="H64" s="17" t="s">
        <v>62</v>
      </c>
      <c r="I64" s="18" t="s">
        <v>63</v>
      </c>
      <c r="J64" s="13"/>
    </row>
    <row r="65" spans="2:12" ht="15.5" x14ac:dyDescent="0.35">
      <c r="B65" s="49" t="s">
        <v>35</v>
      </c>
      <c r="C65" s="49"/>
      <c r="D65" s="49"/>
      <c r="E65" s="50">
        <v>3086.6</v>
      </c>
      <c r="F65" s="50"/>
      <c r="H65" s="2" t="s">
        <v>64</v>
      </c>
      <c r="I65" s="19">
        <v>1.9478</v>
      </c>
      <c r="J65" s="13"/>
    </row>
    <row r="66" spans="2:12" ht="15.5" x14ac:dyDescent="0.35">
      <c r="B66" s="31" t="s">
        <v>36</v>
      </c>
      <c r="C66" s="32"/>
      <c r="D66" s="33"/>
      <c r="E66" s="50">
        <v>663.1</v>
      </c>
      <c r="F66" s="50"/>
      <c r="H66" s="2" t="s">
        <v>65</v>
      </c>
      <c r="I66" s="19">
        <v>1.2042999999999999</v>
      </c>
      <c r="J66" s="13"/>
    </row>
    <row r="67" spans="2:12" ht="15.5" x14ac:dyDescent="0.35">
      <c r="B67" s="31" t="s">
        <v>37</v>
      </c>
      <c r="C67" s="32"/>
      <c r="D67" s="33"/>
      <c r="E67" s="50">
        <v>1343.5</v>
      </c>
      <c r="F67" s="50"/>
      <c r="H67" s="2" t="s">
        <v>66</v>
      </c>
      <c r="I67" s="19">
        <v>0.63480000000000003</v>
      </c>
      <c r="J67" s="13"/>
    </row>
    <row r="68" spans="2:12" ht="29" x14ac:dyDescent="0.35">
      <c r="B68" s="52" t="s">
        <v>19</v>
      </c>
      <c r="C68" s="52"/>
      <c r="D68" s="52"/>
      <c r="E68" s="47">
        <f>SUM(E65:F67)</f>
        <v>5093.2</v>
      </c>
      <c r="F68" s="48"/>
      <c r="H68" s="2" t="s">
        <v>67</v>
      </c>
      <c r="I68" s="19">
        <v>3.4649999999999999</v>
      </c>
      <c r="J68" s="13"/>
    </row>
    <row r="69" spans="2:12" ht="29" x14ac:dyDescent="0.35">
      <c r="B69" s="5"/>
      <c r="C69" s="5"/>
      <c r="D69" s="5"/>
      <c r="E69" s="51"/>
      <c r="F69" s="51"/>
      <c r="H69" s="2" t="s">
        <v>68</v>
      </c>
      <c r="I69" s="19">
        <v>7.4899999999999994E-2</v>
      </c>
      <c r="J69" s="13"/>
    </row>
    <row r="70" spans="2:12" ht="15.5" x14ac:dyDescent="0.35">
      <c r="B70" s="52" t="s">
        <v>20</v>
      </c>
      <c r="C70" s="52"/>
      <c r="D70" s="52"/>
      <c r="E70" s="51"/>
      <c r="F70" s="51"/>
      <c r="I70" s="13"/>
      <c r="J70" s="13"/>
    </row>
    <row r="71" spans="2:12" ht="15.5" x14ac:dyDescent="0.35">
      <c r="B71" s="49" t="s">
        <v>39</v>
      </c>
      <c r="C71" s="49"/>
      <c r="D71" s="49"/>
      <c r="E71" s="50">
        <v>8027.3</v>
      </c>
      <c r="F71" s="50"/>
      <c r="H71" s="87" t="s">
        <v>100</v>
      </c>
      <c r="I71" s="87"/>
      <c r="J71" s="87"/>
      <c r="K71" s="87"/>
      <c r="L71" s="87"/>
    </row>
    <row r="72" spans="2:12" ht="15.5" x14ac:dyDescent="0.35">
      <c r="B72" s="31" t="s">
        <v>30</v>
      </c>
      <c r="C72" s="32"/>
      <c r="D72" s="33"/>
      <c r="E72" s="43">
        <v>-1893.4</v>
      </c>
      <c r="F72" s="44"/>
      <c r="H72" s="87"/>
      <c r="I72" s="87"/>
      <c r="J72" s="87"/>
      <c r="K72" s="87"/>
      <c r="L72" s="87"/>
    </row>
    <row r="73" spans="2:12" ht="15.5" x14ac:dyDescent="0.35">
      <c r="B73" s="52" t="s">
        <v>19</v>
      </c>
      <c r="C73" s="52"/>
      <c r="D73" s="52"/>
      <c r="E73" s="47">
        <f>SUM(E71:F72)</f>
        <v>6133.9</v>
      </c>
      <c r="F73" s="48"/>
      <c r="H73" s="87"/>
      <c r="I73" s="87"/>
      <c r="J73" s="87"/>
      <c r="K73" s="87"/>
      <c r="L73" s="87"/>
    </row>
    <row r="74" spans="2:12" ht="15.5" x14ac:dyDescent="0.35">
      <c r="B74" s="5"/>
      <c r="C74" s="5"/>
      <c r="D74" s="5"/>
      <c r="E74" s="51"/>
      <c r="F74" s="51"/>
      <c r="H74" s="87"/>
      <c r="I74" s="87"/>
      <c r="J74" s="87"/>
      <c r="K74" s="87"/>
      <c r="L74" s="87"/>
    </row>
    <row r="75" spans="2:12" ht="15.5" x14ac:dyDescent="0.35">
      <c r="B75" s="52" t="s">
        <v>21</v>
      </c>
      <c r="C75" s="52"/>
      <c r="D75" s="52"/>
      <c r="E75" s="42"/>
      <c r="F75" s="42"/>
      <c r="H75" s="87"/>
      <c r="I75" s="87"/>
      <c r="J75" s="87"/>
      <c r="K75" s="87"/>
      <c r="L75" s="87"/>
    </row>
    <row r="76" spans="2:12" ht="15.5" x14ac:dyDescent="0.35">
      <c r="B76" s="31" t="s">
        <v>41</v>
      </c>
      <c r="C76" s="32"/>
      <c r="D76" s="33"/>
      <c r="E76" s="37">
        <v>7416.1</v>
      </c>
      <c r="F76" s="38"/>
      <c r="H76" s="87"/>
      <c r="I76" s="87"/>
      <c r="J76" s="87"/>
      <c r="K76" s="87"/>
      <c r="L76" s="87"/>
    </row>
    <row r="77" spans="2:12" ht="21" customHeight="1" x14ac:dyDescent="0.35">
      <c r="B77" s="31" t="s">
        <v>42</v>
      </c>
      <c r="C77" s="32"/>
      <c r="D77" s="33"/>
      <c r="E77" s="37">
        <v>-429.5</v>
      </c>
      <c r="F77" s="38"/>
      <c r="H77" s="87"/>
      <c r="I77" s="87"/>
      <c r="J77" s="87"/>
      <c r="K77" s="87"/>
      <c r="L77" s="87"/>
    </row>
    <row r="78" spans="2:12" ht="15.5" x14ac:dyDescent="0.35">
      <c r="B78" s="49" t="s">
        <v>43</v>
      </c>
      <c r="C78" s="49"/>
      <c r="D78" s="49"/>
      <c r="E78" s="42">
        <v>796.9</v>
      </c>
      <c r="F78" s="42"/>
      <c r="I78" s="13"/>
      <c r="J78" s="13"/>
    </row>
    <row r="79" spans="2:12" ht="15.5" x14ac:dyDescent="0.35">
      <c r="B79" s="52" t="s">
        <v>19</v>
      </c>
      <c r="C79" s="52"/>
      <c r="D79" s="52"/>
      <c r="E79" s="39">
        <f>SUM(E76:F78)</f>
        <v>7783.5</v>
      </c>
      <c r="F79" s="40"/>
      <c r="I79" s="13"/>
      <c r="J79" s="13"/>
    </row>
    <row r="80" spans="2:12" ht="15.5" x14ac:dyDescent="0.35">
      <c r="B80" s="5"/>
      <c r="C80" s="5"/>
      <c r="D80" s="5"/>
      <c r="E80" s="9"/>
      <c r="F80" s="9"/>
      <c r="I80" s="13"/>
      <c r="J80" s="13"/>
    </row>
    <row r="81" spans="2:12" ht="15.5" x14ac:dyDescent="0.35">
      <c r="B81" s="52" t="s">
        <v>22</v>
      </c>
      <c r="C81" s="52"/>
      <c r="D81" s="52"/>
      <c r="E81" s="9"/>
      <c r="F81" s="9"/>
      <c r="I81" s="13"/>
      <c r="J81" s="13"/>
    </row>
    <row r="82" spans="2:12" ht="15.5" x14ac:dyDescent="0.35">
      <c r="B82" s="31" t="s">
        <v>45</v>
      </c>
      <c r="C82" s="32"/>
      <c r="D82" s="33"/>
      <c r="E82" s="37">
        <v>198.4</v>
      </c>
      <c r="F82" s="38"/>
      <c r="I82" s="13"/>
      <c r="J82" s="13"/>
    </row>
    <row r="83" spans="2:12" ht="15.5" x14ac:dyDescent="0.35">
      <c r="B83" s="31" t="s">
        <v>46</v>
      </c>
      <c r="C83" s="32"/>
      <c r="D83" s="33"/>
      <c r="E83" s="37">
        <v>12033.7</v>
      </c>
      <c r="F83" s="38"/>
      <c r="I83" s="13"/>
      <c r="J83" s="13"/>
    </row>
    <row r="84" spans="2:12" ht="15.5" x14ac:dyDescent="0.35">
      <c r="B84" s="49" t="s">
        <v>44</v>
      </c>
      <c r="C84" s="49"/>
      <c r="D84" s="49"/>
      <c r="E84" s="37">
        <v>29.5</v>
      </c>
      <c r="F84" s="38"/>
      <c r="I84" s="13"/>
      <c r="J84" s="13"/>
    </row>
    <row r="85" spans="2:12" ht="15.5" x14ac:dyDescent="0.35">
      <c r="B85" s="52" t="s">
        <v>19</v>
      </c>
      <c r="C85" s="52"/>
      <c r="D85" s="52"/>
      <c r="E85" s="39">
        <f>SUM(E82:F84)</f>
        <v>12261.6</v>
      </c>
      <c r="F85" s="40"/>
      <c r="I85" s="13"/>
      <c r="J85" s="13"/>
    </row>
    <row r="86" spans="2:12" ht="15.5" x14ac:dyDescent="0.35">
      <c r="B86" s="5"/>
      <c r="C86" s="5"/>
      <c r="D86" s="5"/>
      <c r="E86" s="9"/>
      <c r="F86" s="9"/>
      <c r="I86" s="13"/>
      <c r="J86" s="13"/>
    </row>
    <row r="87" spans="2:12" ht="15.5" x14ac:dyDescent="0.35">
      <c r="B87" s="52" t="s">
        <v>23</v>
      </c>
      <c r="C87" s="52"/>
      <c r="D87" s="52"/>
      <c r="E87" s="9"/>
      <c r="F87" s="9"/>
      <c r="I87" s="13"/>
      <c r="J87" s="13"/>
    </row>
    <row r="88" spans="2:12" ht="15.5" x14ac:dyDescent="0.35">
      <c r="B88" s="52" t="s">
        <v>19</v>
      </c>
      <c r="C88" s="52"/>
      <c r="D88" s="52"/>
      <c r="E88" s="39">
        <v>16727.099999999999</v>
      </c>
      <c r="F88" s="40"/>
      <c r="I88" s="13"/>
      <c r="J88" s="13"/>
    </row>
    <row r="89" spans="2:12" ht="15.5" x14ac:dyDescent="0.35">
      <c r="B89" s="5"/>
      <c r="C89" s="5"/>
      <c r="D89" s="5"/>
      <c r="E89" s="42"/>
      <c r="F89" s="42"/>
      <c r="I89" s="13"/>
      <c r="J89" s="13"/>
    </row>
    <row r="90" spans="2:12" ht="15.5" x14ac:dyDescent="0.35">
      <c r="B90" s="5"/>
      <c r="C90" s="5" t="s">
        <v>48</v>
      </c>
      <c r="D90" s="5"/>
      <c r="E90" s="9"/>
      <c r="F90" s="9"/>
      <c r="I90" s="13"/>
      <c r="J90" s="13"/>
    </row>
    <row r="91" spans="2:12" ht="15.5" x14ac:dyDescent="0.35">
      <c r="B91" s="49" t="s">
        <v>49</v>
      </c>
      <c r="C91" s="49"/>
      <c r="D91" s="49"/>
      <c r="E91" s="37">
        <v>1948.6</v>
      </c>
      <c r="F91" s="38"/>
      <c r="I91" s="13"/>
      <c r="J91" s="13"/>
    </row>
    <row r="92" spans="2:12" ht="15.5" x14ac:dyDescent="0.35">
      <c r="B92" s="31" t="s">
        <v>50</v>
      </c>
      <c r="C92" s="32"/>
      <c r="D92" s="33"/>
      <c r="E92" s="42">
        <v>-695.8</v>
      </c>
      <c r="F92" s="42"/>
      <c r="I92" s="13"/>
      <c r="J92" s="13"/>
    </row>
    <row r="93" spans="2:12" ht="15.5" x14ac:dyDescent="0.35">
      <c r="B93" s="52" t="s">
        <v>19</v>
      </c>
      <c r="C93" s="52"/>
      <c r="D93" s="52"/>
      <c r="E93" s="41">
        <f>SUM(E91:F92)</f>
        <v>1252.8</v>
      </c>
      <c r="F93" s="41"/>
      <c r="I93" s="13"/>
      <c r="J93" s="13"/>
    </row>
    <row r="94" spans="2:12" x14ac:dyDescent="0.35">
      <c r="I94" s="13"/>
      <c r="J94" s="13"/>
    </row>
    <row r="95" spans="2:12" x14ac:dyDescent="0.35">
      <c r="B95" s="63" t="s">
        <v>26</v>
      </c>
      <c r="C95" s="63"/>
      <c r="D95" s="63"/>
      <c r="E95" s="63"/>
      <c r="F95" s="63"/>
      <c r="G95" s="63"/>
      <c r="I95" s="13"/>
      <c r="J95" s="13"/>
    </row>
    <row r="96" spans="2:12" ht="15.5" x14ac:dyDescent="0.35">
      <c r="I96" s="13"/>
      <c r="J96" s="13"/>
      <c r="K96" s="35" t="s">
        <v>12</v>
      </c>
      <c r="L96" s="35"/>
    </row>
    <row r="97" spans="2:12" ht="30.5" customHeight="1" x14ac:dyDescent="0.35">
      <c r="B97" s="60" t="s">
        <v>16</v>
      </c>
      <c r="C97" s="60"/>
      <c r="D97" s="60"/>
      <c r="E97" s="61" t="s">
        <v>33</v>
      </c>
      <c r="F97" s="79"/>
      <c r="I97" s="13"/>
      <c r="J97" s="13"/>
    </row>
    <row r="98" spans="2:12" ht="43.5" x14ac:dyDescent="0.35">
      <c r="B98" s="52" t="s">
        <v>17</v>
      </c>
      <c r="C98" s="52"/>
      <c r="D98" s="52"/>
      <c r="E98" s="5"/>
      <c r="F98" s="5"/>
      <c r="G98" s="12" t="s">
        <v>53</v>
      </c>
      <c r="H98" s="4" t="s">
        <v>54</v>
      </c>
      <c r="I98" s="16">
        <f>E102/E109</f>
        <v>1.401883279820846</v>
      </c>
      <c r="J98" s="13"/>
    </row>
    <row r="99" spans="2:12" ht="45.5" customHeight="1" x14ac:dyDescent="0.35">
      <c r="B99" s="49" t="s">
        <v>30</v>
      </c>
      <c r="C99" s="49"/>
      <c r="D99" s="49"/>
      <c r="E99" s="50">
        <v>3868.53</v>
      </c>
      <c r="F99" s="50"/>
      <c r="G99" s="12" t="s">
        <v>52</v>
      </c>
      <c r="H99" s="4" t="s">
        <v>55</v>
      </c>
      <c r="I99" s="16">
        <f>E73/E68</f>
        <v>1.2043312652163669</v>
      </c>
      <c r="J99" s="13"/>
    </row>
    <row r="100" spans="2:12" ht="43.5" x14ac:dyDescent="0.35">
      <c r="B100" s="49" t="s">
        <v>31</v>
      </c>
      <c r="C100" s="49"/>
      <c r="D100" s="49"/>
      <c r="E100" s="50">
        <v>2018.5</v>
      </c>
      <c r="F100" s="50"/>
      <c r="G100" s="12" t="s">
        <v>56</v>
      </c>
      <c r="H100" s="4" t="s">
        <v>57</v>
      </c>
      <c r="I100" s="16">
        <f>E120/E126</f>
        <v>0.84726206045019836</v>
      </c>
      <c r="J100" s="13"/>
    </row>
    <row r="101" spans="2:12" ht="72.5" x14ac:dyDescent="0.35">
      <c r="B101" s="49" t="s">
        <v>32</v>
      </c>
      <c r="C101" s="49"/>
      <c r="D101" s="49"/>
      <c r="E101" s="50">
        <v>347.93</v>
      </c>
      <c r="F101" s="50"/>
      <c r="G101" s="12" t="s">
        <v>58</v>
      </c>
      <c r="H101" s="4" t="s">
        <v>60</v>
      </c>
      <c r="I101" s="16">
        <f>E129/(E102-E109)</f>
        <v>9.3821920107418517</v>
      </c>
      <c r="J101" s="13"/>
    </row>
    <row r="102" spans="2:12" ht="58" x14ac:dyDescent="0.35">
      <c r="B102" s="52" t="s">
        <v>19</v>
      </c>
      <c r="C102" s="52"/>
      <c r="D102" s="52"/>
      <c r="E102" s="51">
        <f>SUM(E99:F101)</f>
        <v>6234.9600000000009</v>
      </c>
      <c r="F102" s="51"/>
      <c r="G102" s="12" t="s">
        <v>59</v>
      </c>
      <c r="H102" s="4" t="s">
        <v>61</v>
      </c>
      <c r="I102" s="16">
        <f>E134/E129</f>
        <v>9.1319896026948566E-2</v>
      </c>
      <c r="J102" s="13"/>
    </row>
    <row r="103" spans="2:12" ht="15.5" x14ac:dyDescent="0.35">
      <c r="B103" s="5"/>
      <c r="C103" s="5"/>
      <c r="D103" s="5"/>
      <c r="E103" s="8"/>
      <c r="F103" s="8"/>
      <c r="I103" s="13"/>
      <c r="J103" s="13"/>
    </row>
    <row r="104" spans="2:12" ht="15.5" x14ac:dyDescent="0.35">
      <c r="B104" s="52" t="s">
        <v>18</v>
      </c>
      <c r="C104" s="52"/>
      <c r="D104" s="52"/>
      <c r="E104" s="8"/>
      <c r="F104" s="8"/>
      <c r="H104" s="17" t="s">
        <v>62</v>
      </c>
      <c r="I104" s="18" t="s">
        <v>63</v>
      </c>
      <c r="J104" s="13"/>
    </row>
    <row r="105" spans="2:12" ht="15.5" x14ac:dyDescent="0.35">
      <c r="B105" s="49" t="s">
        <v>35</v>
      </c>
      <c r="C105" s="49"/>
      <c r="D105" s="49"/>
      <c r="E105" s="50">
        <v>3851.5</v>
      </c>
      <c r="F105" s="50"/>
      <c r="H105" s="2" t="s">
        <v>64</v>
      </c>
      <c r="I105" s="19">
        <v>1.4018999999999999</v>
      </c>
      <c r="J105" s="13"/>
    </row>
    <row r="106" spans="2:12" ht="15.5" x14ac:dyDescent="0.35">
      <c r="B106" s="31" t="s">
        <v>36</v>
      </c>
      <c r="C106" s="32"/>
      <c r="D106" s="33"/>
      <c r="E106" s="50">
        <v>270.47000000000003</v>
      </c>
      <c r="F106" s="50"/>
      <c r="H106" s="2" t="s">
        <v>65</v>
      </c>
      <c r="I106" s="19">
        <v>1.2042999999999999</v>
      </c>
      <c r="J106" s="13"/>
    </row>
    <row r="107" spans="2:12" ht="15.5" x14ac:dyDescent="0.35">
      <c r="B107" s="31" t="s">
        <v>37</v>
      </c>
      <c r="C107" s="32"/>
      <c r="D107" s="33"/>
      <c r="E107" s="50">
        <v>323.27</v>
      </c>
      <c r="F107" s="50"/>
      <c r="H107" s="2" t="s">
        <v>66</v>
      </c>
      <c r="I107" s="19">
        <v>0.84730000000000005</v>
      </c>
      <c r="J107" s="13"/>
    </row>
    <row r="108" spans="2:12" ht="29" x14ac:dyDescent="0.35">
      <c r="B108" s="49" t="s">
        <v>38</v>
      </c>
      <c r="C108" s="49"/>
      <c r="D108" s="49"/>
      <c r="E108" s="43">
        <v>2.3199999999999998</v>
      </c>
      <c r="F108" s="44"/>
      <c r="H108" s="2" t="s">
        <v>67</v>
      </c>
      <c r="I108" s="19">
        <v>9.3821999999999992</v>
      </c>
      <c r="J108" s="13"/>
    </row>
    <row r="109" spans="2:12" ht="29" x14ac:dyDescent="0.35">
      <c r="B109" s="52" t="s">
        <v>19</v>
      </c>
      <c r="C109" s="52"/>
      <c r="D109" s="52"/>
      <c r="E109" s="47">
        <f>SUM(E105:F108)</f>
        <v>4447.5599999999995</v>
      </c>
      <c r="F109" s="48"/>
      <c r="H109" s="2" t="s">
        <v>68</v>
      </c>
      <c r="I109" s="19">
        <v>9.1300000000000006E-2</v>
      </c>
      <c r="J109" s="13"/>
    </row>
    <row r="110" spans="2:12" ht="15.5" x14ac:dyDescent="0.35">
      <c r="B110" s="5"/>
      <c r="C110" s="5"/>
      <c r="D110" s="5"/>
      <c r="E110" s="50"/>
      <c r="F110" s="50"/>
      <c r="I110" s="13"/>
      <c r="J110" s="13"/>
    </row>
    <row r="111" spans="2:12" ht="15.5" customHeight="1" x14ac:dyDescent="0.35">
      <c r="B111" s="52" t="s">
        <v>20</v>
      </c>
      <c r="C111" s="52"/>
      <c r="D111" s="52"/>
      <c r="E111" s="50"/>
      <c r="F111" s="50"/>
      <c r="H111" s="87" t="s">
        <v>101</v>
      </c>
      <c r="I111" s="87"/>
      <c r="J111" s="87"/>
      <c r="K111" s="87"/>
      <c r="L111" s="87"/>
    </row>
    <row r="112" spans="2:12" ht="15.5" x14ac:dyDescent="0.35">
      <c r="B112" s="49" t="s">
        <v>39</v>
      </c>
      <c r="C112" s="49"/>
      <c r="D112" s="49"/>
      <c r="E112" s="50">
        <v>6251.52</v>
      </c>
      <c r="F112" s="50"/>
      <c r="H112" s="87"/>
      <c r="I112" s="87"/>
      <c r="J112" s="87"/>
      <c r="K112" s="87"/>
      <c r="L112" s="87"/>
    </row>
    <row r="113" spans="2:12" ht="15.5" x14ac:dyDescent="0.35">
      <c r="B113" s="31" t="s">
        <v>30</v>
      </c>
      <c r="C113" s="32"/>
      <c r="D113" s="33"/>
      <c r="E113" s="43">
        <v>-3868.53</v>
      </c>
      <c r="F113" s="44"/>
      <c r="H113" s="87"/>
      <c r="I113" s="87"/>
      <c r="J113" s="87"/>
      <c r="K113" s="87"/>
      <c r="L113" s="87"/>
    </row>
    <row r="114" spans="2:12" ht="15.5" x14ac:dyDescent="0.35">
      <c r="B114" s="52" t="s">
        <v>19</v>
      </c>
      <c r="C114" s="52"/>
      <c r="D114" s="52"/>
      <c r="E114" s="47">
        <f>SUM(E112:F113)</f>
        <v>2382.9900000000002</v>
      </c>
      <c r="F114" s="48"/>
      <c r="H114" s="87"/>
      <c r="I114" s="87"/>
      <c r="J114" s="87"/>
      <c r="K114" s="87"/>
      <c r="L114" s="87"/>
    </row>
    <row r="115" spans="2:12" ht="15.5" x14ac:dyDescent="0.35">
      <c r="B115" s="5"/>
      <c r="C115" s="5"/>
      <c r="D115" s="5"/>
      <c r="E115" s="50"/>
      <c r="F115" s="50"/>
      <c r="H115" s="87"/>
      <c r="I115" s="87"/>
      <c r="J115" s="87"/>
      <c r="K115" s="87"/>
      <c r="L115" s="87"/>
    </row>
    <row r="116" spans="2:12" ht="12" customHeight="1" x14ac:dyDescent="0.35">
      <c r="B116" s="52" t="s">
        <v>21</v>
      </c>
      <c r="C116" s="52"/>
      <c r="D116" s="52"/>
      <c r="E116" s="84"/>
      <c r="F116" s="84"/>
      <c r="H116" s="87"/>
      <c r="I116" s="87"/>
      <c r="J116" s="87"/>
      <c r="K116" s="87"/>
      <c r="L116" s="87"/>
    </row>
    <row r="117" spans="2:12" ht="32" hidden="1" customHeight="1" x14ac:dyDescent="0.35">
      <c r="B117" s="31" t="s">
        <v>41</v>
      </c>
      <c r="C117" s="32"/>
      <c r="D117" s="33"/>
      <c r="E117" s="82">
        <v>11898.25</v>
      </c>
      <c r="F117" s="83"/>
      <c r="H117" s="87"/>
      <c r="I117" s="87"/>
      <c r="J117" s="87"/>
      <c r="K117" s="87"/>
      <c r="L117" s="87"/>
    </row>
    <row r="118" spans="2:12" ht="15.5" x14ac:dyDescent="0.35">
      <c r="B118" s="31" t="s">
        <v>42</v>
      </c>
      <c r="C118" s="32"/>
      <c r="D118" s="33"/>
      <c r="E118" s="80">
        <v>-560.41999999999996</v>
      </c>
      <c r="F118" s="81"/>
      <c r="H118" s="87"/>
      <c r="I118" s="87"/>
      <c r="J118" s="87"/>
      <c r="K118" s="87"/>
      <c r="L118" s="87"/>
    </row>
    <row r="119" spans="2:12" ht="15.5" x14ac:dyDescent="0.35">
      <c r="B119" s="49" t="s">
        <v>43</v>
      </c>
      <c r="C119" s="49"/>
      <c r="D119" s="49"/>
      <c r="E119" s="84">
        <v>258.89999999999998</v>
      </c>
      <c r="F119" s="84"/>
      <c r="I119" s="13"/>
      <c r="J119" s="13"/>
    </row>
    <row r="120" spans="2:12" ht="15.5" x14ac:dyDescent="0.35">
      <c r="B120" s="52" t="s">
        <v>19</v>
      </c>
      <c r="C120" s="52"/>
      <c r="D120" s="52"/>
      <c r="E120" s="39">
        <f>SUM(E117:F119)</f>
        <v>11596.73</v>
      </c>
      <c r="F120" s="40"/>
      <c r="I120" s="13"/>
      <c r="J120" s="13"/>
    </row>
    <row r="121" spans="2:12" ht="15.5" x14ac:dyDescent="0.35">
      <c r="B121" s="5"/>
      <c r="C121" s="5"/>
      <c r="D121" s="5"/>
      <c r="E121" s="10"/>
      <c r="F121" s="10"/>
      <c r="I121" s="13"/>
      <c r="J121" s="13"/>
    </row>
    <row r="122" spans="2:12" ht="15.5" x14ac:dyDescent="0.35">
      <c r="B122" s="52" t="s">
        <v>22</v>
      </c>
      <c r="C122" s="52"/>
      <c r="D122" s="52"/>
      <c r="E122" s="10"/>
      <c r="F122" s="10"/>
      <c r="I122" s="13"/>
      <c r="J122" s="13"/>
    </row>
    <row r="123" spans="2:12" ht="15.5" x14ac:dyDescent="0.35">
      <c r="B123" s="31" t="s">
        <v>45</v>
      </c>
      <c r="C123" s="32"/>
      <c r="D123" s="33"/>
      <c r="E123" s="80">
        <v>800.96</v>
      </c>
      <c r="F123" s="81"/>
      <c r="I123" s="13"/>
      <c r="J123" s="13"/>
    </row>
    <row r="124" spans="2:12" ht="15.5" x14ac:dyDescent="0.35">
      <c r="B124" s="31" t="s">
        <v>46</v>
      </c>
      <c r="C124" s="32"/>
      <c r="D124" s="33"/>
      <c r="E124" s="80">
        <v>12801.34</v>
      </c>
      <c r="F124" s="81"/>
      <c r="I124" s="13"/>
      <c r="J124" s="13"/>
    </row>
    <row r="125" spans="2:12" ht="15.5" x14ac:dyDescent="0.35">
      <c r="B125" s="49" t="s">
        <v>44</v>
      </c>
      <c r="C125" s="49"/>
      <c r="D125" s="49"/>
      <c r="E125" s="80">
        <v>85</v>
      </c>
      <c r="F125" s="81"/>
      <c r="I125" s="13"/>
      <c r="J125" s="13"/>
    </row>
    <row r="126" spans="2:12" ht="15.5" x14ac:dyDescent="0.35">
      <c r="B126" s="52" t="s">
        <v>19</v>
      </c>
      <c r="C126" s="52"/>
      <c r="D126" s="52"/>
      <c r="E126" s="39">
        <f>SUM(E123:F125)</f>
        <v>13687.3</v>
      </c>
      <c r="F126" s="40"/>
      <c r="I126" s="13"/>
      <c r="J126" s="13"/>
    </row>
    <row r="127" spans="2:12" ht="15.5" x14ac:dyDescent="0.35">
      <c r="B127" s="5"/>
      <c r="C127" s="5"/>
      <c r="D127" s="5"/>
      <c r="E127" s="9"/>
      <c r="F127" s="9"/>
      <c r="I127" s="13"/>
      <c r="J127" s="13"/>
    </row>
    <row r="128" spans="2:12" ht="15.5" x14ac:dyDescent="0.35">
      <c r="B128" s="52" t="s">
        <v>23</v>
      </c>
      <c r="C128" s="52"/>
      <c r="D128" s="52"/>
      <c r="E128" s="9"/>
      <c r="F128" s="9"/>
      <c r="I128" s="13"/>
      <c r="J128" s="13"/>
    </row>
    <row r="129" spans="2:12" ht="15.5" x14ac:dyDescent="0.35">
      <c r="B129" s="52" t="s">
        <v>19</v>
      </c>
      <c r="C129" s="52"/>
      <c r="D129" s="52"/>
      <c r="E129" s="39">
        <v>16769.73</v>
      </c>
      <c r="F129" s="40"/>
      <c r="I129" s="13"/>
      <c r="J129" s="13"/>
    </row>
    <row r="130" spans="2:12" ht="15.5" x14ac:dyDescent="0.35">
      <c r="B130" s="5"/>
      <c r="C130" s="5"/>
      <c r="D130" s="5"/>
      <c r="E130" s="9"/>
      <c r="F130" s="9"/>
      <c r="I130" s="13"/>
      <c r="J130" s="13"/>
    </row>
    <row r="131" spans="2:12" ht="15.5" x14ac:dyDescent="0.35">
      <c r="B131" s="5"/>
      <c r="C131" s="5" t="s">
        <v>48</v>
      </c>
      <c r="D131" s="5"/>
      <c r="E131" s="9"/>
      <c r="F131" s="9"/>
      <c r="I131" s="13"/>
      <c r="J131" s="13"/>
    </row>
    <row r="132" spans="2:12" ht="15.5" x14ac:dyDescent="0.35">
      <c r="B132" s="49" t="s">
        <v>49</v>
      </c>
      <c r="C132" s="49"/>
      <c r="D132" s="49"/>
      <c r="E132" s="84">
        <v>1919.15</v>
      </c>
      <c r="F132" s="84"/>
      <c r="I132" s="13"/>
      <c r="J132" s="13"/>
    </row>
    <row r="133" spans="2:12" ht="15.5" x14ac:dyDescent="0.35">
      <c r="B133" s="31" t="s">
        <v>50</v>
      </c>
      <c r="C133" s="32"/>
      <c r="D133" s="33"/>
      <c r="E133" s="80">
        <v>-387.74</v>
      </c>
      <c r="F133" s="81"/>
      <c r="I133" s="13"/>
      <c r="J133" s="13"/>
    </row>
    <row r="134" spans="2:12" ht="15.5" x14ac:dyDescent="0.35">
      <c r="B134" s="52" t="s">
        <v>19</v>
      </c>
      <c r="C134" s="52"/>
      <c r="D134" s="52"/>
      <c r="E134" s="39">
        <f>SUM(E132:F133)</f>
        <v>1531.41</v>
      </c>
      <c r="F134" s="40"/>
      <c r="I134" s="13"/>
      <c r="J134" s="13"/>
    </row>
    <row r="135" spans="2:12" x14ac:dyDescent="0.35">
      <c r="I135" s="13"/>
      <c r="J135" s="13"/>
    </row>
    <row r="136" spans="2:12" x14ac:dyDescent="0.35">
      <c r="B136" s="63" t="s">
        <v>27</v>
      </c>
      <c r="C136" s="63"/>
      <c r="D136" s="63"/>
      <c r="E136" s="63"/>
      <c r="F136" s="63"/>
      <c r="G136" s="63"/>
      <c r="I136" s="13"/>
      <c r="J136" s="13"/>
    </row>
    <row r="137" spans="2:12" ht="15.5" x14ac:dyDescent="0.35">
      <c r="I137" s="13"/>
      <c r="J137" s="13"/>
      <c r="K137" s="35" t="s">
        <v>12</v>
      </c>
      <c r="L137" s="35"/>
    </row>
    <row r="138" spans="2:12" ht="29" customHeight="1" x14ac:dyDescent="0.35">
      <c r="B138" s="60" t="s">
        <v>16</v>
      </c>
      <c r="C138" s="60"/>
      <c r="D138" s="60"/>
      <c r="E138" s="61" t="s">
        <v>33</v>
      </c>
      <c r="F138" s="79"/>
      <c r="I138" s="13"/>
      <c r="J138" s="13"/>
    </row>
    <row r="139" spans="2:12" ht="43.5" x14ac:dyDescent="0.35">
      <c r="B139" s="52" t="s">
        <v>17</v>
      </c>
      <c r="C139" s="52"/>
      <c r="D139" s="52"/>
      <c r="E139" s="5"/>
      <c r="F139" s="5"/>
      <c r="G139" s="12" t="s">
        <v>53</v>
      </c>
      <c r="H139" s="4" t="s">
        <v>54</v>
      </c>
      <c r="I139" s="16">
        <f>E143/E149</f>
        <v>2.8875605878663837</v>
      </c>
      <c r="J139" s="13"/>
    </row>
    <row r="140" spans="2:12" ht="43.5" x14ac:dyDescent="0.35">
      <c r="B140" s="49" t="s">
        <v>30</v>
      </c>
      <c r="C140" s="49"/>
      <c r="D140" s="49"/>
      <c r="E140" s="50">
        <v>949.65</v>
      </c>
      <c r="F140" s="50"/>
      <c r="G140" s="12" t="s">
        <v>52</v>
      </c>
      <c r="H140" s="4" t="s">
        <v>55</v>
      </c>
      <c r="I140" s="16">
        <f>E154/E149</f>
        <v>2.4271851740214787</v>
      </c>
      <c r="J140" s="13"/>
    </row>
    <row r="141" spans="2:12" ht="47" customHeight="1" x14ac:dyDescent="0.35">
      <c r="B141" s="49" t="s">
        <v>31</v>
      </c>
      <c r="C141" s="49"/>
      <c r="D141" s="49"/>
      <c r="E141" s="50">
        <f>4817.74-2.69</f>
        <v>4815.05</v>
      </c>
      <c r="F141" s="50"/>
      <c r="G141" s="12" t="s">
        <v>56</v>
      </c>
      <c r="H141" s="4" t="s">
        <v>57</v>
      </c>
      <c r="I141" s="16">
        <f>E160/E166</f>
        <v>2.6457740908526342</v>
      </c>
      <c r="J141" s="13"/>
    </row>
    <row r="142" spans="2:12" ht="72.5" x14ac:dyDescent="0.35">
      <c r="B142" s="49" t="s">
        <v>32</v>
      </c>
      <c r="C142" s="49"/>
      <c r="D142" s="49"/>
      <c r="E142" s="50">
        <v>174.81</v>
      </c>
      <c r="F142" s="50"/>
      <c r="G142" s="12" t="s">
        <v>58</v>
      </c>
      <c r="H142" s="4" t="s">
        <v>60</v>
      </c>
      <c r="I142" s="16">
        <f>E169/(E143-E149)</f>
        <v>2.318097759737082</v>
      </c>
      <c r="J142" s="13"/>
    </row>
    <row r="143" spans="2:12" ht="58" x14ac:dyDescent="0.35">
      <c r="B143" s="52" t="s">
        <v>19</v>
      </c>
      <c r="C143" s="52"/>
      <c r="D143" s="52"/>
      <c r="E143" s="51">
        <f>SUM(E140:F142)</f>
        <v>5939.51</v>
      </c>
      <c r="F143" s="51"/>
      <c r="G143" s="12" t="s">
        <v>59</v>
      </c>
      <c r="H143" s="4" t="s">
        <v>61</v>
      </c>
      <c r="I143" s="16">
        <f>E174/E169</f>
        <v>0.14281238194706783</v>
      </c>
      <c r="J143" s="13"/>
    </row>
    <row r="144" spans="2:12" ht="15.5" x14ac:dyDescent="0.35">
      <c r="B144" s="5"/>
      <c r="C144" s="5"/>
      <c r="D144" s="5"/>
      <c r="E144" s="8"/>
      <c r="F144" s="8"/>
      <c r="I144" s="13"/>
      <c r="J144" s="13"/>
    </row>
    <row r="145" spans="2:12" ht="15.5" x14ac:dyDescent="0.35">
      <c r="B145" s="52" t="s">
        <v>18</v>
      </c>
      <c r="C145" s="52"/>
      <c r="D145" s="52"/>
      <c r="E145" s="8"/>
      <c r="F145" s="8"/>
      <c r="I145" s="13"/>
      <c r="J145" s="13"/>
    </row>
    <row r="146" spans="2:12" ht="15.5" x14ac:dyDescent="0.35">
      <c r="B146" s="49" t="s">
        <v>35</v>
      </c>
      <c r="C146" s="49"/>
      <c r="D146" s="49"/>
      <c r="E146" s="50">
        <v>1666.41</v>
      </c>
      <c r="F146" s="50"/>
      <c r="H146" s="17" t="s">
        <v>62</v>
      </c>
      <c r="I146" s="18" t="s">
        <v>63</v>
      </c>
      <c r="J146" s="13"/>
    </row>
    <row r="147" spans="2:12" ht="15.5" x14ac:dyDescent="0.35">
      <c r="B147" s="31" t="s">
        <v>36</v>
      </c>
      <c r="C147" s="32"/>
      <c r="D147" s="33"/>
      <c r="E147" s="50">
        <v>226.84</v>
      </c>
      <c r="F147" s="50"/>
      <c r="H147" s="2" t="s">
        <v>64</v>
      </c>
      <c r="I147" s="19">
        <v>2.8875999999999999</v>
      </c>
      <c r="J147" s="13"/>
    </row>
    <row r="148" spans="2:12" ht="15.5" x14ac:dyDescent="0.35">
      <c r="B148" s="31" t="s">
        <v>37</v>
      </c>
      <c r="C148" s="32"/>
      <c r="D148" s="33"/>
      <c r="E148" s="50">
        <v>163.68</v>
      </c>
      <c r="F148" s="50"/>
      <c r="H148" s="2" t="s">
        <v>65</v>
      </c>
      <c r="I148" s="19">
        <v>2.4272</v>
      </c>
      <c r="J148" s="13"/>
    </row>
    <row r="149" spans="2:12" ht="15.5" x14ac:dyDescent="0.35">
      <c r="B149" s="52" t="s">
        <v>19</v>
      </c>
      <c r="C149" s="52"/>
      <c r="D149" s="52"/>
      <c r="E149" s="47">
        <f>SUM(E146:F148)</f>
        <v>2056.9299999999998</v>
      </c>
      <c r="F149" s="48"/>
      <c r="H149" s="2" t="s">
        <v>66</v>
      </c>
      <c r="I149" s="19">
        <v>2.6457999999999999</v>
      </c>
      <c r="J149" s="13"/>
    </row>
    <row r="150" spans="2:12" ht="29" x14ac:dyDescent="0.35">
      <c r="B150" s="5"/>
      <c r="C150" s="5"/>
      <c r="D150" s="5"/>
      <c r="E150" s="51"/>
      <c r="F150" s="51"/>
      <c r="H150" s="2" t="s">
        <v>67</v>
      </c>
      <c r="I150" s="19">
        <v>2.3180999999999998</v>
      </c>
      <c r="J150" s="13"/>
    </row>
    <row r="151" spans="2:12" ht="29" x14ac:dyDescent="0.35">
      <c r="B151" s="52" t="s">
        <v>20</v>
      </c>
      <c r="C151" s="52"/>
      <c r="D151" s="52"/>
      <c r="E151" s="51"/>
      <c r="F151" s="51"/>
      <c r="H151" s="2" t="s">
        <v>68</v>
      </c>
      <c r="I151" s="19">
        <v>0.14280000000000001</v>
      </c>
      <c r="J151" s="13"/>
    </row>
    <row r="152" spans="2:12" ht="15.5" x14ac:dyDescent="0.35">
      <c r="B152" s="49" t="s">
        <v>39</v>
      </c>
      <c r="C152" s="49"/>
      <c r="D152" s="49"/>
      <c r="E152" s="50">
        <v>5942.2</v>
      </c>
      <c r="F152" s="50"/>
      <c r="I152" s="13"/>
      <c r="J152" s="13"/>
    </row>
    <row r="153" spans="2:12" ht="15.5" x14ac:dyDescent="0.35">
      <c r="B153" s="31" t="s">
        <v>30</v>
      </c>
      <c r="C153" s="32"/>
      <c r="D153" s="33"/>
      <c r="E153" s="43">
        <v>-949.65</v>
      </c>
      <c r="F153" s="44"/>
      <c r="H153" s="87" t="s">
        <v>102</v>
      </c>
      <c r="I153" s="87"/>
      <c r="J153" s="87"/>
      <c r="K153" s="87"/>
      <c r="L153" s="87"/>
    </row>
    <row r="154" spans="2:12" ht="15.5" x14ac:dyDescent="0.35">
      <c r="B154" s="52" t="s">
        <v>19</v>
      </c>
      <c r="C154" s="52"/>
      <c r="D154" s="52"/>
      <c r="E154" s="47">
        <f>SUM(E152:F153)</f>
        <v>4992.55</v>
      </c>
      <c r="F154" s="48"/>
      <c r="H154" s="87"/>
      <c r="I154" s="87"/>
      <c r="J154" s="87"/>
      <c r="K154" s="87"/>
      <c r="L154" s="87"/>
    </row>
    <row r="155" spans="2:12" ht="15.5" x14ac:dyDescent="0.35">
      <c r="B155" s="5"/>
      <c r="C155" s="5"/>
      <c r="D155" s="5"/>
      <c r="E155" s="51"/>
      <c r="F155" s="51"/>
      <c r="H155" s="87"/>
      <c r="I155" s="87"/>
      <c r="J155" s="87"/>
      <c r="K155" s="87"/>
      <c r="L155" s="87"/>
    </row>
    <row r="156" spans="2:12" ht="15.5" x14ac:dyDescent="0.35">
      <c r="B156" s="52" t="s">
        <v>21</v>
      </c>
      <c r="C156" s="52"/>
      <c r="D156" s="52"/>
      <c r="E156" s="42"/>
      <c r="F156" s="42"/>
      <c r="H156" s="87"/>
      <c r="I156" s="87"/>
      <c r="J156" s="87"/>
      <c r="K156" s="87"/>
      <c r="L156" s="87"/>
    </row>
    <row r="157" spans="2:12" ht="15.5" x14ac:dyDescent="0.35">
      <c r="B157" s="31" t="s">
        <v>41</v>
      </c>
      <c r="C157" s="32"/>
      <c r="D157" s="33"/>
      <c r="E157" s="37">
        <v>3028.31</v>
      </c>
      <c r="F157" s="38"/>
      <c r="H157" s="87"/>
      <c r="I157" s="87"/>
      <c r="J157" s="87"/>
      <c r="K157" s="87"/>
      <c r="L157" s="87"/>
    </row>
    <row r="158" spans="2:12" ht="15.5" x14ac:dyDescent="0.35">
      <c r="B158" s="31" t="s">
        <v>42</v>
      </c>
      <c r="C158" s="32"/>
      <c r="D158" s="33"/>
      <c r="E158" s="37">
        <v>-159.18</v>
      </c>
      <c r="F158" s="38"/>
      <c r="H158" s="87"/>
      <c r="I158" s="87"/>
      <c r="J158" s="87"/>
      <c r="K158" s="87"/>
      <c r="L158" s="87"/>
    </row>
    <row r="159" spans="2:12" ht="15.5" x14ac:dyDescent="0.35">
      <c r="B159" s="49" t="s">
        <v>43</v>
      </c>
      <c r="C159" s="49"/>
      <c r="D159" s="49"/>
      <c r="E159" s="37">
        <v>1178.19</v>
      </c>
      <c r="F159" s="38"/>
      <c r="H159" s="87"/>
      <c r="I159" s="87"/>
      <c r="J159" s="87"/>
      <c r="K159" s="87"/>
      <c r="L159" s="87"/>
    </row>
    <row r="160" spans="2:12" ht="15.5" x14ac:dyDescent="0.35">
      <c r="B160" s="52" t="s">
        <v>19</v>
      </c>
      <c r="C160" s="52"/>
      <c r="D160" s="52"/>
      <c r="E160" s="39">
        <f>SUM(E157:F159)</f>
        <v>4047.32</v>
      </c>
      <c r="F160" s="40"/>
      <c r="H160" s="87"/>
      <c r="I160" s="87"/>
      <c r="J160" s="87"/>
      <c r="K160" s="87"/>
      <c r="L160" s="87"/>
    </row>
    <row r="161" spans="2:12" ht="15.5" x14ac:dyDescent="0.35">
      <c r="B161" s="5"/>
      <c r="C161" s="5"/>
      <c r="D161" s="5"/>
      <c r="E161" s="9"/>
      <c r="F161" s="9"/>
      <c r="I161" s="13"/>
      <c r="J161" s="13"/>
    </row>
    <row r="162" spans="2:12" ht="15.5" x14ac:dyDescent="0.35">
      <c r="B162" s="52" t="s">
        <v>22</v>
      </c>
      <c r="C162" s="52"/>
      <c r="D162" s="52"/>
      <c r="E162" s="9"/>
      <c r="F162" s="9"/>
      <c r="I162" s="13"/>
      <c r="J162" s="13"/>
    </row>
    <row r="163" spans="2:12" ht="15.5" x14ac:dyDescent="0.35">
      <c r="B163" s="31" t="s">
        <v>45</v>
      </c>
      <c r="C163" s="32"/>
      <c r="D163" s="33"/>
      <c r="E163" s="37">
        <v>301.26</v>
      </c>
      <c r="F163" s="38"/>
      <c r="I163" s="13"/>
      <c r="J163" s="13"/>
    </row>
    <row r="164" spans="2:12" ht="15.5" x14ac:dyDescent="0.35">
      <c r="B164" s="31" t="s">
        <v>46</v>
      </c>
      <c r="C164" s="32"/>
      <c r="D164" s="33"/>
      <c r="E164" s="37">
        <v>1173.03</v>
      </c>
      <c r="F164" s="38"/>
      <c r="I164" s="13"/>
      <c r="J164" s="13"/>
    </row>
    <row r="165" spans="2:12" ht="15.5" x14ac:dyDescent="0.35">
      <c r="B165" s="49" t="s">
        <v>44</v>
      </c>
      <c r="C165" s="49"/>
      <c r="D165" s="49"/>
      <c r="E165" s="37">
        <v>55.44</v>
      </c>
      <c r="F165" s="38"/>
      <c r="I165" s="13"/>
      <c r="J165" s="13"/>
    </row>
    <row r="166" spans="2:12" ht="15.5" x14ac:dyDescent="0.35">
      <c r="B166" s="52" t="s">
        <v>19</v>
      </c>
      <c r="C166" s="52"/>
      <c r="D166" s="52"/>
      <c r="E166" s="39">
        <f>SUM(E163:F165)</f>
        <v>1529.73</v>
      </c>
      <c r="F166" s="40"/>
      <c r="I166" s="13"/>
      <c r="J166" s="13"/>
    </row>
    <row r="167" spans="2:12" ht="15.5" x14ac:dyDescent="0.35">
      <c r="B167" s="5"/>
      <c r="C167" s="5"/>
      <c r="D167" s="5"/>
      <c r="E167" s="9"/>
      <c r="F167" s="9"/>
      <c r="I167" s="13"/>
      <c r="J167" s="13"/>
    </row>
    <row r="168" spans="2:12" ht="15.5" x14ac:dyDescent="0.35">
      <c r="B168" s="52" t="s">
        <v>23</v>
      </c>
      <c r="C168" s="52"/>
      <c r="D168" s="52"/>
      <c r="E168" s="9"/>
      <c r="F168" s="9"/>
      <c r="I168" s="13"/>
      <c r="J168" s="13"/>
    </row>
    <row r="169" spans="2:12" ht="15.5" x14ac:dyDescent="0.35">
      <c r="B169" s="52" t="s">
        <v>19</v>
      </c>
      <c r="C169" s="52"/>
      <c r="D169" s="52"/>
      <c r="E169" s="39">
        <v>9000.2000000000007</v>
      </c>
      <c r="F169" s="40"/>
      <c r="I169" s="13"/>
      <c r="J169" s="13"/>
    </row>
    <row r="170" spans="2:12" ht="15.5" x14ac:dyDescent="0.35">
      <c r="B170" s="5"/>
      <c r="C170" s="5"/>
      <c r="D170" s="5"/>
      <c r="E170" s="9"/>
      <c r="F170" s="9"/>
      <c r="I170" s="13"/>
      <c r="J170" s="13"/>
    </row>
    <row r="171" spans="2:12" ht="15.5" x14ac:dyDescent="0.35">
      <c r="B171" s="5"/>
      <c r="C171" s="5" t="s">
        <v>48</v>
      </c>
      <c r="D171" s="5"/>
      <c r="E171" s="42"/>
      <c r="F171" s="42"/>
      <c r="I171" s="13"/>
      <c r="J171" s="13"/>
    </row>
    <row r="172" spans="2:12" ht="15.5" x14ac:dyDescent="0.35">
      <c r="B172" s="49" t="s">
        <v>49</v>
      </c>
      <c r="C172" s="49"/>
      <c r="D172" s="49"/>
      <c r="E172" s="42">
        <v>1786.58</v>
      </c>
      <c r="F172" s="42"/>
      <c r="I172" s="13"/>
      <c r="J172" s="13"/>
    </row>
    <row r="173" spans="2:12" ht="15.5" x14ac:dyDescent="0.35">
      <c r="B173" s="31" t="s">
        <v>50</v>
      </c>
      <c r="C173" s="32"/>
      <c r="D173" s="33"/>
      <c r="E173" s="37">
        <v>-501.24</v>
      </c>
      <c r="F173" s="38"/>
      <c r="I173" s="13"/>
      <c r="J173" s="13"/>
    </row>
    <row r="174" spans="2:12" ht="15.5" x14ac:dyDescent="0.35">
      <c r="B174" s="52" t="s">
        <v>19</v>
      </c>
      <c r="C174" s="52"/>
      <c r="D174" s="52"/>
      <c r="E174" s="39">
        <f>SUM(E172:F173)</f>
        <v>1285.3399999999999</v>
      </c>
      <c r="F174" s="40"/>
      <c r="I174" s="13"/>
      <c r="J174" s="13"/>
    </row>
    <row r="175" spans="2:12" x14ac:dyDescent="0.35">
      <c r="I175" s="13"/>
      <c r="J175" s="13"/>
    </row>
    <row r="176" spans="2:12" ht="15.5" x14ac:dyDescent="0.35">
      <c r="B176" s="63" t="s">
        <v>28</v>
      </c>
      <c r="C176" s="63"/>
      <c r="D176" s="63"/>
      <c r="E176" s="63"/>
      <c r="F176" s="63"/>
      <c r="G176" s="63"/>
      <c r="I176" s="13"/>
      <c r="J176" s="13"/>
      <c r="K176" s="35" t="s">
        <v>12</v>
      </c>
      <c r="L176" s="35"/>
    </row>
    <row r="177" spans="2:10" x14ac:dyDescent="0.35">
      <c r="I177" s="13"/>
      <c r="J177" s="13"/>
    </row>
    <row r="178" spans="2:10" ht="31" customHeight="1" x14ac:dyDescent="0.35">
      <c r="B178" s="60" t="s">
        <v>16</v>
      </c>
      <c r="C178" s="60"/>
      <c r="D178" s="60"/>
      <c r="E178" s="61" t="s">
        <v>33</v>
      </c>
      <c r="F178" s="79"/>
      <c r="I178" s="13"/>
      <c r="J178" s="13"/>
    </row>
    <row r="179" spans="2:10" ht="43.5" x14ac:dyDescent="0.35">
      <c r="B179" s="52" t="s">
        <v>17</v>
      </c>
      <c r="C179" s="52"/>
      <c r="D179" s="52"/>
      <c r="E179" s="5"/>
      <c r="F179" s="5"/>
      <c r="G179" s="12" t="s">
        <v>53</v>
      </c>
      <c r="H179" s="4" t="s">
        <v>54</v>
      </c>
      <c r="I179" s="14">
        <f>E183/E191</f>
        <v>0.71693863022050996</v>
      </c>
      <c r="J179" s="13"/>
    </row>
    <row r="180" spans="2:10" ht="44" customHeight="1" x14ac:dyDescent="0.35">
      <c r="B180" s="49" t="s">
        <v>30</v>
      </c>
      <c r="C180" s="49"/>
      <c r="D180" s="49"/>
      <c r="E180" s="50">
        <v>49157.51</v>
      </c>
      <c r="F180" s="50"/>
      <c r="G180" s="12" t="s">
        <v>52</v>
      </c>
      <c r="H180" s="4" t="s">
        <v>55</v>
      </c>
      <c r="I180" s="14">
        <f>E196/E191</f>
        <v>0.2170644694410003</v>
      </c>
      <c r="J180" s="13"/>
    </row>
    <row r="181" spans="2:10" ht="43.5" x14ac:dyDescent="0.35">
      <c r="B181" s="49" t="s">
        <v>31</v>
      </c>
      <c r="C181" s="49"/>
      <c r="D181" s="49"/>
      <c r="E181" s="50">
        <f>17047.98+79.68</f>
        <v>17127.66</v>
      </c>
      <c r="F181" s="50"/>
      <c r="G181" s="12" t="s">
        <v>56</v>
      </c>
      <c r="H181" s="4" t="s">
        <v>57</v>
      </c>
      <c r="I181" s="14">
        <f>E202/E208</f>
        <v>1.108966949607566</v>
      </c>
      <c r="J181" s="13"/>
    </row>
    <row r="182" spans="2:10" ht="72.5" x14ac:dyDescent="0.35">
      <c r="B182" s="49" t="s">
        <v>32</v>
      </c>
      <c r="C182" s="49"/>
      <c r="D182" s="49"/>
      <c r="E182" s="50">
        <v>4218.41</v>
      </c>
      <c r="F182" s="50"/>
      <c r="G182" s="12" t="s">
        <v>58</v>
      </c>
      <c r="H182" s="4" t="s">
        <v>60</v>
      </c>
      <c r="I182" s="14">
        <f>E211/(E183-E191)</f>
        <v>-8.232835743684749</v>
      </c>
      <c r="J182" s="13"/>
    </row>
    <row r="183" spans="2:10" ht="58" x14ac:dyDescent="0.35">
      <c r="B183" s="52" t="s">
        <v>19</v>
      </c>
      <c r="C183" s="52"/>
      <c r="D183" s="52"/>
      <c r="E183" s="51">
        <f>SUM(E180:F182)</f>
        <v>70503.58</v>
      </c>
      <c r="F183" s="51"/>
      <c r="G183" s="12" t="s">
        <v>59</v>
      </c>
      <c r="H183" s="4" t="s">
        <v>61</v>
      </c>
      <c r="I183" s="14">
        <f>E216/E211</f>
        <v>8.8583151831136575E-2</v>
      </c>
      <c r="J183" s="13"/>
    </row>
    <row r="184" spans="2:10" ht="15.5" x14ac:dyDescent="0.35">
      <c r="B184" s="5"/>
      <c r="C184" s="5"/>
      <c r="D184" s="5"/>
      <c r="E184" s="8"/>
      <c r="F184" s="8"/>
      <c r="I184" s="13"/>
      <c r="J184" s="13"/>
    </row>
    <row r="185" spans="2:10" ht="15.5" x14ac:dyDescent="0.35">
      <c r="B185" s="52" t="s">
        <v>18</v>
      </c>
      <c r="C185" s="52"/>
      <c r="D185" s="52"/>
      <c r="E185" s="8"/>
      <c r="F185" s="8"/>
      <c r="H185" s="17" t="s">
        <v>62</v>
      </c>
      <c r="I185" s="18" t="s">
        <v>63</v>
      </c>
      <c r="J185" s="13"/>
    </row>
    <row r="186" spans="2:10" ht="15.5" x14ac:dyDescent="0.35">
      <c r="B186" s="49" t="s">
        <v>35</v>
      </c>
      <c r="C186" s="49"/>
      <c r="D186" s="49"/>
      <c r="E186" s="50">
        <v>77061.39</v>
      </c>
      <c r="F186" s="50"/>
      <c r="H186" s="2" t="s">
        <v>64</v>
      </c>
      <c r="I186" s="19">
        <v>0.71689999999999998</v>
      </c>
      <c r="J186" s="13"/>
    </row>
    <row r="187" spans="2:10" ht="15.5" x14ac:dyDescent="0.35">
      <c r="B187" s="31" t="s">
        <v>36</v>
      </c>
      <c r="C187" s="32"/>
      <c r="D187" s="33"/>
      <c r="E187" s="50">
        <v>15185.73</v>
      </c>
      <c r="F187" s="50"/>
      <c r="H187" s="2" t="s">
        <v>65</v>
      </c>
      <c r="I187" s="19">
        <v>0.21709999999999999</v>
      </c>
      <c r="J187" s="13"/>
    </row>
    <row r="188" spans="2:10" ht="15.5" x14ac:dyDescent="0.35">
      <c r="B188" s="31" t="s">
        <v>37</v>
      </c>
      <c r="C188" s="32"/>
      <c r="D188" s="33"/>
      <c r="E188" s="50">
        <v>3779.08</v>
      </c>
      <c r="F188" s="50"/>
      <c r="H188" s="2" t="s">
        <v>66</v>
      </c>
      <c r="I188" s="19">
        <v>1.109</v>
      </c>
      <c r="J188" s="13"/>
    </row>
    <row r="189" spans="2:10" ht="29" x14ac:dyDescent="0.35">
      <c r="B189" s="31" t="s">
        <v>51</v>
      </c>
      <c r="C189" s="32"/>
      <c r="D189" s="33"/>
      <c r="E189" s="43">
        <v>146.72</v>
      </c>
      <c r="F189" s="44"/>
      <c r="H189" s="2" t="s">
        <v>67</v>
      </c>
      <c r="I189" s="19">
        <v>-8.2327999999999992</v>
      </c>
      <c r="J189" s="13"/>
    </row>
    <row r="190" spans="2:10" ht="29" x14ac:dyDescent="0.35">
      <c r="B190" s="49" t="s">
        <v>38</v>
      </c>
      <c r="C190" s="49"/>
      <c r="D190" s="49"/>
      <c r="E190" s="43">
        <v>2166.85</v>
      </c>
      <c r="F190" s="44"/>
      <c r="H190" s="2" t="s">
        <v>68</v>
      </c>
      <c r="I190" s="19">
        <v>8.8599999999999998E-2</v>
      </c>
      <c r="J190" s="13"/>
    </row>
    <row r="191" spans="2:10" ht="15.5" x14ac:dyDescent="0.35">
      <c r="B191" s="52" t="s">
        <v>19</v>
      </c>
      <c r="C191" s="52"/>
      <c r="D191" s="52"/>
      <c r="E191" s="45">
        <f>SUM(E186:F190)</f>
        <v>98339.77</v>
      </c>
      <c r="F191" s="46"/>
      <c r="I191" s="13"/>
      <c r="J191" s="13"/>
    </row>
    <row r="192" spans="2:10" ht="15.5" x14ac:dyDescent="0.35">
      <c r="B192" s="5"/>
      <c r="C192" s="5"/>
      <c r="D192" s="5"/>
      <c r="E192" s="51"/>
      <c r="F192" s="51"/>
      <c r="I192" s="13"/>
      <c r="J192" s="13"/>
    </row>
    <row r="193" spans="2:12" ht="15.5" x14ac:dyDescent="0.35">
      <c r="B193" s="52" t="s">
        <v>20</v>
      </c>
      <c r="C193" s="52"/>
      <c r="D193" s="52"/>
      <c r="E193" s="51"/>
      <c r="F193" s="51"/>
      <c r="H193" s="87" t="s">
        <v>103</v>
      </c>
      <c r="I193" s="87"/>
      <c r="J193" s="87"/>
      <c r="K193" s="87"/>
      <c r="L193" s="87"/>
    </row>
    <row r="194" spans="2:12" ht="15.5" x14ac:dyDescent="0.35">
      <c r="B194" s="49" t="s">
        <v>39</v>
      </c>
      <c r="C194" s="49"/>
      <c r="D194" s="49"/>
      <c r="E194" s="50">
        <v>70503.58</v>
      </c>
      <c r="F194" s="50"/>
      <c r="H194" s="87"/>
      <c r="I194" s="87"/>
      <c r="J194" s="87"/>
      <c r="K194" s="87"/>
      <c r="L194" s="87"/>
    </row>
    <row r="195" spans="2:12" ht="15.5" x14ac:dyDescent="0.35">
      <c r="B195" s="31" t="s">
        <v>30</v>
      </c>
      <c r="C195" s="32"/>
      <c r="D195" s="33"/>
      <c r="E195" s="43">
        <v>-49157.51</v>
      </c>
      <c r="F195" s="44"/>
      <c r="H195" s="87"/>
      <c r="I195" s="87"/>
      <c r="J195" s="87"/>
      <c r="K195" s="87"/>
      <c r="L195" s="87"/>
    </row>
    <row r="196" spans="2:12" ht="15.5" x14ac:dyDescent="0.35">
      <c r="B196" s="52" t="s">
        <v>19</v>
      </c>
      <c r="C196" s="52"/>
      <c r="D196" s="52"/>
      <c r="E196" s="47">
        <f>SUM(E194:F195)</f>
        <v>21346.07</v>
      </c>
      <c r="F196" s="48"/>
      <c r="H196" s="87"/>
      <c r="I196" s="87"/>
      <c r="J196" s="87"/>
      <c r="K196" s="87"/>
      <c r="L196" s="87"/>
    </row>
    <row r="197" spans="2:12" ht="15.5" x14ac:dyDescent="0.35">
      <c r="B197" s="5"/>
      <c r="C197" s="5"/>
      <c r="D197" s="5"/>
      <c r="E197" s="51"/>
      <c r="F197" s="51"/>
      <c r="H197" s="87"/>
      <c r="I197" s="87"/>
      <c r="J197" s="87"/>
      <c r="K197" s="87"/>
      <c r="L197" s="87"/>
    </row>
    <row r="198" spans="2:12" ht="15.5" x14ac:dyDescent="0.35">
      <c r="B198" s="52" t="s">
        <v>21</v>
      </c>
      <c r="C198" s="52"/>
      <c r="D198" s="52"/>
      <c r="E198" s="42"/>
      <c r="F198" s="42"/>
      <c r="H198" s="87"/>
      <c r="I198" s="87"/>
      <c r="J198" s="87"/>
      <c r="K198" s="87"/>
      <c r="L198" s="87"/>
    </row>
    <row r="199" spans="2:12" ht="15.5" x14ac:dyDescent="0.35">
      <c r="B199" s="31" t="s">
        <v>41</v>
      </c>
      <c r="C199" s="32"/>
      <c r="D199" s="33"/>
      <c r="E199" s="37">
        <f>202875.26-73.14</f>
        <v>202802.12</v>
      </c>
      <c r="F199" s="38"/>
      <c r="H199" s="87"/>
      <c r="I199" s="87"/>
      <c r="J199" s="87"/>
      <c r="K199" s="87"/>
      <c r="L199" s="87"/>
    </row>
    <row r="200" spans="2:12" ht="15.5" x14ac:dyDescent="0.35">
      <c r="B200" s="31" t="s">
        <v>42</v>
      </c>
      <c r="C200" s="32"/>
      <c r="D200" s="33"/>
      <c r="E200" s="37">
        <v>-9882.16</v>
      </c>
      <c r="F200" s="38"/>
      <c r="H200" s="87"/>
      <c r="I200" s="87"/>
      <c r="J200" s="87"/>
      <c r="K200" s="87"/>
      <c r="L200" s="87"/>
    </row>
    <row r="201" spans="2:12" ht="15.5" x14ac:dyDescent="0.35">
      <c r="B201" s="49" t="s">
        <v>43</v>
      </c>
      <c r="C201" s="49"/>
      <c r="D201" s="49"/>
      <c r="E201" s="42">
        <v>731.22</v>
      </c>
      <c r="F201" s="42"/>
      <c r="I201" s="13"/>
      <c r="J201" s="13"/>
    </row>
    <row r="202" spans="2:12" ht="15.5" x14ac:dyDescent="0.35">
      <c r="B202" s="52" t="s">
        <v>19</v>
      </c>
      <c r="C202" s="52"/>
      <c r="D202" s="52"/>
      <c r="E202" s="41">
        <f>SUM(E199:F201)</f>
        <v>193651.18</v>
      </c>
      <c r="F202" s="41"/>
      <c r="I202" s="13"/>
      <c r="J202" s="13"/>
    </row>
    <row r="203" spans="2:12" ht="15.5" x14ac:dyDescent="0.35">
      <c r="B203" s="5"/>
      <c r="C203" s="5"/>
      <c r="D203" s="5"/>
      <c r="E203" s="9"/>
      <c r="F203" s="9"/>
      <c r="I203" s="13"/>
      <c r="J203" s="13"/>
    </row>
    <row r="204" spans="2:12" ht="15.5" x14ac:dyDescent="0.35">
      <c r="B204" s="52" t="s">
        <v>22</v>
      </c>
      <c r="C204" s="52"/>
      <c r="D204" s="52"/>
      <c r="E204" s="9"/>
      <c r="F204" s="9"/>
      <c r="I204" s="13"/>
      <c r="J204" s="13"/>
    </row>
    <row r="205" spans="2:12" ht="15.5" x14ac:dyDescent="0.35">
      <c r="B205" s="31" t="s">
        <v>45</v>
      </c>
      <c r="C205" s="32"/>
      <c r="D205" s="33"/>
      <c r="E205" s="42">
        <v>82587.28</v>
      </c>
      <c r="F205" s="42"/>
      <c r="I205" s="13"/>
      <c r="J205" s="13"/>
    </row>
    <row r="206" spans="2:12" ht="15.5" x14ac:dyDescent="0.35">
      <c r="B206" s="31" t="s">
        <v>46</v>
      </c>
      <c r="C206" s="32"/>
      <c r="D206" s="33"/>
      <c r="E206" s="42">
        <v>90788.32</v>
      </c>
      <c r="F206" s="42"/>
      <c r="I206" s="13"/>
      <c r="J206" s="13"/>
    </row>
    <row r="207" spans="2:12" ht="15.5" x14ac:dyDescent="0.35">
      <c r="B207" s="49" t="s">
        <v>44</v>
      </c>
      <c r="C207" s="49"/>
      <c r="D207" s="49"/>
      <c r="E207" s="37">
        <v>1247.44</v>
      </c>
      <c r="F207" s="38"/>
      <c r="I207" s="13"/>
      <c r="J207" s="13"/>
    </row>
    <row r="208" spans="2:12" ht="15.5" x14ac:dyDescent="0.35">
      <c r="B208" s="52" t="s">
        <v>19</v>
      </c>
      <c r="C208" s="52"/>
      <c r="D208" s="52"/>
      <c r="E208" s="39">
        <f>SUM(E205:F207)</f>
        <v>174623.04</v>
      </c>
      <c r="F208" s="40"/>
      <c r="I208" s="13"/>
      <c r="J208" s="13"/>
    </row>
    <row r="209" spans="2:10" ht="15.5" x14ac:dyDescent="0.35">
      <c r="B209" s="5"/>
      <c r="C209" s="5"/>
      <c r="D209" s="5"/>
      <c r="E209" s="42"/>
      <c r="F209" s="42"/>
      <c r="I209" s="13"/>
      <c r="J209" s="13"/>
    </row>
    <row r="210" spans="2:10" ht="15.5" x14ac:dyDescent="0.35">
      <c r="B210" s="52" t="s">
        <v>23</v>
      </c>
      <c r="C210" s="52"/>
      <c r="D210" s="52"/>
      <c r="E210" s="42"/>
      <c r="F210" s="42"/>
      <c r="I210" s="13"/>
      <c r="J210" s="13"/>
    </row>
    <row r="211" spans="2:10" ht="15.5" x14ac:dyDescent="0.35">
      <c r="B211" s="52" t="s">
        <v>19</v>
      </c>
      <c r="C211" s="52"/>
      <c r="D211" s="52"/>
      <c r="E211" s="41">
        <v>229170.78</v>
      </c>
      <c r="F211" s="41"/>
      <c r="I211" s="13"/>
      <c r="J211" s="13"/>
    </row>
    <row r="212" spans="2:10" ht="15.5" x14ac:dyDescent="0.35">
      <c r="B212" s="5"/>
      <c r="C212" s="5"/>
      <c r="D212" s="5"/>
      <c r="E212" s="11"/>
      <c r="F212" s="11"/>
      <c r="I212" s="13"/>
      <c r="J212" s="13"/>
    </row>
    <row r="213" spans="2:10" ht="15.5" x14ac:dyDescent="0.35">
      <c r="B213" s="5"/>
      <c r="C213" s="5" t="s">
        <v>48</v>
      </c>
      <c r="D213" s="5"/>
      <c r="E213" s="11"/>
      <c r="F213" s="11"/>
      <c r="I213" s="13"/>
      <c r="J213" s="13"/>
    </row>
    <row r="214" spans="2:10" ht="15.5" x14ac:dyDescent="0.35">
      <c r="B214" s="49" t="s">
        <v>49</v>
      </c>
      <c r="C214" s="49"/>
      <c r="D214" s="49"/>
      <c r="E214" s="42">
        <v>25620.39</v>
      </c>
      <c r="F214" s="42"/>
      <c r="I214" s="13"/>
      <c r="J214" s="13"/>
    </row>
    <row r="215" spans="2:10" ht="15.5" x14ac:dyDescent="0.35">
      <c r="B215" s="31" t="s">
        <v>50</v>
      </c>
      <c r="C215" s="32"/>
      <c r="D215" s="33"/>
      <c r="E215" s="42">
        <v>-5319.72</v>
      </c>
      <c r="F215" s="42"/>
      <c r="I215" s="13"/>
      <c r="J215" s="13"/>
    </row>
    <row r="216" spans="2:10" ht="15.5" x14ac:dyDescent="0.35">
      <c r="B216" s="52" t="s">
        <v>19</v>
      </c>
      <c r="C216" s="52"/>
      <c r="D216" s="52"/>
      <c r="E216" s="41">
        <f>SUM(E214:F215)</f>
        <v>20300.669999999998</v>
      </c>
      <c r="F216" s="41"/>
      <c r="I216" s="13"/>
      <c r="J216" s="13"/>
    </row>
    <row r="217" spans="2:10" x14ac:dyDescent="0.35">
      <c r="I217" s="13"/>
      <c r="J217" s="13"/>
    </row>
    <row r="219" spans="2:10" ht="15.5" x14ac:dyDescent="0.35">
      <c r="B219" s="36" t="s">
        <v>69</v>
      </c>
      <c r="C219" s="36"/>
      <c r="D219" s="36"/>
      <c r="E219" s="36"/>
      <c r="F219" s="36"/>
      <c r="G219" s="36"/>
      <c r="H219" s="36"/>
    </row>
    <row r="221" spans="2:10" ht="58" x14ac:dyDescent="0.35">
      <c r="B221" s="20" t="s">
        <v>70</v>
      </c>
      <c r="C221" s="17" t="s">
        <v>64</v>
      </c>
      <c r="D221" s="17" t="s">
        <v>65</v>
      </c>
      <c r="E221" s="17" t="s">
        <v>66</v>
      </c>
      <c r="F221" s="17" t="s">
        <v>67</v>
      </c>
      <c r="G221" s="17" t="s">
        <v>68</v>
      </c>
    </row>
    <row r="222" spans="2:10" ht="43.5" x14ac:dyDescent="0.35">
      <c r="B222" s="2" t="s">
        <v>71</v>
      </c>
      <c r="C222" s="19">
        <v>0.82899999999999996</v>
      </c>
      <c r="D222" s="19">
        <v>0.61370000000000002</v>
      </c>
      <c r="E222" s="19">
        <v>1.0177</v>
      </c>
      <c r="F222" s="19">
        <v>-12.801600000000001</v>
      </c>
      <c r="G222" s="19">
        <v>0.1069</v>
      </c>
    </row>
    <row r="223" spans="2:10" x14ac:dyDescent="0.35">
      <c r="B223" s="2" t="s">
        <v>13</v>
      </c>
      <c r="C223" s="19">
        <v>1.9478</v>
      </c>
      <c r="D223" s="19">
        <v>1.2042999999999999</v>
      </c>
      <c r="E223" s="19">
        <v>0.63480000000000003</v>
      </c>
      <c r="F223" s="19">
        <v>3.4649999999999999</v>
      </c>
      <c r="G223" s="19">
        <v>7.4899999999999994E-2</v>
      </c>
    </row>
    <row r="224" spans="2:10" ht="43.5" x14ac:dyDescent="0.35">
      <c r="B224" s="2" t="s">
        <v>72</v>
      </c>
      <c r="C224" s="19">
        <v>1.4018999999999999</v>
      </c>
      <c r="D224" s="19">
        <v>1.2042999999999999</v>
      </c>
      <c r="E224" s="19">
        <v>0.84730000000000005</v>
      </c>
      <c r="F224" s="19">
        <v>9.3821999999999992</v>
      </c>
      <c r="G224" s="19">
        <v>9.1300000000000006E-2</v>
      </c>
    </row>
    <row r="225" spans="2:7" ht="29" x14ac:dyDescent="0.35">
      <c r="B225" s="2" t="s">
        <v>14</v>
      </c>
      <c r="C225" s="19">
        <v>2.8875999999999999</v>
      </c>
      <c r="D225" s="19">
        <v>2.4272</v>
      </c>
      <c r="E225" s="19">
        <v>2.6457999999999999</v>
      </c>
      <c r="F225" s="19">
        <v>2.3180999999999998</v>
      </c>
      <c r="G225" s="19">
        <v>0.14280000000000001</v>
      </c>
    </row>
    <row r="226" spans="2:7" ht="29" x14ac:dyDescent="0.35">
      <c r="B226" s="2" t="s">
        <v>15</v>
      </c>
      <c r="C226" s="19">
        <v>0.71689999999999998</v>
      </c>
      <c r="D226" s="19">
        <v>0.21709999999999999</v>
      </c>
      <c r="E226" s="19">
        <v>1.109</v>
      </c>
      <c r="F226" s="19">
        <v>-8.2327999999999992</v>
      </c>
      <c r="G226" s="19">
        <v>8.8599999999999998E-2</v>
      </c>
    </row>
  </sheetData>
  <mergeCells count="334">
    <mergeCell ref="H30:L36"/>
    <mergeCell ref="H71:L77"/>
    <mergeCell ref="H111:L118"/>
    <mergeCell ref="H153:L160"/>
    <mergeCell ref="H193:L200"/>
    <mergeCell ref="E171:F171"/>
    <mergeCell ref="B172:D172"/>
    <mergeCell ref="E172:F172"/>
    <mergeCell ref="B174:D174"/>
    <mergeCell ref="B152:D152"/>
    <mergeCell ref="E152:F152"/>
    <mergeCell ref="B154:D154"/>
    <mergeCell ref="B156:D156"/>
    <mergeCell ref="E156:F156"/>
    <mergeCell ref="E160:F160"/>
    <mergeCell ref="E163:F163"/>
    <mergeCell ref="E164:F164"/>
    <mergeCell ref="E165:F165"/>
    <mergeCell ref="B148:D148"/>
    <mergeCell ref="E148:F148"/>
    <mergeCell ref="B149:D149"/>
    <mergeCell ref="E150:F150"/>
    <mergeCell ref="B151:D151"/>
    <mergeCell ref="E151:F151"/>
    <mergeCell ref="E25:F25"/>
    <mergeCell ref="E26:F26"/>
    <mergeCell ref="B25:D25"/>
    <mergeCell ref="B26:D26"/>
    <mergeCell ref="B32:D32"/>
    <mergeCell ref="E32:F32"/>
    <mergeCell ref="B145:D145"/>
    <mergeCell ref="B146:D146"/>
    <mergeCell ref="E146:F146"/>
    <mergeCell ref="B147:D147"/>
    <mergeCell ref="E147:F147"/>
    <mergeCell ref="E140:F140"/>
    <mergeCell ref="B141:D141"/>
    <mergeCell ref="E141:F141"/>
    <mergeCell ref="B142:D142"/>
    <mergeCell ref="E142:F142"/>
    <mergeCell ref="B140:D140"/>
    <mergeCell ref="B134:D134"/>
    <mergeCell ref="E206:F206"/>
    <mergeCell ref="E209:F209"/>
    <mergeCell ref="B210:D210"/>
    <mergeCell ref="E210:F210"/>
    <mergeCell ref="B201:D201"/>
    <mergeCell ref="E201:F201"/>
    <mergeCell ref="B202:D202"/>
    <mergeCell ref="E202:F202"/>
    <mergeCell ref="B204:D204"/>
    <mergeCell ref="B205:D205"/>
    <mergeCell ref="E205:F205"/>
    <mergeCell ref="E197:F197"/>
    <mergeCell ref="B198:D198"/>
    <mergeCell ref="E198:F198"/>
    <mergeCell ref="B200:D200"/>
    <mergeCell ref="B191:D191"/>
    <mergeCell ref="E192:F192"/>
    <mergeCell ref="B193:D193"/>
    <mergeCell ref="E193:F193"/>
    <mergeCell ref="B194:D194"/>
    <mergeCell ref="E194:F194"/>
    <mergeCell ref="B185:D185"/>
    <mergeCell ref="B186:D186"/>
    <mergeCell ref="E186:F186"/>
    <mergeCell ref="B187:D187"/>
    <mergeCell ref="E187:F187"/>
    <mergeCell ref="B188:D188"/>
    <mergeCell ref="E188:F188"/>
    <mergeCell ref="B181:D181"/>
    <mergeCell ref="E181:F181"/>
    <mergeCell ref="B182:D182"/>
    <mergeCell ref="E182:F182"/>
    <mergeCell ref="B183:D183"/>
    <mergeCell ref="E183:F183"/>
    <mergeCell ref="B178:D178"/>
    <mergeCell ref="E178:F178"/>
    <mergeCell ref="B179:D179"/>
    <mergeCell ref="B180:D180"/>
    <mergeCell ref="E180:F180"/>
    <mergeCell ref="B138:D138"/>
    <mergeCell ref="E138:F138"/>
    <mergeCell ref="B139:D139"/>
    <mergeCell ref="B153:D153"/>
    <mergeCell ref="B157:D157"/>
    <mergeCell ref="B158:D158"/>
    <mergeCell ref="B159:D159"/>
    <mergeCell ref="B160:D160"/>
    <mergeCell ref="B162:D162"/>
    <mergeCell ref="B163:D163"/>
    <mergeCell ref="B164:D164"/>
    <mergeCell ref="B165:D165"/>
    <mergeCell ref="B166:D166"/>
    <mergeCell ref="B168:D168"/>
    <mergeCell ref="B169:D169"/>
    <mergeCell ref="B173:D173"/>
    <mergeCell ref="B143:D143"/>
    <mergeCell ref="E143:F143"/>
    <mergeCell ref="E166:F166"/>
    <mergeCell ref="B132:D132"/>
    <mergeCell ref="E132:F132"/>
    <mergeCell ref="B122:D122"/>
    <mergeCell ref="B123:D123"/>
    <mergeCell ref="B124:D124"/>
    <mergeCell ref="B125:D125"/>
    <mergeCell ref="B126:D126"/>
    <mergeCell ref="B128:D128"/>
    <mergeCell ref="B129:D129"/>
    <mergeCell ref="B133:D133"/>
    <mergeCell ref="E133:F133"/>
    <mergeCell ref="E134:F134"/>
    <mergeCell ref="B111:D111"/>
    <mergeCell ref="E111:F111"/>
    <mergeCell ref="B112:D112"/>
    <mergeCell ref="E112:F112"/>
    <mergeCell ref="B114:D114"/>
    <mergeCell ref="E115:F115"/>
    <mergeCell ref="E129:F129"/>
    <mergeCell ref="E126:F126"/>
    <mergeCell ref="E125:F125"/>
    <mergeCell ref="E123:F123"/>
    <mergeCell ref="E124:F124"/>
    <mergeCell ref="E120:F120"/>
    <mergeCell ref="E113:F113"/>
    <mergeCell ref="E114:F114"/>
    <mergeCell ref="E117:F117"/>
    <mergeCell ref="E118:F118"/>
    <mergeCell ref="B116:D116"/>
    <mergeCell ref="E116:F116"/>
    <mergeCell ref="B118:D118"/>
    <mergeCell ref="B119:D119"/>
    <mergeCell ref="E119:F119"/>
    <mergeCell ref="B106:D106"/>
    <mergeCell ref="E106:F106"/>
    <mergeCell ref="B107:D107"/>
    <mergeCell ref="E107:F107"/>
    <mergeCell ref="B109:D109"/>
    <mergeCell ref="E110:F110"/>
    <mergeCell ref="B102:D102"/>
    <mergeCell ref="E102:F102"/>
    <mergeCell ref="B104:D104"/>
    <mergeCell ref="B105:D105"/>
    <mergeCell ref="E105:F105"/>
    <mergeCell ref="E108:F108"/>
    <mergeCell ref="E109:F109"/>
    <mergeCell ref="B98:D98"/>
    <mergeCell ref="B99:D99"/>
    <mergeCell ref="E99:F99"/>
    <mergeCell ref="B100:D100"/>
    <mergeCell ref="E100:F100"/>
    <mergeCell ref="B68:D68"/>
    <mergeCell ref="E69:F69"/>
    <mergeCell ref="B70:D70"/>
    <mergeCell ref="E70:F70"/>
    <mergeCell ref="B71:D71"/>
    <mergeCell ref="E71:F71"/>
    <mergeCell ref="E72:F72"/>
    <mergeCell ref="E73:F73"/>
    <mergeCell ref="B93:D93"/>
    <mergeCell ref="E93:F93"/>
    <mergeCell ref="B78:D78"/>
    <mergeCell ref="E78:F78"/>
    <mergeCell ref="E89:F89"/>
    <mergeCell ref="B91:D91"/>
    <mergeCell ref="B92:D92"/>
    <mergeCell ref="E92:F92"/>
    <mergeCell ref="E88:F88"/>
    <mergeCell ref="B58:D58"/>
    <mergeCell ref="B59:D59"/>
    <mergeCell ref="E59:F59"/>
    <mergeCell ref="B60:D60"/>
    <mergeCell ref="E60:F60"/>
    <mergeCell ref="B45:D45"/>
    <mergeCell ref="B47:D47"/>
    <mergeCell ref="B48:D48"/>
    <mergeCell ref="E44:F44"/>
    <mergeCell ref="E45:F45"/>
    <mergeCell ref="E48:F48"/>
    <mergeCell ref="E51:F51"/>
    <mergeCell ref="E53:F53"/>
    <mergeCell ref="B55:G55"/>
    <mergeCell ref="B57:D57"/>
    <mergeCell ref="E57:F57"/>
    <mergeCell ref="E52:F52"/>
    <mergeCell ref="B38:D38"/>
    <mergeCell ref="B44:D44"/>
    <mergeCell ref="B51:D51"/>
    <mergeCell ref="E18:F18"/>
    <mergeCell ref="E19:F19"/>
    <mergeCell ref="E20:F20"/>
    <mergeCell ref="E21:F21"/>
    <mergeCell ref="E24:F24"/>
    <mergeCell ref="B176:G176"/>
    <mergeCell ref="B72:D72"/>
    <mergeCell ref="B76:D76"/>
    <mergeCell ref="B79:D79"/>
    <mergeCell ref="B81:D81"/>
    <mergeCell ref="B82:D82"/>
    <mergeCell ref="B83:D83"/>
    <mergeCell ref="B84:D84"/>
    <mergeCell ref="B85:D85"/>
    <mergeCell ref="B87:D87"/>
    <mergeCell ref="B88:D88"/>
    <mergeCell ref="B108:D108"/>
    <mergeCell ref="B113:D113"/>
    <mergeCell ref="B117:D117"/>
    <mergeCell ref="B120:D120"/>
    <mergeCell ref="B73:D73"/>
    <mergeCell ref="E74:F74"/>
    <mergeCell ref="E91:F91"/>
    <mergeCell ref="E82:F82"/>
    <mergeCell ref="E83:F83"/>
    <mergeCell ref="E84:F84"/>
    <mergeCell ref="E85:F85"/>
    <mergeCell ref="E79:F79"/>
    <mergeCell ref="B75:D75"/>
    <mergeCell ref="B50:D50"/>
    <mergeCell ref="E76:F76"/>
    <mergeCell ref="E77:F77"/>
    <mergeCell ref="B18:D18"/>
    <mergeCell ref="B19:D19"/>
    <mergeCell ref="B20:D20"/>
    <mergeCell ref="B24:D24"/>
    <mergeCell ref="B27:D27"/>
    <mergeCell ref="B136:G136"/>
    <mergeCell ref="B95:G95"/>
    <mergeCell ref="E27:F27"/>
    <mergeCell ref="E28:F28"/>
    <mergeCell ref="E31:F31"/>
    <mergeCell ref="E33:F33"/>
    <mergeCell ref="E38:F38"/>
    <mergeCell ref="B53:D53"/>
    <mergeCell ref="B39:D39"/>
    <mergeCell ref="E39:F39"/>
    <mergeCell ref="B23:D23"/>
    <mergeCell ref="B21:D21"/>
    <mergeCell ref="B28:D28"/>
    <mergeCell ref="B30:D30"/>
    <mergeCell ref="B33:D33"/>
    <mergeCell ref="B52:D52"/>
    <mergeCell ref="B14:G14"/>
    <mergeCell ref="B36:D36"/>
    <mergeCell ref="B37:D37"/>
    <mergeCell ref="E36:F36"/>
    <mergeCell ref="E37:F37"/>
    <mergeCell ref="B42:D42"/>
    <mergeCell ref="E42:F42"/>
    <mergeCell ref="B43:D43"/>
    <mergeCell ref="E43:F43"/>
    <mergeCell ref="B17:D17"/>
    <mergeCell ref="A1:C1"/>
    <mergeCell ref="D12:E12"/>
    <mergeCell ref="E1:P1"/>
    <mergeCell ref="B31:D31"/>
    <mergeCell ref="B35:D35"/>
    <mergeCell ref="B41:D41"/>
    <mergeCell ref="A2:C2"/>
    <mergeCell ref="A3:C3"/>
    <mergeCell ref="A4:C4"/>
    <mergeCell ref="E2:P2"/>
    <mergeCell ref="E3:P3"/>
    <mergeCell ref="E4:P4"/>
    <mergeCell ref="E5:P5"/>
    <mergeCell ref="E6:P6"/>
    <mergeCell ref="E7:P7"/>
    <mergeCell ref="L15:M15"/>
    <mergeCell ref="B16:D16"/>
    <mergeCell ref="E16:F16"/>
    <mergeCell ref="A5:C5"/>
    <mergeCell ref="A6:C6"/>
    <mergeCell ref="A9:C9"/>
    <mergeCell ref="A7:C7"/>
    <mergeCell ref="E8:P8"/>
    <mergeCell ref="E9:P9"/>
    <mergeCell ref="B190:D190"/>
    <mergeCell ref="B195:D195"/>
    <mergeCell ref="B199:D199"/>
    <mergeCell ref="B207:D207"/>
    <mergeCell ref="B208:D208"/>
    <mergeCell ref="B211:D211"/>
    <mergeCell ref="B214:D214"/>
    <mergeCell ref="B215:D215"/>
    <mergeCell ref="B216:D216"/>
    <mergeCell ref="B196:D196"/>
    <mergeCell ref="B206:D206"/>
    <mergeCell ref="B61:D61"/>
    <mergeCell ref="E61:F61"/>
    <mergeCell ref="B65:D65"/>
    <mergeCell ref="E65:F65"/>
    <mergeCell ref="E153:F153"/>
    <mergeCell ref="E154:F154"/>
    <mergeCell ref="E157:F157"/>
    <mergeCell ref="E158:F158"/>
    <mergeCell ref="E159:F159"/>
    <mergeCell ref="E155:F155"/>
    <mergeCell ref="B101:D101"/>
    <mergeCell ref="E101:F101"/>
    <mergeCell ref="E68:F68"/>
    <mergeCell ref="B62:D62"/>
    <mergeCell ref="E62:F62"/>
    <mergeCell ref="B64:D64"/>
    <mergeCell ref="B66:D66"/>
    <mergeCell ref="E66:F66"/>
    <mergeCell ref="B67:D67"/>
    <mergeCell ref="E67:F67"/>
    <mergeCell ref="E75:F75"/>
    <mergeCell ref="B77:D77"/>
    <mergeCell ref="B97:D97"/>
    <mergeCell ref="E97:F97"/>
    <mergeCell ref="B189:D189"/>
    <mergeCell ref="H16:I16"/>
    <mergeCell ref="L56:M56"/>
    <mergeCell ref="K96:L96"/>
    <mergeCell ref="K137:L137"/>
    <mergeCell ref="K176:L176"/>
    <mergeCell ref="B219:H219"/>
    <mergeCell ref="E173:F173"/>
    <mergeCell ref="E174:F174"/>
    <mergeCell ref="E211:F211"/>
    <mergeCell ref="E216:F216"/>
    <mergeCell ref="E215:F215"/>
    <mergeCell ref="E214:F214"/>
    <mergeCell ref="E190:F190"/>
    <mergeCell ref="E191:F191"/>
    <mergeCell ref="E195:F195"/>
    <mergeCell ref="E196:F196"/>
    <mergeCell ref="E199:F199"/>
    <mergeCell ref="E200:F200"/>
    <mergeCell ref="E207:F207"/>
    <mergeCell ref="E208:F208"/>
    <mergeCell ref="E189:F189"/>
    <mergeCell ref="E169:F169"/>
    <mergeCell ref="E149:F14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167B4-EEA3-4759-B4FD-EB63582030D4}">
  <sheetPr>
    <tabColor rgb="FF0070C0"/>
  </sheetPr>
  <dimension ref="A1:H86"/>
  <sheetViews>
    <sheetView tabSelected="1" workbookViewId="0">
      <selection activeCell="D84" sqref="D84"/>
    </sheetView>
  </sheetViews>
  <sheetFormatPr defaultRowHeight="14.5" x14ac:dyDescent="0.35"/>
  <cols>
    <col min="1" max="1" width="13.54296875" customWidth="1"/>
    <col min="2" max="2" width="14.90625" customWidth="1"/>
    <col min="3" max="3" width="19.6328125" customWidth="1"/>
    <col min="4" max="4" width="30.26953125" customWidth="1"/>
    <col min="6" max="6" width="10.36328125" customWidth="1"/>
    <col min="10" max="10" width="10.81640625" customWidth="1"/>
  </cols>
  <sheetData>
    <row r="1" spans="1:8" x14ac:dyDescent="0.35">
      <c r="A1" s="85" t="s">
        <v>91</v>
      </c>
      <c r="B1" s="85"/>
      <c r="C1" s="85"/>
      <c r="D1" s="85"/>
      <c r="E1" s="85"/>
      <c r="F1" s="85"/>
      <c r="G1" s="85"/>
      <c r="H1" s="85"/>
    </row>
    <row r="2" spans="1:8" x14ac:dyDescent="0.35">
      <c r="A2" s="22"/>
      <c r="B2" s="22"/>
      <c r="C2" s="22"/>
      <c r="D2" s="22"/>
      <c r="E2" s="22"/>
      <c r="F2" s="22"/>
      <c r="G2" s="22"/>
      <c r="H2" s="22"/>
    </row>
    <row r="3" spans="1:8" x14ac:dyDescent="0.35">
      <c r="A3" s="26" t="s">
        <v>92</v>
      </c>
      <c r="B3" s="26"/>
      <c r="C3" s="26"/>
      <c r="D3" s="26"/>
    </row>
    <row r="4" spans="1:8" ht="46.5" customHeight="1" x14ac:dyDescent="0.35">
      <c r="A4" s="20" t="s">
        <v>73</v>
      </c>
      <c r="B4" s="17" t="s">
        <v>74</v>
      </c>
      <c r="C4" s="17" t="s">
        <v>97</v>
      </c>
    </row>
    <row r="5" spans="1:8" x14ac:dyDescent="0.35">
      <c r="A5" s="21">
        <v>45231</v>
      </c>
      <c r="B5" s="3">
        <v>2295.75</v>
      </c>
      <c r="C5" s="3"/>
    </row>
    <row r="6" spans="1:8" x14ac:dyDescent="0.35">
      <c r="A6" s="21">
        <v>45261</v>
      </c>
      <c r="B6" s="3">
        <v>2373.9499999999998</v>
      </c>
      <c r="C6" s="3"/>
    </row>
    <row r="7" spans="1:8" x14ac:dyDescent="0.35">
      <c r="A7" s="21">
        <v>45292</v>
      </c>
      <c r="B7" s="3">
        <v>2850</v>
      </c>
      <c r="C7" s="3"/>
    </row>
    <row r="8" spans="1:8" x14ac:dyDescent="0.35">
      <c r="A8" s="21">
        <v>45323</v>
      </c>
      <c r="B8" s="3">
        <v>3160.8</v>
      </c>
      <c r="C8" s="3"/>
    </row>
    <row r="9" spans="1:8" x14ac:dyDescent="0.35">
      <c r="A9" s="21">
        <v>45352</v>
      </c>
      <c r="B9" s="3">
        <v>3314.85</v>
      </c>
      <c r="C9" s="3"/>
    </row>
    <row r="10" spans="1:8" x14ac:dyDescent="0.35">
      <c r="A10" s="21">
        <v>45383</v>
      </c>
      <c r="B10" s="3">
        <v>3220.65</v>
      </c>
      <c r="C10" s="3">
        <f>AVERAGE(B5:B9)</f>
        <v>2799.07</v>
      </c>
    </row>
    <row r="11" spans="1:8" x14ac:dyDescent="0.35">
      <c r="A11" s="21">
        <v>45413</v>
      </c>
      <c r="B11" s="3">
        <v>3068.85</v>
      </c>
      <c r="C11" s="3">
        <f t="shared" ref="C11:C18" si="0">AVERAGE(B6:B10)</f>
        <v>2984.05</v>
      </c>
    </row>
    <row r="12" spans="1:8" x14ac:dyDescent="0.35">
      <c r="A12" s="21">
        <v>45444</v>
      </c>
      <c r="B12" s="3">
        <v>3743</v>
      </c>
      <c r="C12" s="3">
        <f t="shared" si="0"/>
        <v>3123.0299999999997</v>
      </c>
    </row>
    <row r="13" spans="1:8" x14ac:dyDescent="0.35">
      <c r="A13" s="21">
        <v>45474</v>
      </c>
      <c r="B13" s="3">
        <v>3175.55</v>
      </c>
      <c r="C13" s="3">
        <f t="shared" si="0"/>
        <v>3301.63</v>
      </c>
    </row>
    <row r="14" spans="1:8" x14ac:dyDescent="0.35">
      <c r="A14" s="21">
        <v>45505</v>
      </c>
      <c r="B14" s="3">
        <v>3177</v>
      </c>
      <c r="C14" s="3">
        <f t="shared" si="0"/>
        <v>3304.5800000000004</v>
      </c>
    </row>
    <row r="15" spans="1:8" x14ac:dyDescent="0.35">
      <c r="A15" s="21">
        <v>45536</v>
      </c>
      <c r="B15" s="3">
        <v>3019</v>
      </c>
      <c r="C15" s="3">
        <f t="shared" si="0"/>
        <v>3277.0099999999998</v>
      </c>
    </row>
    <row r="16" spans="1:8" x14ac:dyDescent="0.35">
      <c r="A16" s="21">
        <v>45566</v>
      </c>
      <c r="B16" s="3">
        <v>3134.8</v>
      </c>
      <c r="C16" s="3">
        <f t="shared" si="0"/>
        <v>3236.6800000000003</v>
      </c>
    </row>
    <row r="17" spans="1:4" x14ac:dyDescent="0.35">
      <c r="A17" s="21">
        <v>45597</v>
      </c>
      <c r="B17" s="3">
        <v>2975.95</v>
      </c>
      <c r="C17" s="3">
        <f t="shared" si="0"/>
        <v>3249.87</v>
      </c>
    </row>
    <row r="18" spans="1:4" x14ac:dyDescent="0.35">
      <c r="A18" s="23">
        <v>45627</v>
      </c>
      <c r="B18" s="24" t="s">
        <v>98</v>
      </c>
      <c r="C18" s="25">
        <f t="shared" si="0"/>
        <v>3096.46</v>
      </c>
    </row>
    <row r="20" spans="1:4" x14ac:dyDescent="0.35">
      <c r="A20" s="28" t="s">
        <v>93</v>
      </c>
      <c r="B20" s="28"/>
      <c r="C20" s="28"/>
      <c r="D20" s="28"/>
    </row>
    <row r="21" spans="1:4" ht="29" x14ac:dyDescent="0.35">
      <c r="A21" s="20" t="s">
        <v>73</v>
      </c>
      <c r="B21" s="17" t="s">
        <v>74</v>
      </c>
      <c r="C21" s="17" t="s">
        <v>97</v>
      </c>
    </row>
    <row r="22" spans="1:4" x14ac:dyDescent="0.35">
      <c r="A22" s="21">
        <v>45231</v>
      </c>
      <c r="B22" s="3">
        <v>19529.95</v>
      </c>
      <c r="C22" s="3"/>
    </row>
    <row r="23" spans="1:4" x14ac:dyDescent="0.35">
      <c r="A23" s="21">
        <v>45261</v>
      </c>
      <c r="B23" s="3">
        <v>21700</v>
      </c>
      <c r="C23" s="3"/>
    </row>
    <row r="24" spans="1:4" x14ac:dyDescent="0.35">
      <c r="A24" s="21">
        <v>45292</v>
      </c>
      <c r="B24" s="3">
        <v>22001.05</v>
      </c>
      <c r="C24" s="3"/>
    </row>
    <row r="25" spans="1:4" x14ac:dyDescent="0.35">
      <c r="A25" s="21">
        <v>45323</v>
      </c>
      <c r="B25" s="3">
        <v>23570.05</v>
      </c>
      <c r="C25" s="3"/>
    </row>
    <row r="26" spans="1:4" x14ac:dyDescent="0.35">
      <c r="A26" s="21">
        <v>45352</v>
      </c>
      <c r="B26" s="3">
        <v>28999.95</v>
      </c>
      <c r="C26" s="3"/>
    </row>
    <row r="27" spans="1:4" x14ac:dyDescent="0.35">
      <c r="A27" s="21">
        <v>45383</v>
      </c>
      <c r="B27" s="3">
        <v>30099.25</v>
      </c>
      <c r="C27" s="3">
        <f>AVERAGE(B22:B26)</f>
        <v>23160.2</v>
      </c>
    </row>
    <row r="28" spans="1:4" x14ac:dyDescent="0.35">
      <c r="A28" s="21">
        <v>45413</v>
      </c>
      <c r="B28" s="3">
        <v>29357</v>
      </c>
      <c r="C28" s="3">
        <f t="shared" ref="C28:C35" si="1">AVERAGE(B23:B27)</f>
        <v>25274.06</v>
      </c>
    </row>
    <row r="29" spans="1:4" x14ac:dyDescent="0.35">
      <c r="A29" s="21">
        <v>45444</v>
      </c>
      <c r="B29" s="3">
        <v>30649.9</v>
      </c>
      <c r="C29" s="3">
        <f t="shared" si="1"/>
        <v>26805.46</v>
      </c>
    </row>
    <row r="30" spans="1:4" x14ac:dyDescent="0.35">
      <c r="A30" s="21">
        <v>45474</v>
      </c>
      <c r="B30" s="3">
        <v>34095.949999999997</v>
      </c>
      <c r="C30" s="3">
        <f t="shared" si="1"/>
        <v>28535.23</v>
      </c>
    </row>
    <row r="31" spans="1:4" x14ac:dyDescent="0.35">
      <c r="A31" s="21">
        <v>45505</v>
      </c>
      <c r="B31" s="3">
        <v>34977.35</v>
      </c>
      <c r="C31" s="3">
        <f t="shared" si="1"/>
        <v>30640.409999999996</v>
      </c>
    </row>
    <row r="32" spans="1:4" x14ac:dyDescent="0.35">
      <c r="A32" s="21">
        <v>45536</v>
      </c>
      <c r="B32" s="3">
        <v>32292.799999999999</v>
      </c>
      <c r="C32" s="3">
        <f t="shared" si="1"/>
        <v>31835.889999999996</v>
      </c>
    </row>
    <row r="33" spans="1:4" x14ac:dyDescent="0.35">
      <c r="A33" s="21">
        <v>45566</v>
      </c>
      <c r="B33" s="3">
        <v>37500.050000000003</v>
      </c>
      <c r="C33" s="3">
        <f t="shared" si="1"/>
        <v>32274.6</v>
      </c>
    </row>
    <row r="34" spans="1:4" x14ac:dyDescent="0.35">
      <c r="A34" s="21">
        <v>45597</v>
      </c>
      <c r="B34" s="3">
        <v>35286</v>
      </c>
      <c r="C34" s="3">
        <f t="shared" si="1"/>
        <v>33903.21</v>
      </c>
    </row>
    <row r="35" spans="1:4" x14ac:dyDescent="0.35">
      <c r="A35" s="23">
        <v>45627</v>
      </c>
      <c r="B35" s="24" t="s">
        <v>98</v>
      </c>
      <c r="C35" s="25">
        <f t="shared" si="1"/>
        <v>34830.43</v>
      </c>
    </row>
    <row r="37" spans="1:4" x14ac:dyDescent="0.35">
      <c r="A37" s="29" t="s">
        <v>94</v>
      </c>
      <c r="B37" s="29"/>
      <c r="C37" s="29"/>
      <c r="D37" s="29"/>
    </row>
    <row r="38" spans="1:4" ht="29" x14ac:dyDescent="0.35">
      <c r="A38" s="20" t="s">
        <v>73</v>
      </c>
      <c r="B38" s="17" t="s">
        <v>74</v>
      </c>
      <c r="C38" s="17" t="s">
        <v>97</v>
      </c>
    </row>
    <row r="39" spans="1:4" x14ac:dyDescent="0.35">
      <c r="A39" s="21">
        <v>45231</v>
      </c>
      <c r="B39" s="3">
        <v>255.4</v>
      </c>
      <c r="C39" s="3"/>
    </row>
    <row r="40" spans="1:4" x14ac:dyDescent="0.35">
      <c r="A40" s="21">
        <v>45261</v>
      </c>
      <c r="B40" s="3">
        <v>286.25</v>
      </c>
      <c r="C40" s="3"/>
    </row>
    <row r="41" spans="1:4" x14ac:dyDescent="0.35">
      <c r="A41" s="21">
        <v>45292</v>
      </c>
      <c r="B41" s="3">
        <v>320.75</v>
      </c>
      <c r="C41" s="3"/>
    </row>
    <row r="42" spans="1:4" x14ac:dyDescent="0.35">
      <c r="A42" s="21">
        <v>45323</v>
      </c>
      <c r="B42" s="3">
        <v>338.85</v>
      </c>
      <c r="C42" s="3"/>
    </row>
    <row r="43" spans="1:4" x14ac:dyDescent="0.35">
      <c r="A43" s="21">
        <v>45352</v>
      </c>
      <c r="B43" s="3">
        <v>321.05</v>
      </c>
      <c r="C43" s="3"/>
    </row>
    <row r="44" spans="1:4" x14ac:dyDescent="0.35">
      <c r="A44" s="21">
        <v>45383</v>
      </c>
      <c r="B44" s="3">
        <v>305</v>
      </c>
      <c r="C44" s="3">
        <f>AVERAGE(B39:B43)</f>
        <v>304.45999999999998</v>
      </c>
    </row>
    <row r="45" spans="1:4" x14ac:dyDescent="0.35">
      <c r="A45" s="21">
        <v>45413</v>
      </c>
      <c r="B45" s="3">
        <v>478.25</v>
      </c>
      <c r="C45" s="3">
        <f t="shared" ref="C45:C52" si="2">AVERAGE(B40:B44)</f>
        <v>314.38</v>
      </c>
    </row>
    <row r="46" spans="1:4" x14ac:dyDescent="0.35">
      <c r="A46" s="21">
        <v>45444</v>
      </c>
      <c r="B46" s="3">
        <v>510.05</v>
      </c>
      <c r="C46" s="3">
        <f t="shared" si="2"/>
        <v>352.78000000000003</v>
      </c>
    </row>
    <row r="47" spans="1:4" x14ac:dyDescent="0.35">
      <c r="A47" s="21">
        <v>45474</v>
      </c>
      <c r="B47" s="3">
        <v>569.65</v>
      </c>
      <c r="C47" s="3">
        <f t="shared" si="2"/>
        <v>390.64</v>
      </c>
    </row>
    <row r="48" spans="1:4" x14ac:dyDescent="0.35">
      <c r="A48" s="21">
        <v>45505</v>
      </c>
      <c r="B48" s="3">
        <v>526.35</v>
      </c>
      <c r="C48" s="3">
        <f t="shared" si="2"/>
        <v>436.8</v>
      </c>
    </row>
    <row r="49" spans="1:4" x14ac:dyDescent="0.35">
      <c r="A49" s="21">
        <v>45536</v>
      </c>
      <c r="B49" s="3">
        <v>492.9</v>
      </c>
      <c r="C49" s="3">
        <f t="shared" si="2"/>
        <v>477.85999999999996</v>
      </c>
    </row>
    <row r="50" spans="1:4" x14ac:dyDescent="0.35">
      <c r="A50" s="21">
        <v>45566</v>
      </c>
      <c r="B50" s="3">
        <v>506.6</v>
      </c>
      <c r="C50" s="3">
        <f t="shared" si="2"/>
        <v>515.43999999999994</v>
      </c>
    </row>
    <row r="51" spans="1:4" x14ac:dyDescent="0.35">
      <c r="A51" s="21">
        <v>45597</v>
      </c>
      <c r="B51" s="3">
        <v>463.95</v>
      </c>
      <c r="C51" s="3">
        <f t="shared" si="2"/>
        <v>521.11</v>
      </c>
    </row>
    <row r="52" spans="1:4" x14ac:dyDescent="0.35">
      <c r="A52" s="23">
        <v>45627</v>
      </c>
      <c r="B52" s="24" t="s">
        <v>98</v>
      </c>
      <c r="C52" s="25">
        <f t="shared" si="2"/>
        <v>511.89</v>
      </c>
    </row>
    <row r="54" spans="1:4" x14ac:dyDescent="0.35">
      <c r="A54" s="86" t="s">
        <v>95</v>
      </c>
      <c r="B54" s="86"/>
      <c r="C54" s="86"/>
      <c r="D54" s="86"/>
    </row>
    <row r="55" spans="1:4" ht="29" x14ac:dyDescent="0.35">
      <c r="A55" s="20" t="s">
        <v>73</v>
      </c>
      <c r="B55" s="17" t="s">
        <v>74</v>
      </c>
      <c r="C55" s="17" t="s">
        <v>97</v>
      </c>
    </row>
    <row r="56" spans="1:4" x14ac:dyDescent="0.35">
      <c r="A56" s="21">
        <v>45231</v>
      </c>
      <c r="B56" s="3">
        <v>1689.95</v>
      </c>
      <c r="C56" s="3"/>
    </row>
    <row r="57" spans="1:4" x14ac:dyDescent="0.35">
      <c r="A57" s="21">
        <v>45261</v>
      </c>
      <c r="B57" s="3">
        <v>1901.65</v>
      </c>
      <c r="C57" s="3"/>
    </row>
    <row r="58" spans="1:4" x14ac:dyDescent="0.35">
      <c r="A58" s="21">
        <v>45292</v>
      </c>
      <c r="B58" s="3">
        <v>1955.2</v>
      </c>
      <c r="C58" s="3"/>
    </row>
    <row r="59" spans="1:4" x14ac:dyDescent="0.35">
      <c r="A59" s="21">
        <v>45323</v>
      </c>
      <c r="B59" s="3">
        <v>2297.1999999999998</v>
      </c>
      <c r="C59" s="3"/>
    </row>
    <row r="60" spans="1:4" x14ac:dyDescent="0.35">
      <c r="A60" s="21">
        <v>45352</v>
      </c>
      <c r="B60" s="3">
        <v>2754.75</v>
      </c>
      <c r="C60" s="3"/>
    </row>
    <row r="61" spans="1:4" x14ac:dyDescent="0.35">
      <c r="A61" s="21">
        <v>45383</v>
      </c>
      <c r="B61" s="3">
        <v>3008.95</v>
      </c>
      <c r="C61" s="3">
        <f>AVERAGE(B56:B60)</f>
        <v>2119.75</v>
      </c>
    </row>
    <row r="62" spans="1:4" x14ac:dyDescent="0.35">
      <c r="A62" s="21">
        <v>45413</v>
      </c>
      <c r="B62" s="3">
        <v>3277.3</v>
      </c>
      <c r="C62" s="3">
        <f t="shared" ref="C62:C69" si="3">AVERAGE(B57:B61)</f>
        <v>2383.5500000000002</v>
      </c>
    </row>
    <row r="63" spans="1:4" x14ac:dyDescent="0.35">
      <c r="A63" s="21">
        <v>45444</v>
      </c>
      <c r="B63" s="3">
        <v>3679.9</v>
      </c>
      <c r="C63" s="3">
        <f t="shared" si="3"/>
        <v>2658.6799999999994</v>
      </c>
    </row>
    <row r="64" spans="1:4" x14ac:dyDescent="0.35">
      <c r="A64" s="21">
        <v>45474</v>
      </c>
      <c r="B64" s="3">
        <v>3966</v>
      </c>
      <c r="C64" s="3">
        <f t="shared" si="3"/>
        <v>3003.62</v>
      </c>
    </row>
    <row r="65" spans="1:4" x14ac:dyDescent="0.35">
      <c r="A65" s="21">
        <v>45505</v>
      </c>
      <c r="B65" s="3">
        <v>3839.35</v>
      </c>
      <c r="C65" s="3">
        <f t="shared" si="3"/>
        <v>3337.38</v>
      </c>
    </row>
    <row r="66" spans="1:4" x14ac:dyDescent="0.35">
      <c r="A66" s="21">
        <v>45536</v>
      </c>
      <c r="B66" s="3">
        <v>3758.85</v>
      </c>
      <c r="C66" s="3">
        <f t="shared" si="3"/>
        <v>3554.3</v>
      </c>
    </row>
    <row r="67" spans="1:4" x14ac:dyDescent="0.35">
      <c r="A67" s="21">
        <v>45566</v>
      </c>
      <c r="B67" s="3">
        <v>3816.2</v>
      </c>
      <c r="C67" s="3">
        <f t="shared" si="3"/>
        <v>3704.28</v>
      </c>
    </row>
    <row r="68" spans="1:4" x14ac:dyDescent="0.35">
      <c r="A68" s="21">
        <v>45597</v>
      </c>
      <c r="B68" s="3">
        <v>3530</v>
      </c>
      <c r="C68" s="3">
        <f t="shared" si="3"/>
        <v>3812.06</v>
      </c>
    </row>
    <row r="69" spans="1:4" x14ac:dyDescent="0.35">
      <c r="A69" s="23">
        <v>45627</v>
      </c>
      <c r="B69" s="24" t="s">
        <v>98</v>
      </c>
      <c r="C69" s="25">
        <f t="shared" si="3"/>
        <v>3782.0800000000004</v>
      </c>
    </row>
    <row r="71" spans="1:4" x14ac:dyDescent="0.35">
      <c r="A71" s="27" t="s">
        <v>96</v>
      </c>
      <c r="B71" s="27"/>
      <c r="C71" s="27"/>
      <c r="D71" s="27"/>
    </row>
    <row r="72" spans="1:4" ht="29" x14ac:dyDescent="0.35">
      <c r="A72" s="20" t="s">
        <v>73</v>
      </c>
      <c r="B72" s="17" t="s">
        <v>74</v>
      </c>
      <c r="C72" s="17" t="s">
        <v>97</v>
      </c>
    </row>
    <row r="73" spans="1:4" x14ac:dyDescent="0.35">
      <c r="A73" s="21">
        <v>45231</v>
      </c>
      <c r="B73" s="3">
        <v>119</v>
      </c>
      <c r="C73" s="3"/>
    </row>
    <row r="74" spans="1:4" x14ac:dyDescent="0.35">
      <c r="A74" s="21">
        <v>45261</v>
      </c>
      <c r="B74" s="3">
        <v>128.6</v>
      </c>
      <c r="C74" s="3"/>
    </row>
    <row r="75" spans="1:4" x14ac:dyDescent="0.35">
      <c r="A75" s="21">
        <v>45292</v>
      </c>
      <c r="B75" s="3">
        <v>142.15</v>
      </c>
      <c r="C75" s="3"/>
    </row>
    <row r="76" spans="1:4" x14ac:dyDescent="0.35">
      <c r="A76" s="21">
        <v>45323</v>
      </c>
      <c r="B76" s="3">
        <v>136.80000000000001</v>
      </c>
      <c r="C76" s="3"/>
    </row>
    <row r="77" spans="1:4" x14ac:dyDescent="0.35">
      <c r="A77" s="21">
        <v>45352</v>
      </c>
      <c r="B77" s="3">
        <v>142.05000000000001</v>
      </c>
      <c r="C77" s="3"/>
    </row>
    <row r="78" spans="1:4" x14ac:dyDescent="0.35">
      <c r="A78" s="21">
        <v>45383</v>
      </c>
      <c r="B78" s="3">
        <v>156.85</v>
      </c>
      <c r="C78" s="3">
        <f>AVERAGE(B73:B77)</f>
        <v>133.71999999999997</v>
      </c>
    </row>
    <row r="79" spans="1:4" x14ac:dyDescent="0.35">
      <c r="A79" s="21">
        <v>45413</v>
      </c>
      <c r="B79" s="3">
        <v>165.2</v>
      </c>
      <c r="C79" s="3">
        <f t="shared" ref="C79:C86" si="4">AVERAGE(B74:B78)</f>
        <v>141.29000000000002</v>
      </c>
    </row>
    <row r="80" spans="1:4" x14ac:dyDescent="0.35">
      <c r="A80" s="21">
        <v>45444</v>
      </c>
      <c r="B80" s="3">
        <v>173.6</v>
      </c>
      <c r="C80" s="3">
        <f t="shared" si="4"/>
        <v>148.60999999999999</v>
      </c>
    </row>
    <row r="81" spans="1:3" x14ac:dyDescent="0.35">
      <c r="A81" s="21">
        <v>45474</v>
      </c>
      <c r="B81" s="3">
        <v>174.75</v>
      </c>
      <c r="C81" s="3">
        <f t="shared" si="4"/>
        <v>154.90000000000003</v>
      </c>
    </row>
    <row r="82" spans="1:3" x14ac:dyDescent="0.35">
      <c r="A82" s="21">
        <v>45505</v>
      </c>
      <c r="B82" s="3">
        <v>168</v>
      </c>
      <c r="C82" s="3">
        <f t="shared" si="4"/>
        <v>162.48999999999998</v>
      </c>
    </row>
    <row r="83" spans="1:3" x14ac:dyDescent="0.35">
      <c r="A83" s="21">
        <v>45536</v>
      </c>
      <c r="B83" s="3">
        <v>154</v>
      </c>
      <c r="C83" s="3">
        <f t="shared" si="4"/>
        <v>167.68</v>
      </c>
    </row>
    <row r="84" spans="1:3" x14ac:dyDescent="0.35">
      <c r="A84" s="21">
        <v>45566</v>
      </c>
      <c r="B84" s="3">
        <v>169.5</v>
      </c>
      <c r="C84" s="3">
        <f t="shared" si="4"/>
        <v>167.10999999999999</v>
      </c>
    </row>
    <row r="85" spans="1:3" x14ac:dyDescent="0.35">
      <c r="A85" s="21">
        <v>45597</v>
      </c>
      <c r="B85" s="3">
        <v>149.85</v>
      </c>
      <c r="C85" s="3">
        <f t="shared" si="4"/>
        <v>167.97</v>
      </c>
    </row>
    <row r="86" spans="1:3" x14ac:dyDescent="0.35">
      <c r="A86" s="23">
        <v>45627</v>
      </c>
      <c r="B86" s="24" t="s">
        <v>98</v>
      </c>
      <c r="C86" s="25">
        <f t="shared" si="4"/>
        <v>163.22</v>
      </c>
    </row>
  </sheetData>
  <mergeCells count="6">
    <mergeCell ref="A71:D71"/>
    <mergeCell ref="A1:H1"/>
    <mergeCell ref="A3:D3"/>
    <mergeCell ref="A20:D20"/>
    <mergeCell ref="A37:D37"/>
    <mergeCell ref="A54:D5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Student_Details</vt:lpstr>
      <vt:lpstr>BSE_MonthlyData_1yr</vt:lpstr>
      <vt:lpstr>AccountingRatios_Calculated</vt:lpstr>
      <vt:lpstr>BSE_StockPrice_TrendAnalysis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Hemant Tayade</dc:creator>
  <cp:lastModifiedBy>Hemant Tayade</cp:lastModifiedBy>
  <dcterms:created xsi:type="dcterms:W3CDTF">2024-10-31T06:39:46Z</dcterms:created>
  <dcterms:modified xsi:type="dcterms:W3CDTF">2025-01-26T11:06:17Z</dcterms:modified>
</cp:coreProperties>
</file>