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uments\02.Marine Mammals\02.Marine Mammals and suspect screening\Target Analysis\MM FmB\Melanie Targeted\"/>
    </mc:Choice>
  </mc:AlternateContent>
  <xr:revisionPtr revIDLastSave="0" documentId="13_ncr:1_{FE904616-C384-41BE-9D6D-3B22329BA921}" xr6:coauthVersionLast="36" xr6:coauthVersionMax="36" xr10:uidLastSave="{00000000-0000-0000-0000-000000000000}"/>
  <bookViews>
    <workbookView xWindow="0" yWindow="0" windowWidth="38400" windowHeight="17775" activeTab="1" xr2:uid="{95CB40D6-7678-403A-A9CB-20023B311AAB}"/>
  </bookViews>
  <sheets>
    <sheet name="Description" sheetId="2" r:id="rId1"/>
    <sheet name="QCs-recovery" sheetId="3" r:id="rId2"/>
    <sheet name="DATA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91" i="3" l="1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I65" i="3"/>
  <c r="Y46" i="3"/>
  <c r="R46" i="3"/>
  <c r="Q46" i="3"/>
  <c r="M46" i="3"/>
  <c r="L46" i="3"/>
  <c r="K46" i="3"/>
  <c r="J46" i="3"/>
  <c r="I46" i="3"/>
  <c r="H46" i="3"/>
  <c r="G46" i="3"/>
  <c r="F46" i="3"/>
  <c r="Y45" i="3"/>
  <c r="R45" i="3"/>
  <c r="Q45" i="3"/>
  <c r="M45" i="3"/>
  <c r="L45" i="3"/>
  <c r="K45" i="3"/>
  <c r="J45" i="3"/>
  <c r="I45" i="3"/>
  <c r="H45" i="3"/>
  <c r="G45" i="3"/>
  <c r="F45" i="3"/>
  <c r="Y44" i="3"/>
  <c r="R44" i="3"/>
  <c r="Q44" i="3"/>
  <c r="M44" i="3"/>
  <c r="L44" i="3"/>
  <c r="K44" i="3"/>
  <c r="J44" i="3"/>
  <c r="I44" i="3"/>
  <c r="H44" i="3"/>
  <c r="G44" i="3"/>
  <c r="F44" i="3"/>
  <c r="AH36" i="3"/>
  <c r="AH58" i="3" s="1"/>
  <c r="AH65" i="3" s="1"/>
  <c r="Z36" i="3"/>
  <c r="Z58" i="3" s="1"/>
  <c r="Z65" i="3" s="1"/>
  <c r="R36" i="3"/>
  <c r="R58" i="3" s="1"/>
  <c r="R65" i="3" s="1"/>
  <c r="J36" i="3"/>
  <c r="J58" i="3" s="1"/>
  <c r="J65" i="3" s="1"/>
  <c r="AJ35" i="3"/>
  <c r="AJ57" i="3" s="1"/>
  <c r="AJ64" i="3" s="1"/>
  <c r="AB35" i="3"/>
  <c r="AB57" i="3" s="1"/>
  <c r="AB64" i="3" s="1"/>
  <c r="T35" i="3"/>
  <c r="T57" i="3" s="1"/>
  <c r="T64" i="3" s="1"/>
  <c r="L35" i="3"/>
  <c r="L57" i="3" s="1"/>
  <c r="L64" i="3" s="1"/>
  <c r="D35" i="3"/>
  <c r="D57" i="3" s="1"/>
  <c r="D64" i="3" s="1"/>
  <c r="AD34" i="3"/>
  <c r="AD56" i="3" s="1"/>
  <c r="V34" i="3"/>
  <c r="V56" i="3" s="1"/>
  <c r="N34" i="3"/>
  <c r="N56" i="3" s="1"/>
  <c r="F34" i="3"/>
  <c r="F56" i="3" s="1"/>
  <c r="AJ26" i="3"/>
  <c r="AJ36" i="3" s="1"/>
  <c r="AJ58" i="3" s="1"/>
  <c r="AJ65" i="3" s="1"/>
  <c r="AI26" i="3"/>
  <c r="AI36" i="3" s="1"/>
  <c r="AI58" i="3" s="1"/>
  <c r="AI65" i="3" s="1"/>
  <c r="AH26" i="3"/>
  <c r="AG26" i="3"/>
  <c r="AG36" i="3" s="1"/>
  <c r="AG58" i="3" s="1"/>
  <c r="AG65" i="3" s="1"/>
  <c r="AF26" i="3"/>
  <c r="AF36" i="3" s="1"/>
  <c r="AF58" i="3" s="1"/>
  <c r="AF65" i="3" s="1"/>
  <c r="AE26" i="3"/>
  <c r="AE36" i="3" s="1"/>
  <c r="AE58" i="3" s="1"/>
  <c r="AE65" i="3" s="1"/>
  <c r="AD26" i="3"/>
  <c r="AD36" i="3" s="1"/>
  <c r="AD58" i="3" s="1"/>
  <c r="AD65" i="3" s="1"/>
  <c r="AC26" i="3"/>
  <c r="AC36" i="3" s="1"/>
  <c r="AC58" i="3" s="1"/>
  <c r="AC65" i="3" s="1"/>
  <c r="AB26" i="3"/>
  <c r="AB36" i="3" s="1"/>
  <c r="AB58" i="3" s="1"/>
  <c r="AB65" i="3" s="1"/>
  <c r="AA26" i="3"/>
  <c r="AA36" i="3" s="1"/>
  <c r="AA58" i="3" s="1"/>
  <c r="AA65" i="3" s="1"/>
  <c r="Z26" i="3"/>
  <c r="Y26" i="3"/>
  <c r="Y36" i="3" s="1"/>
  <c r="Y58" i="3" s="1"/>
  <c r="Y65" i="3" s="1"/>
  <c r="X26" i="3"/>
  <c r="X36" i="3" s="1"/>
  <c r="X58" i="3" s="1"/>
  <c r="X65" i="3" s="1"/>
  <c r="V26" i="3"/>
  <c r="V36" i="3" s="1"/>
  <c r="V58" i="3" s="1"/>
  <c r="V65" i="3" s="1"/>
  <c r="U26" i="3"/>
  <c r="U36" i="3" s="1"/>
  <c r="U58" i="3" s="1"/>
  <c r="U65" i="3" s="1"/>
  <c r="T26" i="3"/>
  <c r="T36" i="3" s="1"/>
  <c r="T58" i="3" s="1"/>
  <c r="T65" i="3" s="1"/>
  <c r="S26" i="3"/>
  <c r="S36" i="3" s="1"/>
  <c r="S58" i="3" s="1"/>
  <c r="S65" i="3" s="1"/>
  <c r="R26" i="3"/>
  <c r="Q26" i="3"/>
  <c r="Q36" i="3" s="1"/>
  <c r="Q58" i="3" s="1"/>
  <c r="Q65" i="3" s="1"/>
  <c r="P26" i="3"/>
  <c r="P36" i="3" s="1"/>
  <c r="P58" i="3" s="1"/>
  <c r="P65" i="3" s="1"/>
  <c r="O26" i="3"/>
  <c r="O36" i="3" s="1"/>
  <c r="O58" i="3" s="1"/>
  <c r="O65" i="3" s="1"/>
  <c r="N26" i="3"/>
  <c r="N36" i="3" s="1"/>
  <c r="N58" i="3" s="1"/>
  <c r="N65" i="3" s="1"/>
  <c r="M26" i="3"/>
  <c r="M36" i="3" s="1"/>
  <c r="M58" i="3" s="1"/>
  <c r="M65" i="3" s="1"/>
  <c r="L26" i="3"/>
  <c r="L36" i="3" s="1"/>
  <c r="L58" i="3" s="1"/>
  <c r="L65" i="3" s="1"/>
  <c r="K26" i="3"/>
  <c r="K36" i="3" s="1"/>
  <c r="K58" i="3" s="1"/>
  <c r="K65" i="3" s="1"/>
  <c r="J26" i="3"/>
  <c r="I26" i="3"/>
  <c r="I36" i="3" s="1"/>
  <c r="H26" i="3"/>
  <c r="H36" i="3" s="1"/>
  <c r="H58" i="3" s="1"/>
  <c r="H65" i="3" s="1"/>
  <c r="G26" i="3"/>
  <c r="G36" i="3" s="1"/>
  <c r="G58" i="3" s="1"/>
  <c r="G65" i="3" s="1"/>
  <c r="F26" i="3"/>
  <c r="F36" i="3" s="1"/>
  <c r="F58" i="3" s="1"/>
  <c r="F65" i="3" s="1"/>
  <c r="E26" i="3"/>
  <c r="E36" i="3" s="1"/>
  <c r="E58" i="3" s="1"/>
  <c r="E65" i="3" s="1"/>
  <c r="D26" i="3"/>
  <c r="D36" i="3" s="1"/>
  <c r="D58" i="3" s="1"/>
  <c r="D65" i="3" s="1"/>
  <c r="C26" i="3"/>
  <c r="C36" i="3" s="1"/>
  <c r="C58" i="3" s="1"/>
  <c r="C65" i="3" s="1"/>
  <c r="AJ25" i="3"/>
  <c r="AI25" i="3"/>
  <c r="AI35" i="3" s="1"/>
  <c r="AI57" i="3" s="1"/>
  <c r="AI64" i="3" s="1"/>
  <c r="AH25" i="3"/>
  <c r="AH35" i="3" s="1"/>
  <c r="AH57" i="3" s="1"/>
  <c r="AH64" i="3" s="1"/>
  <c r="AG25" i="3"/>
  <c r="AG35" i="3" s="1"/>
  <c r="AG57" i="3" s="1"/>
  <c r="AG64" i="3" s="1"/>
  <c r="AF25" i="3"/>
  <c r="AF35" i="3" s="1"/>
  <c r="AF57" i="3" s="1"/>
  <c r="AF64" i="3" s="1"/>
  <c r="AE25" i="3"/>
  <c r="AE35" i="3" s="1"/>
  <c r="AE57" i="3" s="1"/>
  <c r="AE64" i="3" s="1"/>
  <c r="AD25" i="3"/>
  <c r="AD35" i="3" s="1"/>
  <c r="AD57" i="3" s="1"/>
  <c r="AD64" i="3" s="1"/>
  <c r="AC25" i="3"/>
  <c r="AC35" i="3" s="1"/>
  <c r="AC57" i="3" s="1"/>
  <c r="AC64" i="3" s="1"/>
  <c r="AB25" i="3"/>
  <c r="AA25" i="3"/>
  <c r="AA35" i="3" s="1"/>
  <c r="AA57" i="3" s="1"/>
  <c r="AA64" i="3" s="1"/>
  <c r="Z25" i="3"/>
  <c r="Z35" i="3" s="1"/>
  <c r="Z57" i="3" s="1"/>
  <c r="Z64" i="3" s="1"/>
  <c r="Y25" i="3"/>
  <c r="Y35" i="3" s="1"/>
  <c r="Y57" i="3" s="1"/>
  <c r="Y64" i="3" s="1"/>
  <c r="X25" i="3"/>
  <c r="X35" i="3" s="1"/>
  <c r="X57" i="3" s="1"/>
  <c r="X64" i="3" s="1"/>
  <c r="V25" i="3"/>
  <c r="V35" i="3" s="1"/>
  <c r="V57" i="3" s="1"/>
  <c r="V64" i="3" s="1"/>
  <c r="U25" i="3"/>
  <c r="U35" i="3" s="1"/>
  <c r="U57" i="3" s="1"/>
  <c r="U64" i="3" s="1"/>
  <c r="T25" i="3"/>
  <c r="S25" i="3"/>
  <c r="S35" i="3" s="1"/>
  <c r="S57" i="3" s="1"/>
  <c r="S64" i="3" s="1"/>
  <c r="R25" i="3"/>
  <c r="R35" i="3" s="1"/>
  <c r="R57" i="3" s="1"/>
  <c r="R64" i="3" s="1"/>
  <c r="Q25" i="3"/>
  <c r="Q35" i="3" s="1"/>
  <c r="Q57" i="3" s="1"/>
  <c r="Q64" i="3" s="1"/>
  <c r="P25" i="3"/>
  <c r="P35" i="3" s="1"/>
  <c r="P57" i="3" s="1"/>
  <c r="P64" i="3" s="1"/>
  <c r="O25" i="3"/>
  <c r="O35" i="3" s="1"/>
  <c r="O57" i="3" s="1"/>
  <c r="O64" i="3" s="1"/>
  <c r="N25" i="3"/>
  <c r="N35" i="3" s="1"/>
  <c r="N57" i="3" s="1"/>
  <c r="N64" i="3" s="1"/>
  <c r="M25" i="3"/>
  <c r="M35" i="3" s="1"/>
  <c r="M57" i="3" s="1"/>
  <c r="M64" i="3" s="1"/>
  <c r="L25" i="3"/>
  <c r="K25" i="3"/>
  <c r="K35" i="3" s="1"/>
  <c r="K57" i="3" s="1"/>
  <c r="K64" i="3" s="1"/>
  <c r="J25" i="3"/>
  <c r="J35" i="3" s="1"/>
  <c r="J57" i="3" s="1"/>
  <c r="J64" i="3" s="1"/>
  <c r="I25" i="3"/>
  <c r="I35" i="3" s="1"/>
  <c r="I57" i="3" s="1"/>
  <c r="I64" i="3" s="1"/>
  <c r="H25" i="3"/>
  <c r="H35" i="3" s="1"/>
  <c r="H57" i="3" s="1"/>
  <c r="H64" i="3" s="1"/>
  <c r="G25" i="3"/>
  <c r="G35" i="3" s="1"/>
  <c r="G57" i="3" s="1"/>
  <c r="G64" i="3" s="1"/>
  <c r="F25" i="3"/>
  <c r="F35" i="3" s="1"/>
  <c r="F57" i="3" s="1"/>
  <c r="F64" i="3" s="1"/>
  <c r="E25" i="3"/>
  <c r="E35" i="3" s="1"/>
  <c r="E57" i="3" s="1"/>
  <c r="E64" i="3" s="1"/>
  <c r="D25" i="3"/>
  <c r="C25" i="3"/>
  <c r="C35" i="3" s="1"/>
  <c r="C57" i="3" s="1"/>
  <c r="C64" i="3" s="1"/>
  <c r="AJ24" i="3"/>
  <c r="AJ34" i="3" s="1"/>
  <c r="AJ56" i="3" s="1"/>
  <c r="AI24" i="3"/>
  <c r="AI34" i="3" s="1"/>
  <c r="AI56" i="3" s="1"/>
  <c r="AH24" i="3"/>
  <c r="AH34" i="3" s="1"/>
  <c r="AH56" i="3" s="1"/>
  <c r="AG24" i="3"/>
  <c r="AG34" i="3" s="1"/>
  <c r="AG56" i="3" s="1"/>
  <c r="AF24" i="3"/>
  <c r="AF34" i="3" s="1"/>
  <c r="AF56" i="3" s="1"/>
  <c r="AE24" i="3"/>
  <c r="AE34" i="3" s="1"/>
  <c r="AE56" i="3" s="1"/>
  <c r="AD24" i="3"/>
  <c r="AC24" i="3"/>
  <c r="AC34" i="3" s="1"/>
  <c r="AC56" i="3" s="1"/>
  <c r="AB24" i="3"/>
  <c r="AB34" i="3" s="1"/>
  <c r="AB56" i="3" s="1"/>
  <c r="AA24" i="3"/>
  <c r="AA34" i="3" s="1"/>
  <c r="AA56" i="3" s="1"/>
  <c r="Z24" i="3"/>
  <c r="Z34" i="3" s="1"/>
  <c r="Z56" i="3" s="1"/>
  <c r="Y24" i="3"/>
  <c r="Y34" i="3" s="1"/>
  <c r="Y56" i="3" s="1"/>
  <c r="X24" i="3"/>
  <c r="X34" i="3" s="1"/>
  <c r="X56" i="3" s="1"/>
  <c r="V24" i="3"/>
  <c r="U24" i="3"/>
  <c r="U34" i="3" s="1"/>
  <c r="U56" i="3" s="1"/>
  <c r="T24" i="3"/>
  <c r="T34" i="3" s="1"/>
  <c r="T56" i="3" s="1"/>
  <c r="S24" i="3"/>
  <c r="S34" i="3" s="1"/>
  <c r="S56" i="3" s="1"/>
  <c r="R24" i="3"/>
  <c r="R34" i="3" s="1"/>
  <c r="R56" i="3" s="1"/>
  <c r="Q24" i="3"/>
  <c r="Q34" i="3" s="1"/>
  <c r="Q56" i="3" s="1"/>
  <c r="P24" i="3"/>
  <c r="P34" i="3" s="1"/>
  <c r="P56" i="3" s="1"/>
  <c r="O24" i="3"/>
  <c r="O34" i="3" s="1"/>
  <c r="O56" i="3" s="1"/>
  <c r="N24" i="3"/>
  <c r="M24" i="3"/>
  <c r="M34" i="3" s="1"/>
  <c r="M56" i="3" s="1"/>
  <c r="L24" i="3"/>
  <c r="L34" i="3" s="1"/>
  <c r="L56" i="3" s="1"/>
  <c r="K24" i="3"/>
  <c r="K34" i="3" s="1"/>
  <c r="K56" i="3" s="1"/>
  <c r="J24" i="3"/>
  <c r="J34" i="3" s="1"/>
  <c r="J56" i="3" s="1"/>
  <c r="I24" i="3"/>
  <c r="I34" i="3" s="1"/>
  <c r="I56" i="3" s="1"/>
  <c r="H24" i="3"/>
  <c r="H34" i="3" s="1"/>
  <c r="H56" i="3" s="1"/>
  <c r="G24" i="3"/>
  <c r="G34" i="3" s="1"/>
  <c r="G56" i="3" s="1"/>
  <c r="F24" i="3"/>
  <c r="E24" i="3"/>
  <c r="E34" i="3" s="1"/>
  <c r="E56" i="3" s="1"/>
  <c r="D24" i="3"/>
  <c r="D34" i="3" s="1"/>
  <c r="D56" i="3" s="1"/>
  <c r="C24" i="3"/>
  <c r="C34" i="3" s="1"/>
  <c r="C56" i="3" s="1"/>
  <c r="W16" i="3"/>
  <c r="W26" i="3" s="1"/>
  <c r="W36" i="3" s="1"/>
  <c r="W58" i="3" s="1"/>
  <c r="W65" i="3" s="1"/>
  <c r="W15" i="3"/>
  <c r="W25" i="3" s="1"/>
  <c r="W35" i="3" s="1"/>
  <c r="W57" i="3" s="1"/>
  <c r="W64" i="3" s="1"/>
  <c r="W14" i="3"/>
  <c r="W24" i="3" s="1"/>
  <c r="W34" i="3" s="1"/>
  <c r="W56" i="3" s="1"/>
  <c r="D6" i="3"/>
  <c r="D5" i="3"/>
  <c r="D4" i="3"/>
  <c r="R63" i="3" l="1"/>
  <c r="R70" i="3" s="1"/>
  <c r="R59" i="3"/>
  <c r="AI63" i="3"/>
  <c r="AI70" i="3" s="1"/>
  <c r="AI59" i="3"/>
  <c r="K63" i="3"/>
  <c r="K70" i="3" s="1"/>
  <c r="K59" i="3"/>
  <c r="AJ63" i="3"/>
  <c r="AJ70" i="3" s="1"/>
  <c r="AJ59" i="3"/>
  <c r="L63" i="3"/>
  <c r="L70" i="3" s="1"/>
  <c r="L59" i="3"/>
  <c r="AC63" i="3"/>
  <c r="AC70" i="3" s="1"/>
  <c r="AC59" i="3"/>
  <c r="E63" i="3"/>
  <c r="E70" i="3" s="1"/>
  <c r="E59" i="3"/>
  <c r="M63" i="3"/>
  <c r="M70" i="3" s="1"/>
  <c r="M59" i="3"/>
  <c r="U63" i="3"/>
  <c r="U70" i="3" s="1"/>
  <c r="U59" i="3"/>
  <c r="J59" i="3"/>
  <c r="J63" i="3"/>
  <c r="J70" i="3" s="1"/>
  <c r="AB63" i="3"/>
  <c r="AB70" i="3" s="1"/>
  <c r="AB59" i="3"/>
  <c r="T63" i="3"/>
  <c r="T70" i="3" s="1"/>
  <c r="T59" i="3"/>
  <c r="AE59" i="3"/>
  <c r="AE63" i="3"/>
  <c r="AE70" i="3" s="1"/>
  <c r="F63" i="3"/>
  <c r="F70" i="3" s="1"/>
  <c r="F59" i="3"/>
  <c r="AA63" i="3"/>
  <c r="AA70" i="3" s="1"/>
  <c r="AA59" i="3"/>
  <c r="C63" i="3"/>
  <c r="C70" i="3" s="1"/>
  <c r="C59" i="3"/>
  <c r="S63" i="3"/>
  <c r="S70" i="3" s="1"/>
  <c r="S59" i="3"/>
  <c r="D63" i="3"/>
  <c r="D70" i="3" s="1"/>
  <c r="D59" i="3"/>
  <c r="G59" i="3"/>
  <c r="G63" i="3"/>
  <c r="G70" i="3" s="1"/>
  <c r="O59" i="3"/>
  <c r="O63" i="3"/>
  <c r="O70" i="3" s="1"/>
  <c r="X59" i="3"/>
  <c r="X63" i="3"/>
  <c r="X70" i="3" s="1"/>
  <c r="AF59" i="3"/>
  <c r="AF63" i="3"/>
  <c r="AF70" i="3" s="1"/>
  <c r="N63" i="3"/>
  <c r="N70" i="3" s="1"/>
  <c r="N59" i="3"/>
  <c r="W59" i="3"/>
  <c r="W63" i="3"/>
  <c r="W70" i="3" s="1"/>
  <c r="H59" i="3"/>
  <c r="H63" i="3"/>
  <c r="H70" i="3" s="1"/>
  <c r="P59" i="3"/>
  <c r="P63" i="3"/>
  <c r="P70" i="3" s="1"/>
  <c r="Y63" i="3"/>
  <c r="Y70" i="3" s="1"/>
  <c r="Y59" i="3"/>
  <c r="AG63" i="3"/>
  <c r="AG70" i="3" s="1"/>
  <c r="AG59" i="3"/>
  <c r="V63" i="3"/>
  <c r="V70" i="3" s="1"/>
  <c r="V59" i="3"/>
  <c r="I63" i="3"/>
  <c r="I70" i="3" s="1"/>
  <c r="I59" i="3"/>
  <c r="Q63" i="3"/>
  <c r="Q70" i="3" s="1"/>
  <c r="Q59" i="3"/>
  <c r="Z63" i="3"/>
  <c r="Z70" i="3" s="1"/>
  <c r="Z59" i="3"/>
  <c r="AH59" i="3"/>
  <c r="AH63" i="3"/>
  <c r="AH70" i="3" s="1"/>
  <c r="AD63" i="3"/>
  <c r="AD70" i="3" s="1"/>
  <c r="AD59" i="3"/>
  <c r="D69" i="3" l="1"/>
  <c r="D68" i="3"/>
  <c r="AF68" i="3"/>
  <c r="AF69" i="3"/>
  <c r="AH68" i="3"/>
  <c r="AH69" i="3"/>
  <c r="X68" i="3"/>
  <c r="X69" i="3"/>
  <c r="R71" i="3"/>
  <c r="Z68" i="3"/>
  <c r="Z69" i="3"/>
  <c r="AG69" i="3"/>
  <c r="AG68" i="3"/>
  <c r="W71" i="3"/>
  <c r="C69" i="3"/>
  <c r="C68" i="3"/>
  <c r="C71" i="3" s="1"/>
  <c r="T69" i="3"/>
  <c r="T68" i="3"/>
  <c r="M69" i="3"/>
  <c r="M68" i="3"/>
  <c r="AJ69" i="3"/>
  <c r="AJ68" i="3"/>
  <c r="I69" i="3"/>
  <c r="I68" i="3"/>
  <c r="I71" i="3" s="1"/>
  <c r="D71" i="3"/>
  <c r="H68" i="3"/>
  <c r="H69" i="3"/>
  <c r="AE68" i="3"/>
  <c r="AE69" i="3"/>
  <c r="Z71" i="3"/>
  <c r="AG71" i="3"/>
  <c r="W68" i="3"/>
  <c r="W69" i="3"/>
  <c r="O68" i="3"/>
  <c r="O71" i="3" s="1"/>
  <c r="O69" i="3"/>
  <c r="T71" i="3"/>
  <c r="M71" i="3"/>
  <c r="AJ71" i="3"/>
  <c r="P68" i="3"/>
  <c r="P71" i="3" s="1"/>
  <c r="P69" i="3"/>
  <c r="V71" i="3"/>
  <c r="L71" i="3"/>
  <c r="Q69" i="3"/>
  <c r="Q68" i="3"/>
  <c r="Q71" i="3" s="1"/>
  <c r="Y69" i="3"/>
  <c r="Y68" i="3"/>
  <c r="N69" i="3"/>
  <c r="N68" i="3"/>
  <c r="AA69" i="3"/>
  <c r="AA68" i="3"/>
  <c r="AB69" i="3"/>
  <c r="AB68" i="3"/>
  <c r="E69" i="3"/>
  <c r="E68" i="3"/>
  <c r="E71" i="3" s="1"/>
  <c r="K69" i="3"/>
  <c r="K68" i="3"/>
  <c r="K71" i="3" s="1"/>
  <c r="AD69" i="3"/>
  <c r="AD68" i="3"/>
  <c r="AD71" i="3" s="1"/>
  <c r="F69" i="3"/>
  <c r="F68" i="3"/>
  <c r="Y71" i="3"/>
  <c r="N71" i="3"/>
  <c r="G68" i="3"/>
  <c r="G71" i="3" s="1"/>
  <c r="G69" i="3"/>
  <c r="AA71" i="3"/>
  <c r="AB71" i="3"/>
  <c r="J71" i="3"/>
  <c r="AC69" i="3"/>
  <c r="AC68" i="3"/>
  <c r="AI69" i="3"/>
  <c r="AI68" i="3"/>
  <c r="AI71" i="3" s="1"/>
  <c r="AF71" i="3"/>
  <c r="F71" i="3"/>
  <c r="J69" i="3"/>
  <c r="J68" i="3"/>
  <c r="AC71" i="3"/>
  <c r="AH71" i="3"/>
  <c r="V69" i="3"/>
  <c r="V68" i="3"/>
  <c r="H71" i="3"/>
  <c r="X71" i="3"/>
  <c r="S69" i="3"/>
  <c r="S68" i="3"/>
  <c r="AE71" i="3"/>
  <c r="U69" i="3"/>
  <c r="U68" i="3"/>
  <c r="U71" i="3" s="1"/>
  <c r="L69" i="3"/>
  <c r="L68" i="3"/>
  <c r="R68" i="3"/>
  <c r="R69" i="3"/>
  <c r="S71" i="3"/>
</calcChain>
</file>

<file path=xl/sharedStrings.xml><?xml version="1.0" encoding="utf-8"?>
<sst xmlns="http://schemas.openxmlformats.org/spreadsheetml/2006/main" count="466" uniqueCount="199">
  <si>
    <t>Concentration in extract (ng/ul)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</si>
  <si>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</si>
  <si>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</si>
  <si>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</si>
  <si>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</si>
  <si>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</si>
  <si>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</si>
  <si>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</si>
  <si>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</si>
  <si>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</si>
  <si>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</si>
  <si>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PFHxDA</t>
  </si>
  <si>
    <t>PFOcDA</t>
  </si>
  <si>
    <t>PFBS</t>
  </si>
  <si>
    <t>PFHxS</t>
  </si>
  <si>
    <t>PFOS</t>
  </si>
  <si>
    <t>PFDS</t>
  </si>
  <si>
    <t>3:3 FTCA</t>
  </si>
  <si>
    <t>5:3 FTCA</t>
  </si>
  <si>
    <t>7:3 FTCA</t>
  </si>
  <si>
    <t>4:2 FTS</t>
  </si>
  <si>
    <t>6:2 FTS</t>
  </si>
  <si>
    <t>8:2 FTS</t>
  </si>
  <si>
    <t>FOSA</t>
  </si>
  <si>
    <t>MeFOSA</t>
  </si>
  <si>
    <t>EtFOSA</t>
  </si>
  <si>
    <t>FOSAA</t>
  </si>
  <si>
    <t>MeFOSAA</t>
  </si>
  <si>
    <t>EtFOSAA</t>
  </si>
  <si>
    <t>6_2 diPAP</t>
  </si>
  <si>
    <t>6_2_8_2 diPAP</t>
  </si>
  <si>
    <t>8_2 diPAP</t>
  </si>
  <si>
    <t>NaDONA</t>
  </si>
  <si>
    <t>9Cl-PF3ONS</t>
  </si>
  <si>
    <t>11Cl-PF3OUdS</t>
  </si>
  <si>
    <t>QCN-AL</t>
  </si>
  <si>
    <t>QCN-BL</t>
  </si>
  <si>
    <t>QCN-CL</t>
  </si>
  <si>
    <t>6:2 FTSA values before blank substraction</t>
  </si>
  <si>
    <t>Extract weight (g)</t>
  </si>
  <si>
    <t>Extract volume (ul)</t>
  </si>
  <si>
    <t>mass (g)</t>
  </si>
  <si>
    <t>QCNA</t>
  </si>
  <si>
    <t>QCNB</t>
  </si>
  <si>
    <t>QCNC</t>
  </si>
  <si>
    <t>1.255</t>
  </si>
  <si>
    <t>1.435</t>
  </si>
  <si>
    <t>1.485</t>
  </si>
  <si>
    <t>↓</t>
  </si>
  <si>
    <t>Output from tracefinder (cal were input as Cnative/Cistd)</t>
  </si>
  <si>
    <t>PFCAs</t>
  </si>
  <si>
    <t>PFSAs</t>
  </si>
  <si>
    <t>n:3 FTCAs</t>
  </si>
  <si>
    <t>n:2 FTSAs</t>
  </si>
  <si>
    <t>FASAs</t>
  </si>
  <si>
    <t>FASAAs</t>
  </si>
  <si>
    <t>diPAPs</t>
  </si>
  <si>
    <t>FPrPA</t>
  </si>
  <si>
    <t>FPePA</t>
  </si>
  <si>
    <t>FHpPA (7_3FTA)</t>
  </si>
  <si>
    <t>4_2 FTS</t>
  </si>
  <si>
    <t>6_2 FTS</t>
  </si>
  <si>
    <t>8_2 FTS</t>
  </si>
  <si>
    <t>ISTD</t>
  </si>
  <si>
    <t>1.285</t>
  </si>
  <si>
    <t>1.071</t>
  </si>
  <si>
    <t>1.095</t>
  </si>
  <si>
    <t>1.183</t>
  </si>
  <si>
    <t>2.238</t>
  </si>
  <si>
    <t>2.773</t>
  </si>
  <si>
    <t>7.042</t>
  </si>
  <si>
    <t>2.372</t>
  </si>
  <si>
    <t>7.097</t>
  </si>
  <si>
    <t>2.146</t>
  </si>
  <si>
    <t>3.156</t>
  </si>
  <si>
    <t>1.264</t>
  </si>
  <si>
    <t>1.732</t>
  </si>
  <si>
    <t>3.176</t>
  </si>
  <si>
    <t>1.184</t>
  </si>
  <si>
    <t>0.477</t>
  </si>
  <si>
    <t>0.585</t>
  </si>
  <si>
    <t>0.712</t>
  </si>
  <si>
    <t>0.417</t>
  </si>
  <si>
    <t>0.616</t>
  </si>
  <si>
    <t>2.558</t>
  </si>
  <si>
    <t>1.661</t>
  </si>
  <si>
    <t>1.952</t>
  </si>
  <si>
    <t>1.806</t>
  </si>
  <si>
    <t>1.117</t>
  </si>
  <si>
    <t>1.022</t>
  </si>
  <si>
    <t>1.144</t>
  </si>
  <si>
    <t>0.944</t>
  </si>
  <si>
    <t>1.115</t>
  </si>
  <si>
    <t>1.141</t>
  </si>
  <si>
    <t>1.078</t>
  </si>
  <si>
    <t>1.113</t>
  </si>
  <si>
    <t>1.443</t>
  </si>
  <si>
    <t>1.254</t>
  </si>
  <si>
    <t>1.228</t>
  </si>
  <si>
    <t>1.403</t>
  </si>
  <si>
    <t>2.562</t>
  </si>
  <si>
    <t>3.215</t>
  </si>
  <si>
    <t>7.876</t>
  </si>
  <si>
    <t>2.707</t>
  </si>
  <si>
    <t>8.195</t>
  </si>
  <si>
    <t>3.182</t>
  </si>
  <si>
    <t>2.559</t>
  </si>
  <si>
    <t>3.555</t>
  </si>
  <si>
    <t>1.314</t>
  </si>
  <si>
    <t>1.822</t>
  </si>
  <si>
    <t>3.516</t>
  </si>
  <si>
    <t>1.253</t>
  </si>
  <si>
    <t>0.557</t>
  </si>
  <si>
    <t>0.720</t>
  </si>
  <si>
    <t>0.877</t>
  </si>
  <si>
    <t>0.503</t>
  </si>
  <si>
    <t>0.724</t>
  </si>
  <si>
    <t>2.830</t>
  </si>
  <si>
    <t>1.929</t>
  </si>
  <si>
    <t>2.262</t>
  </si>
  <si>
    <t>2.064</t>
  </si>
  <si>
    <t>1.292</t>
  </si>
  <si>
    <t>1.112</t>
  </si>
  <si>
    <t>1.261</t>
  </si>
  <si>
    <t>1.072</t>
  </si>
  <si>
    <t>1.294</t>
  </si>
  <si>
    <t>1.235</t>
  </si>
  <si>
    <t>1.205</t>
  </si>
  <si>
    <t>1.155</t>
  </si>
  <si>
    <t>1.493</t>
  </si>
  <si>
    <t>1.305</t>
  </si>
  <si>
    <t>1.234</t>
  </si>
  <si>
    <t>1.428</t>
  </si>
  <si>
    <t>2.251</t>
  </si>
  <si>
    <t>2.784</t>
  </si>
  <si>
    <t>6.474</t>
  </si>
  <si>
    <t>2.401</t>
  </si>
  <si>
    <t>6.616</t>
  </si>
  <si>
    <t>2.787</t>
  </si>
  <si>
    <t>2.498</t>
  </si>
  <si>
    <t>3.291</t>
  </si>
  <si>
    <t>1.351</t>
  </si>
  <si>
    <t>1.863</t>
  </si>
  <si>
    <t>2.990</t>
  </si>
  <si>
    <t>1.238</t>
  </si>
  <si>
    <t>0.542</t>
  </si>
  <si>
    <t>0.777</t>
  </si>
  <si>
    <t>0.869</t>
  </si>
  <si>
    <t>0.625</t>
  </si>
  <si>
    <t>0.759</t>
  </si>
  <si>
    <t>2.490</t>
  </si>
  <si>
    <t>2.133</t>
  </si>
  <si>
    <t>2.358</t>
  </si>
  <si>
    <t>2.048</t>
  </si>
  <si>
    <t>1.299</t>
  </si>
  <si>
    <t>1.190</t>
  </si>
  <si>
    <t>1.290</t>
  </si>
  <si>
    <t>1.090</t>
  </si>
  <si>
    <t>1.198</t>
  </si>
  <si>
    <t>1.277</t>
  </si>
  <si>
    <t>1.201</t>
  </si>
  <si>
    <t>1.215</t>
  </si>
  <si>
    <t>IS corrected (tot ng in 250 ul)</t>
  </si>
  <si>
    <t>IS added only to 250 ul portion of extract</t>
  </si>
  <si>
    <t>total ng in extract</t>
  </si>
  <si>
    <t>Envicarb (ul)</t>
  </si>
  <si>
    <t>PFAS from background (ng)</t>
  </si>
  <si>
    <t>cut (g)</t>
  </si>
  <si>
    <t>Subtraction of background (ng)</t>
  </si>
  <si>
    <t>AVERAGE</t>
  </si>
  <si>
    <t>Native Spiked (ng)</t>
  </si>
  <si>
    <t>Target with * are not in any samples</t>
  </si>
  <si>
    <t>PFPeA*</t>
  </si>
  <si>
    <t>PFHxDA*</t>
  </si>
  <si>
    <t>PFOcDA*</t>
  </si>
  <si>
    <t>PFBS*</t>
  </si>
  <si>
    <t>3:3 FTCA*</t>
  </si>
  <si>
    <t>5:3 FTCA*</t>
  </si>
  <si>
    <t>7:3 FTCA*</t>
  </si>
  <si>
    <t>4:2 FTS*</t>
  </si>
  <si>
    <t>6:2 FTS*</t>
  </si>
  <si>
    <t>MeFOSA*</t>
  </si>
  <si>
    <t>EtFOSA*</t>
  </si>
  <si>
    <t>FOSAA*</t>
  </si>
  <si>
    <t>MeFOSAA*</t>
  </si>
  <si>
    <t>EtFOSAA*</t>
  </si>
  <si>
    <t>6_2 diPAP*</t>
  </si>
  <si>
    <t>6_2_8_2 diPAP*</t>
  </si>
  <si>
    <t>8_2 diPAP*</t>
  </si>
  <si>
    <t>NaDONA*</t>
  </si>
  <si>
    <t>9Cl-PF3ONS*</t>
  </si>
  <si>
    <t>11Cl-PF3OUdS*</t>
  </si>
  <si>
    <t>Recovery</t>
  </si>
  <si>
    <t>Recovery (%)</t>
  </si>
  <si>
    <t>Std Dev</t>
  </si>
  <si>
    <t>RSD (%)</t>
  </si>
  <si>
    <t>PL-4 (ng/g)-&gt;</t>
  </si>
  <si>
    <t>sample weight (g)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</si>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</sst>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2" borderId="0" xfId="0" applyFill="1" applyAlignment="1">
      <alignment horizontal="center" wrapText="1"/>
    </xf>
    <xf numFmtId="0" fontId="0" fillId="0" borderId="1" xfId="0" applyFont="1" applyBorder="1" applyAlignment="1"/>
    <xf numFmtId="0" fontId="0" fillId="0" borderId="1" xfId="0" applyBorder="1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2" xfId="0" applyFill="1" applyBorder="1"/>
    <xf numFmtId="0" fontId="0" fillId="0" borderId="0" xfId="0" applyFill="1"/>
    <xf numFmtId="9" fontId="0" fillId="0" borderId="0" xfId="1" applyFont="1"/>
    <xf numFmtId="2" fontId="0" fillId="0" borderId="0" xfId="1" applyNumberFormat="1" applyFont="1" applyFill="1"/>
    <xf numFmtId="9" fontId="0" fillId="0" borderId="0" xfId="1" applyFont="1" applyFill="1"/>
    <xf numFmtId="0" fontId="0" fillId="3" borderId="0" xfId="0" applyFill="1"/>
    <xf numFmtId="9" fontId="0" fillId="3" borderId="0" xfId="1" applyFont="1" applyFill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4</xdr:row>
      <xdr:rowOff>161925</xdr:rowOff>
    </xdr:from>
    <xdr:to>
      <xdr:col>15</xdr:col>
      <xdr:colOff>361950</xdr:colOff>
      <xdr:row>13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821F3-4F2F-44C7-848C-2B90E29150EB}"/>
            </a:ext>
          </a:extLst>
        </xdr:cNvPr>
        <xdr:cNvSpPr txBox="1"/>
      </xdr:nvSpPr>
      <xdr:spPr>
        <a:xfrm>
          <a:off x="552450" y="923925"/>
          <a:ext cx="89535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 QC A, B and C</a:t>
          </a:r>
          <a:r>
            <a:rPr lang="en-GB" sz="1100" baseline="0"/>
            <a:t>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PFAS mixture containing the targets (5 ng each) was spiked on PL-4 tissue (pilot whale liver of individual 4).</a:t>
          </a:r>
          <a:endParaRPr lang="en-GB">
            <a:effectLst/>
          </a:endParaRPr>
        </a:p>
        <a:p>
          <a:endParaRPr lang="en-GB" sz="1100"/>
        </a:p>
        <a:p>
          <a:r>
            <a:rPr lang="en-GB" sz="1100"/>
            <a:t>Under</a:t>
          </a:r>
          <a:r>
            <a:rPr lang="en-GB" sz="1100" baseline="0"/>
            <a:t> DATA there are the c</a:t>
          </a:r>
          <a:r>
            <a:rPr lang="en-GB" sz="1100"/>
            <a:t>oncentrations in the extract (in ng/ul) of target</a:t>
          </a:r>
          <a:r>
            <a:rPr lang="en-GB" sz="1100" baseline="0"/>
            <a:t> PFAS in QCs samples after substraction of background concentrations and substraction of concentrations in blanks (6:2 FTSA is the only target present in blanks).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/>
            <a:t>NB: for comparison with predicted concentrations, substractions of background</a:t>
          </a:r>
          <a:r>
            <a:rPr lang="en-GB" sz="1100" baseline="0"/>
            <a:t> and blanks need to be done too and remember the extract was diluted 1:1 with a buffer.</a:t>
          </a:r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ENFILE%20FMB%20-%2020221111_MarineMammalsTargetsMelanie_AreasandAmounts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.Amt"/>
      <sheetName val="QCs-recovery"/>
      <sheetName val="Blanks and LOQ"/>
      <sheetName val="Calibration"/>
    </sheetNames>
    <sheetDataSet>
      <sheetData sheetId="0" refreshError="1"/>
      <sheetData sheetId="1" refreshError="1"/>
      <sheetData sheetId="2">
        <row r="13">
          <cell r="E13">
            <v>3.3666666666666671E-2</v>
          </cell>
        </row>
        <row r="14">
          <cell r="E14">
            <v>7.3711147958319921E-3</v>
          </cell>
        </row>
        <row r="15">
          <cell r="E15">
            <v>5.5780011054162651E-2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70EC-D44A-40E5-8E5F-8A713EDAAFB4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F105-6D8F-45EC-B8DF-EDE953796ACB}">
  <dimension ref="A1:AJ91"/>
  <sheetViews>
    <sheetView tabSelected="1" zoomScale="70" zoomScaleNormal="70" workbookViewId="0">
      <selection activeCell="W18" sqref="W18"/>
    </sheetView>
  </sheetViews>
  <sheetFormatPr defaultRowHeight="15" x14ac:dyDescent="0.25"/>
  <cols>
    <col min="1" max="1" width="14.42578125" customWidth="1"/>
    <col min="2" max="2" width="17.140625" customWidth="1"/>
    <col min="3" max="3" width="13.42578125" customWidth="1"/>
    <col min="4" max="4" width="14.140625" customWidth="1"/>
    <col min="5" max="5" width="11.140625" customWidth="1"/>
    <col min="6" max="8" width="9.5703125" bestFit="1" customWidth="1"/>
    <col min="9" max="9" width="13.28515625" customWidth="1"/>
    <col min="10" max="10" width="11.140625" customWidth="1"/>
    <col min="11" max="18" width="9.5703125" bestFit="1" customWidth="1"/>
    <col min="19" max="19" width="12.7109375" customWidth="1"/>
    <col min="20" max="20" width="9.5703125" bestFit="1" customWidth="1"/>
    <col min="21" max="21" width="11.5703125" customWidth="1"/>
    <col min="22" max="30" width="9.5703125" bestFit="1" customWidth="1"/>
    <col min="31" max="31" width="13.85546875" customWidth="1"/>
    <col min="32" max="36" width="9.5703125" bestFit="1" customWidth="1"/>
  </cols>
  <sheetData>
    <row r="1" spans="2:36" x14ac:dyDescent="0.25">
      <c r="W1" s="2" t="s">
        <v>38</v>
      </c>
    </row>
    <row r="2" spans="2:36" ht="15" customHeight="1" x14ac:dyDescent="0.25">
      <c r="W2" s="2"/>
    </row>
    <row r="3" spans="2:36" ht="15" customHeight="1" x14ac:dyDescent="0.25">
      <c r="C3" t="s">
        <v>39</v>
      </c>
      <c r="D3" t="s">
        <v>40</v>
      </c>
      <c r="E3" t="s">
        <v>41</v>
      </c>
      <c r="W3" s="2"/>
    </row>
    <row r="4" spans="2:36" ht="15" customHeight="1" x14ac:dyDescent="0.25">
      <c r="B4" t="s">
        <v>42</v>
      </c>
      <c r="C4" s="3">
        <v>0.86240000000000006</v>
      </c>
      <c r="D4" s="4">
        <f>C4*1000/0.786</f>
        <v>1097.201017811705</v>
      </c>
      <c r="E4" s="4">
        <v>0.54290000000000005</v>
      </c>
      <c r="W4" s="2"/>
    </row>
    <row r="5" spans="2:36" x14ac:dyDescent="0.25">
      <c r="B5" t="s">
        <v>43</v>
      </c>
      <c r="C5" s="3">
        <v>0.75590000000000002</v>
      </c>
      <c r="D5" s="4">
        <f t="shared" ref="D5:D6" si="0">C5*1000/0.786</f>
        <v>961.70483460559785</v>
      </c>
      <c r="E5" s="4">
        <v>0.56320000000000003</v>
      </c>
      <c r="W5" s="2"/>
    </row>
    <row r="6" spans="2:36" x14ac:dyDescent="0.25">
      <c r="B6" t="s">
        <v>44</v>
      </c>
      <c r="C6" s="3">
        <v>0.74839999999999995</v>
      </c>
      <c r="D6" s="4">
        <f t="shared" si="0"/>
        <v>952.16284987277345</v>
      </c>
      <c r="E6" s="4">
        <v>0.52439999999999998</v>
      </c>
      <c r="W6" s="5" t="s">
        <v>45</v>
      </c>
    </row>
    <row r="7" spans="2:36" x14ac:dyDescent="0.25">
      <c r="W7" s="5" t="s">
        <v>46</v>
      </c>
    </row>
    <row r="8" spans="2:36" x14ac:dyDescent="0.25">
      <c r="W8" s="5" t="s">
        <v>47</v>
      </c>
    </row>
    <row r="9" spans="2:36" x14ac:dyDescent="0.25">
      <c r="W9" s="6" t="s">
        <v>48</v>
      </c>
    </row>
    <row r="10" spans="2:36" x14ac:dyDescent="0.25">
      <c r="C10" t="s">
        <v>49</v>
      </c>
    </row>
    <row r="11" spans="2:36" ht="15.75" thickBot="1" x14ac:dyDescent="0.3">
      <c r="C11" s="7" t="s">
        <v>50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51</v>
      </c>
      <c r="P11" s="7"/>
      <c r="Q11" s="7"/>
      <c r="R11" s="7"/>
      <c r="S11" s="7" t="s">
        <v>52</v>
      </c>
      <c r="T11" s="7"/>
      <c r="U11" s="7"/>
      <c r="V11" s="7" t="s">
        <v>53</v>
      </c>
      <c r="W11" s="7"/>
      <c r="X11" s="7"/>
      <c r="Y11" s="7" t="s">
        <v>54</v>
      </c>
      <c r="Z11" s="7"/>
      <c r="AA11" s="7"/>
      <c r="AB11" s="7" t="s">
        <v>55</v>
      </c>
      <c r="AC11" s="7"/>
      <c r="AD11" s="7"/>
      <c r="AE11" s="7" t="s">
        <v>56</v>
      </c>
      <c r="AF11" s="7"/>
      <c r="AG11" s="7"/>
      <c r="AH11" s="8"/>
      <c r="AI11" s="8"/>
      <c r="AJ11" s="8"/>
    </row>
    <row r="12" spans="2:36" ht="15.75" thickTop="1" x14ac:dyDescent="0.25"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57</v>
      </c>
      <c r="T12" t="s">
        <v>58</v>
      </c>
      <c r="U12" t="s">
        <v>59</v>
      </c>
      <c r="V12" t="s">
        <v>60</v>
      </c>
      <c r="W12" t="s">
        <v>61</v>
      </c>
      <c r="X12" t="s">
        <v>62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29</v>
      </c>
      <c r="AF12" t="s">
        <v>30</v>
      </c>
      <c r="AG12" t="s">
        <v>31</v>
      </c>
      <c r="AH12" t="s">
        <v>32</v>
      </c>
      <c r="AI12" t="s">
        <v>33</v>
      </c>
      <c r="AJ12" t="s">
        <v>34</v>
      </c>
    </row>
    <row r="13" spans="2:36" x14ac:dyDescent="0.25">
      <c r="B13" t="s">
        <v>63</v>
      </c>
      <c r="C13">
        <v>1.0469999999999999</v>
      </c>
      <c r="D13">
        <v>1.0049999999999999</v>
      </c>
      <c r="E13">
        <v>1.0049999999999999</v>
      </c>
      <c r="F13">
        <v>1.0049999999999999</v>
      </c>
      <c r="G13">
        <v>1.0049999999999999</v>
      </c>
      <c r="H13">
        <v>1.0049999999999999</v>
      </c>
      <c r="I13">
        <v>1.0049999999999999</v>
      </c>
      <c r="J13">
        <v>1.0049999999999999</v>
      </c>
      <c r="K13">
        <v>1.0049999999999999</v>
      </c>
      <c r="L13">
        <v>1.0049999999999999</v>
      </c>
      <c r="M13">
        <v>1.0049999999999999</v>
      </c>
      <c r="N13">
        <v>1.0049999999999999</v>
      </c>
      <c r="O13">
        <v>1.0049999999999999</v>
      </c>
      <c r="P13">
        <v>1.0049999999999999</v>
      </c>
      <c r="Q13">
        <v>1.0049999999999999</v>
      </c>
      <c r="R13">
        <v>1.0049999999999999</v>
      </c>
      <c r="S13">
        <v>1.0049999999999999</v>
      </c>
      <c r="T13">
        <v>1.0049999999999999</v>
      </c>
      <c r="U13">
        <v>1.0049999999999999</v>
      </c>
      <c r="V13">
        <v>1.0209999999999999</v>
      </c>
      <c r="W13">
        <v>1.0209999999999999</v>
      </c>
      <c r="X13">
        <v>1.0209999999999999</v>
      </c>
      <c r="Y13">
        <v>1.006</v>
      </c>
      <c r="Z13">
        <v>1.02</v>
      </c>
      <c r="AA13">
        <v>1.018</v>
      </c>
      <c r="AB13">
        <v>1.0149999999999999</v>
      </c>
      <c r="AC13">
        <v>1.0149999999999999</v>
      </c>
      <c r="AD13">
        <v>1.0149999999999999</v>
      </c>
      <c r="AE13">
        <v>1.018</v>
      </c>
      <c r="AF13">
        <v>1.018</v>
      </c>
      <c r="AG13">
        <v>1.018</v>
      </c>
      <c r="AH13">
        <v>1.0049999999999999</v>
      </c>
      <c r="AI13">
        <v>1.0049999999999999</v>
      </c>
      <c r="AJ13">
        <v>1.0049999999999999</v>
      </c>
    </row>
    <row r="14" spans="2:36" x14ac:dyDescent="0.25">
      <c r="B14" t="s">
        <v>35</v>
      </c>
      <c r="C14" t="s">
        <v>64</v>
      </c>
      <c r="D14" t="s">
        <v>65</v>
      </c>
      <c r="E14" t="s">
        <v>66</v>
      </c>
      <c r="F14" t="s">
        <v>67</v>
      </c>
      <c r="G14" t="s">
        <v>68</v>
      </c>
      <c r="H14" t="s">
        <v>69</v>
      </c>
      <c r="I14" t="s">
        <v>70</v>
      </c>
      <c r="J14" t="s">
        <v>71</v>
      </c>
      <c r="K14" t="s">
        <v>72</v>
      </c>
      <c r="L14">
        <v>2.7050000000000001</v>
      </c>
      <c r="M14" t="s">
        <v>73</v>
      </c>
      <c r="N14" t="s">
        <v>74</v>
      </c>
      <c r="O14" t="s">
        <v>75</v>
      </c>
      <c r="P14" t="s">
        <v>76</v>
      </c>
      <c r="Q14" t="s">
        <v>77</v>
      </c>
      <c r="R14" t="s">
        <v>78</v>
      </c>
      <c r="S14" t="s">
        <v>79</v>
      </c>
      <c r="T14" t="s">
        <v>80</v>
      </c>
      <c r="U14" t="s">
        <v>81</v>
      </c>
      <c r="V14" t="s">
        <v>82</v>
      </c>
      <c r="W14">
        <f>W6-'[1]Blanks and LOQ'!E13</f>
        <v>1.2213333333333332</v>
      </c>
      <c r="X14" t="s">
        <v>83</v>
      </c>
      <c r="Y14" t="s">
        <v>84</v>
      </c>
      <c r="Z14" t="s">
        <v>85</v>
      </c>
      <c r="AA14" t="s">
        <v>86</v>
      </c>
      <c r="AB14" t="s">
        <v>87</v>
      </c>
      <c r="AC14" t="s">
        <v>88</v>
      </c>
      <c r="AD14" t="s">
        <v>89</v>
      </c>
      <c r="AE14" t="s">
        <v>90</v>
      </c>
      <c r="AF14" t="s">
        <v>91</v>
      </c>
      <c r="AG14" t="s">
        <v>92</v>
      </c>
      <c r="AH14" t="s">
        <v>93</v>
      </c>
      <c r="AI14" t="s">
        <v>94</v>
      </c>
      <c r="AJ14" t="s">
        <v>95</v>
      </c>
    </row>
    <row r="15" spans="2:36" x14ac:dyDescent="0.25">
      <c r="B15" t="s">
        <v>36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>
        <f>W7-'[1]Blanks and LOQ'!E14</f>
        <v>1.4276288852041681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</row>
    <row r="16" spans="2:36" x14ac:dyDescent="0.25">
      <c r="B16" t="s">
        <v>37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  <c r="K16" t="s">
        <v>137</v>
      </c>
      <c r="L16" t="s">
        <v>138</v>
      </c>
      <c r="M16" t="s">
        <v>139</v>
      </c>
      <c r="N16" t="s">
        <v>140</v>
      </c>
      <c r="O16" t="s">
        <v>141</v>
      </c>
      <c r="P16" t="s">
        <v>142</v>
      </c>
      <c r="Q16" t="s">
        <v>143</v>
      </c>
      <c r="R16" t="s">
        <v>144</v>
      </c>
      <c r="S16" t="s">
        <v>145</v>
      </c>
      <c r="T16" t="s">
        <v>146</v>
      </c>
      <c r="U16" t="s">
        <v>147</v>
      </c>
      <c r="V16" t="s">
        <v>148</v>
      </c>
      <c r="W16">
        <f>W8-'[1]Blanks and LOQ'!E15</f>
        <v>1.4292199889458375</v>
      </c>
      <c r="X16" t="s">
        <v>149</v>
      </c>
      <c r="Y16" t="s">
        <v>150</v>
      </c>
      <c r="Z16" t="s">
        <v>151</v>
      </c>
      <c r="AA16" t="s">
        <v>152</v>
      </c>
      <c r="AB16" t="s">
        <v>153</v>
      </c>
      <c r="AC16" t="s">
        <v>154</v>
      </c>
      <c r="AD16" t="s">
        <v>155</v>
      </c>
      <c r="AE16" t="s">
        <v>156</v>
      </c>
      <c r="AF16" t="s">
        <v>157</v>
      </c>
      <c r="AG16" t="s">
        <v>158</v>
      </c>
      <c r="AH16" t="s">
        <v>159</v>
      </c>
      <c r="AI16" t="s">
        <v>160</v>
      </c>
      <c r="AJ16" t="s">
        <v>161</v>
      </c>
    </row>
    <row r="20" spans="2:36" x14ac:dyDescent="0.25">
      <c r="C20" t="s">
        <v>162</v>
      </c>
      <c r="F20" s="9" t="s">
        <v>163</v>
      </c>
    </row>
    <row r="21" spans="2:36" ht="15.75" thickBot="1" x14ac:dyDescent="0.3">
      <c r="C21" s="7" t="s">
        <v>50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 t="s">
        <v>51</v>
      </c>
      <c r="P21" s="7"/>
      <c r="Q21" s="7"/>
      <c r="R21" s="7"/>
      <c r="S21" s="7" t="s">
        <v>52</v>
      </c>
      <c r="T21" s="7"/>
      <c r="U21" s="7"/>
      <c r="V21" s="7" t="s">
        <v>53</v>
      </c>
      <c r="W21" s="7"/>
      <c r="X21" s="7"/>
      <c r="Y21" s="7" t="s">
        <v>54</v>
      </c>
      <c r="Z21" s="7"/>
      <c r="AA21" s="7"/>
      <c r="AB21" s="7" t="s">
        <v>55</v>
      </c>
      <c r="AC21" s="7"/>
      <c r="AD21" s="7"/>
      <c r="AE21" s="7" t="s">
        <v>56</v>
      </c>
      <c r="AF21" s="7"/>
      <c r="AG21" s="7"/>
      <c r="AH21" s="8"/>
      <c r="AI21" s="8"/>
      <c r="AJ21" s="8"/>
    </row>
    <row r="22" spans="2:36" ht="15.75" thickTop="1" x14ac:dyDescent="0.25"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57</v>
      </c>
      <c r="T22" t="s">
        <v>58</v>
      </c>
      <c r="U22" t="s">
        <v>59</v>
      </c>
      <c r="V22" t="s">
        <v>60</v>
      </c>
      <c r="W22" t="s">
        <v>61</v>
      </c>
      <c r="X22" t="s">
        <v>62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H22" t="s">
        <v>32</v>
      </c>
      <c r="AI22" t="s">
        <v>33</v>
      </c>
      <c r="AJ22" t="s">
        <v>34</v>
      </c>
    </row>
    <row r="23" spans="2:36" x14ac:dyDescent="0.25">
      <c r="B23" t="s">
        <v>63</v>
      </c>
      <c r="C23">
        <v>1.0469999999999999</v>
      </c>
      <c r="D23">
        <v>1.0049999999999999</v>
      </c>
      <c r="E23">
        <v>1.0049999999999999</v>
      </c>
      <c r="F23">
        <v>1.0049999999999999</v>
      </c>
      <c r="G23">
        <v>1.0049999999999999</v>
      </c>
      <c r="H23">
        <v>1.0049999999999999</v>
      </c>
      <c r="I23">
        <v>1.0049999999999999</v>
      </c>
      <c r="J23">
        <v>1.0049999999999999</v>
      </c>
      <c r="K23">
        <v>1.0049999999999999</v>
      </c>
      <c r="L23">
        <v>1.0049999999999999</v>
      </c>
      <c r="M23">
        <v>1.0049999999999999</v>
      </c>
      <c r="N23">
        <v>1.0049999999999999</v>
      </c>
      <c r="O23">
        <v>1.0049999999999999</v>
      </c>
      <c r="P23">
        <v>1.0049999999999999</v>
      </c>
      <c r="Q23">
        <v>1.0049999999999999</v>
      </c>
      <c r="R23">
        <v>1.0049999999999999</v>
      </c>
      <c r="S23">
        <v>1.0049999999999999</v>
      </c>
      <c r="T23">
        <v>1.0049999999999999</v>
      </c>
      <c r="U23">
        <v>1.0049999999999999</v>
      </c>
      <c r="V23">
        <v>1.0209999999999999</v>
      </c>
      <c r="W23">
        <v>1.0209999999999999</v>
      </c>
      <c r="X23">
        <v>1.0209999999999999</v>
      </c>
      <c r="Y23">
        <v>1.006</v>
      </c>
      <c r="Z23">
        <v>1.02</v>
      </c>
      <c r="AA23">
        <v>1.018</v>
      </c>
      <c r="AB23">
        <v>1.0149999999999999</v>
      </c>
      <c r="AC23">
        <v>1.0149999999999999</v>
      </c>
      <c r="AD23">
        <v>1.0149999999999999</v>
      </c>
      <c r="AE23">
        <v>1.018</v>
      </c>
      <c r="AF23">
        <v>1.018</v>
      </c>
      <c r="AG23">
        <v>1.018</v>
      </c>
      <c r="AH23">
        <v>1.0049999999999999</v>
      </c>
      <c r="AI23">
        <v>1.0049999999999999</v>
      </c>
      <c r="AJ23">
        <v>1.0049999999999999</v>
      </c>
    </row>
    <row r="24" spans="2:36" x14ac:dyDescent="0.25">
      <c r="B24" t="s">
        <v>35</v>
      </c>
      <c r="C24" s="10">
        <f>C14*$C$13</f>
        <v>1.3453949999999999</v>
      </c>
      <c r="D24" s="10">
        <f t="shared" ref="D24:AJ26" si="1">D14*D$13</f>
        <v>1.0763549999999997</v>
      </c>
      <c r="E24" s="10">
        <f t="shared" si="1"/>
        <v>1.1004749999999999</v>
      </c>
      <c r="F24" s="10">
        <f t="shared" si="1"/>
        <v>1.1889149999999999</v>
      </c>
      <c r="G24" s="10">
        <f t="shared" si="1"/>
        <v>2.2491899999999996</v>
      </c>
      <c r="H24" s="10">
        <f t="shared" si="1"/>
        <v>2.7868649999999997</v>
      </c>
      <c r="I24" s="10">
        <f t="shared" si="1"/>
        <v>7.0772099999999991</v>
      </c>
      <c r="J24" s="10">
        <f t="shared" si="1"/>
        <v>2.3838599999999994</v>
      </c>
      <c r="K24" s="10">
        <f t="shared" si="1"/>
        <v>7.132485</v>
      </c>
      <c r="L24" s="10">
        <f t="shared" si="1"/>
        <v>2.7185249999999996</v>
      </c>
      <c r="M24" s="10">
        <f t="shared" si="1"/>
        <v>2.1567299999999996</v>
      </c>
      <c r="N24" s="10">
        <f t="shared" si="1"/>
        <v>3.1717799999999996</v>
      </c>
      <c r="O24" s="10">
        <f t="shared" si="1"/>
        <v>1.2703199999999999</v>
      </c>
      <c r="P24" s="10">
        <f t="shared" si="1"/>
        <v>1.7406599999999999</v>
      </c>
      <c r="Q24" s="10">
        <f t="shared" si="1"/>
        <v>3.1918799999999998</v>
      </c>
      <c r="R24" s="10">
        <f t="shared" si="1"/>
        <v>1.1899199999999999</v>
      </c>
      <c r="S24" s="10">
        <f t="shared" si="1"/>
        <v>0.47938499999999995</v>
      </c>
      <c r="T24" s="10">
        <f t="shared" si="1"/>
        <v>0.58792499999999992</v>
      </c>
      <c r="U24" s="10">
        <f t="shared" si="1"/>
        <v>0.71555999999999986</v>
      </c>
      <c r="V24" s="10">
        <f t="shared" si="1"/>
        <v>0.42575699999999994</v>
      </c>
      <c r="W24" s="10">
        <f t="shared" si="1"/>
        <v>1.2469813333333331</v>
      </c>
      <c r="X24" s="10">
        <f t="shared" si="1"/>
        <v>0.62893599999999994</v>
      </c>
      <c r="Y24" s="10">
        <f t="shared" si="1"/>
        <v>2.5733479999999997</v>
      </c>
      <c r="Z24" s="10">
        <f t="shared" si="1"/>
        <v>1.6942200000000001</v>
      </c>
      <c r="AA24" s="10">
        <f t="shared" si="1"/>
        <v>1.987136</v>
      </c>
      <c r="AB24" s="10">
        <f t="shared" si="1"/>
        <v>1.8330899999999999</v>
      </c>
      <c r="AC24" s="10">
        <f t="shared" si="1"/>
        <v>1.1337549999999998</v>
      </c>
      <c r="AD24" s="10">
        <f t="shared" si="1"/>
        <v>1.0373299999999999</v>
      </c>
      <c r="AE24" s="10">
        <f t="shared" si="1"/>
        <v>1.1645919999999998</v>
      </c>
      <c r="AF24" s="10">
        <f t="shared" si="1"/>
        <v>0.96099199999999996</v>
      </c>
      <c r="AG24" s="10">
        <f t="shared" si="1"/>
        <v>1.13507</v>
      </c>
      <c r="AH24" s="10">
        <f t="shared" si="1"/>
        <v>1.1467049999999999</v>
      </c>
      <c r="AI24" s="10">
        <f t="shared" si="1"/>
        <v>1.0833899999999999</v>
      </c>
      <c r="AJ24" s="10">
        <f t="shared" si="1"/>
        <v>1.1185649999999998</v>
      </c>
    </row>
    <row r="25" spans="2:36" x14ac:dyDescent="0.25">
      <c r="B25" t="s">
        <v>36</v>
      </c>
      <c r="C25" s="10">
        <f>C15*$C$13</f>
        <v>1.510821</v>
      </c>
      <c r="D25" s="10">
        <f t="shared" si="1"/>
        <v>1.2602699999999998</v>
      </c>
      <c r="E25" s="10">
        <f t="shared" si="1"/>
        <v>1.2341399999999998</v>
      </c>
      <c r="F25" s="10">
        <f t="shared" si="1"/>
        <v>1.4100149999999998</v>
      </c>
      <c r="G25" s="10">
        <f t="shared" si="1"/>
        <v>2.5748099999999994</v>
      </c>
      <c r="H25" s="10">
        <f t="shared" si="1"/>
        <v>3.2310749999999997</v>
      </c>
      <c r="I25" s="10">
        <f t="shared" si="1"/>
        <v>7.9153799999999999</v>
      </c>
      <c r="J25" s="10">
        <f t="shared" si="1"/>
        <v>2.7205349999999995</v>
      </c>
      <c r="K25" s="10">
        <f t="shared" si="1"/>
        <v>8.2359749999999998</v>
      </c>
      <c r="L25" s="10">
        <f t="shared" si="1"/>
        <v>3.1979099999999998</v>
      </c>
      <c r="M25" s="10">
        <f t="shared" si="1"/>
        <v>2.5717949999999998</v>
      </c>
      <c r="N25" s="10">
        <f t="shared" si="1"/>
        <v>3.5727749999999996</v>
      </c>
      <c r="O25" s="10">
        <f t="shared" si="1"/>
        <v>1.32057</v>
      </c>
      <c r="P25" s="10">
        <f t="shared" si="1"/>
        <v>1.8311099999999998</v>
      </c>
      <c r="Q25" s="10">
        <f t="shared" si="1"/>
        <v>3.5335799999999997</v>
      </c>
      <c r="R25" s="10">
        <f t="shared" si="1"/>
        <v>1.2592649999999999</v>
      </c>
      <c r="S25" s="10">
        <f t="shared" si="1"/>
        <v>0.55978499999999998</v>
      </c>
      <c r="T25" s="10">
        <f t="shared" si="1"/>
        <v>0.72359999999999991</v>
      </c>
      <c r="U25" s="10">
        <f t="shared" si="1"/>
        <v>0.88138499999999986</v>
      </c>
      <c r="V25" s="10">
        <f t="shared" si="1"/>
        <v>0.51356299999999999</v>
      </c>
      <c r="W25" s="10">
        <f t="shared" si="1"/>
        <v>1.4576090917934554</v>
      </c>
      <c r="X25" s="10">
        <f t="shared" si="1"/>
        <v>0.73920399999999986</v>
      </c>
      <c r="Y25" s="10">
        <f t="shared" si="1"/>
        <v>2.8469800000000003</v>
      </c>
      <c r="Z25" s="10">
        <f t="shared" si="1"/>
        <v>1.9675800000000001</v>
      </c>
      <c r="AA25" s="10">
        <f t="shared" si="1"/>
        <v>2.3027160000000002</v>
      </c>
      <c r="AB25" s="10">
        <f t="shared" si="1"/>
        <v>2.0949599999999999</v>
      </c>
      <c r="AC25" s="10">
        <f t="shared" si="1"/>
        <v>1.31138</v>
      </c>
      <c r="AD25" s="10">
        <f t="shared" si="1"/>
        <v>1.1286799999999999</v>
      </c>
      <c r="AE25" s="10">
        <f t="shared" si="1"/>
        <v>1.283698</v>
      </c>
      <c r="AF25" s="10">
        <f t="shared" si="1"/>
        <v>1.091296</v>
      </c>
      <c r="AG25" s="10">
        <f t="shared" si="1"/>
        <v>1.3172920000000001</v>
      </c>
      <c r="AH25" s="10">
        <f t="shared" si="1"/>
        <v>1.2411749999999999</v>
      </c>
      <c r="AI25" s="10">
        <f t="shared" si="1"/>
        <v>1.211025</v>
      </c>
      <c r="AJ25" s="10">
        <f t="shared" si="1"/>
        <v>1.1607749999999999</v>
      </c>
    </row>
    <row r="26" spans="2:36" x14ac:dyDescent="0.25">
      <c r="B26" t="s">
        <v>37</v>
      </c>
      <c r="C26" s="10">
        <f>C16*$C$13</f>
        <v>1.5631710000000001</v>
      </c>
      <c r="D26" s="10">
        <f t="shared" si="1"/>
        <v>1.3115249999999998</v>
      </c>
      <c r="E26" s="10">
        <f t="shared" si="1"/>
        <v>1.2401699999999998</v>
      </c>
      <c r="F26" s="10">
        <f t="shared" si="1"/>
        <v>1.4351399999999999</v>
      </c>
      <c r="G26" s="10">
        <f t="shared" si="1"/>
        <v>2.2622549999999997</v>
      </c>
      <c r="H26" s="10">
        <f t="shared" si="1"/>
        <v>2.7979199999999995</v>
      </c>
      <c r="I26" s="10">
        <f t="shared" si="1"/>
        <v>6.5063699999999995</v>
      </c>
      <c r="J26" s="10">
        <f t="shared" si="1"/>
        <v>2.4130049999999996</v>
      </c>
      <c r="K26" s="10">
        <f t="shared" si="1"/>
        <v>6.6490799999999988</v>
      </c>
      <c r="L26" s="10">
        <f t="shared" si="1"/>
        <v>2.8009349999999995</v>
      </c>
      <c r="M26" s="10">
        <f t="shared" si="1"/>
        <v>2.5104899999999999</v>
      </c>
      <c r="N26" s="10">
        <f t="shared" si="1"/>
        <v>3.3074549999999996</v>
      </c>
      <c r="O26" s="10">
        <f t="shared" si="1"/>
        <v>1.3577549999999998</v>
      </c>
      <c r="P26" s="10">
        <f t="shared" si="1"/>
        <v>1.8723149999999997</v>
      </c>
      <c r="Q26" s="10">
        <f t="shared" si="1"/>
        <v>3.00495</v>
      </c>
      <c r="R26" s="10">
        <f t="shared" si="1"/>
        <v>1.2441899999999999</v>
      </c>
      <c r="S26" s="10">
        <f t="shared" si="1"/>
        <v>0.54471000000000003</v>
      </c>
      <c r="T26" s="10">
        <f t="shared" si="1"/>
        <v>0.78088499999999994</v>
      </c>
      <c r="U26" s="10">
        <f t="shared" si="1"/>
        <v>0.87334499999999993</v>
      </c>
      <c r="V26" s="10">
        <f t="shared" si="1"/>
        <v>0.63812499999999994</v>
      </c>
      <c r="W26" s="10">
        <f t="shared" si="1"/>
        <v>1.4592336087136999</v>
      </c>
      <c r="X26" s="10">
        <f t="shared" si="1"/>
        <v>0.77493899999999993</v>
      </c>
      <c r="Y26" s="10">
        <f t="shared" si="1"/>
        <v>2.5049400000000004</v>
      </c>
      <c r="Z26" s="10">
        <f t="shared" si="1"/>
        <v>2.1756600000000001</v>
      </c>
      <c r="AA26" s="10">
        <f t="shared" si="1"/>
        <v>2.4004440000000002</v>
      </c>
      <c r="AB26" s="10">
        <f t="shared" si="1"/>
        <v>2.0787199999999997</v>
      </c>
      <c r="AC26" s="10">
        <f t="shared" si="1"/>
        <v>1.3184849999999999</v>
      </c>
      <c r="AD26" s="10">
        <f t="shared" si="1"/>
        <v>1.2078499999999999</v>
      </c>
      <c r="AE26" s="10">
        <f t="shared" si="1"/>
        <v>1.3132200000000001</v>
      </c>
      <c r="AF26" s="10">
        <f t="shared" si="1"/>
        <v>1.1096200000000001</v>
      </c>
      <c r="AG26" s="10">
        <f t="shared" si="1"/>
        <v>1.2195639999999999</v>
      </c>
      <c r="AH26" s="10">
        <f t="shared" si="1"/>
        <v>1.2833849999999998</v>
      </c>
      <c r="AI26" s="10">
        <f t="shared" si="1"/>
        <v>1.2070049999999999</v>
      </c>
      <c r="AJ26" s="10">
        <f t="shared" si="1"/>
        <v>1.2210749999999999</v>
      </c>
    </row>
    <row r="30" spans="2:36" x14ac:dyDescent="0.25">
      <c r="C30" s="1" t="s">
        <v>164</v>
      </c>
    </row>
    <row r="31" spans="2:36" ht="15.75" thickBot="1" x14ac:dyDescent="0.3">
      <c r="C31" s="7" t="s">
        <v>50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 t="s">
        <v>51</v>
      </c>
      <c r="P31" s="7"/>
      <c r="Q31" s="7"/>
      <c r="R31" s="7"/>
      <c r="S31" s="7" t="s">
        <v>52</v>
      </c>
      <c r="T31" s="7"/>
      <c r="U31" s="7"/>
      <c r="V31" s="7" t="s">
        <v>53</v>
      </c>
      <c r="W31" s="7"/>
      <c r="X31" s="7"/>
      <c r="Y31" s="7" t="s">
        <v>54</v>
      </c>
      <c r="Z31" s="7"/>
      <c r="AA31" s="7"/>
      <c r="AB31" s="7" t="s">
        <v>55</v>
      </c>
      <c r="AC31" s="7"/>
      <c r="AD31" s="7"/>
      <c r="AE31" s="7" t="s">
        <v>56</v>
      </c>
      <c r="AF31" s="7"/>
      <c r="AG31" s="7"/>
      <c r="AH31" s="8"/>
      <c r="AI31" s="8"/>
      <c r="AJ31" s="8"/>
    </row>
    <row r="32" spans="2:36" ht="15.75" thickTop="1" x14ac:dyDescent="0.25"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57</v>
      </c>
      <c r="T32" t="s">
        <v>58</v>
      </c>
      <c r="U32" t="s">
        <v>59</v>
      </c>
      <c r="V32" t="s">
        <v>60</v>
      </c>
      <c r="W32" t="s">
        <v>61</v>
      </c>
      <c r="X32" t="s">
        <v>62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  <c r="AG32" t="s">
        <v>31</v>
      </c>
      <c r="AH32" t="s">
        <v>32</v>
      </c>
      <c r="AI32" t="s">
        <v>33</v>
      </c>
      <c r="AJ32" t="s">
        <v>34</v>
      </c>
    </row>
    <row r="33" spans="1:36" x14ac:dyDescent="0.25">
      <c r="A33" t="s">
        <v>165</v>
      </c>
      <c r="B33" t="s">
        <v>63</v>
      </c>
      <c r="C33">
        <v>1.0469999999999999</v>
      </c>
      <c r="D33">
        <v>1.0049999999999999</v>
      </c>
      <c r="E33">
        <v>1.0049999999999999</v>
      </c>
      <c r="F33">
        <v>1.0049999999999999</v>
      </c>
      <c r="G33">
        <v>1.0049999999999999</v>
      </c>
      <c r="H33">
        <v>1.0049999999999999</v>
      </c>
      <c r="I33">
        <v>1.0049999999999999</v>
      </c>
      <c r="J33">
        <v>1.0049999999999999</v>
      </c>
      <c r="K33">
        <v>1.0049999999999999</v>
      </c>
      <c r="L33">
        <v>1.0049999999999999</v>
      </c>
      <c r="M33">
        <v>1.0049999999999999</v>
      </c>
      <c r="N33">
        <v>1.0049999999999999</v>
      </c>
      <c r="O33">
        <v>1.0049999999999999</v>
      </c>
      <c r="P33">
        <v>1.0049999999999999</v>
      </c>
      <c r="Q33">
        <v>1.0049999999999999</v>
      </c>
      <c r="R33">
        <v>1.0049999999999999</v>
      </c>
      <c r="S33">
        <v>1.0049999999999999</v>
      </c>
      <c r="T33">
        <v>1.0049999999999999</v>
      </c>
      <c r="U33">
        <v>1.0049999999999999</v>
      </c>
      <c r="V33">
        <v>1.0209999999999999</v>
      </c>
      <c r="W33">
        <v>1.0209999999999999</v>
      </c>
      <c r="X33">
        <v>1.0209999999999999</v>
      </c>
      <c r="Y33">
        <v>1.006</v>
      </c>
      <c r="Z33">
        <v>1.02</v>
      </c>
      <c r="AA33">
        <v>1.018</v>
      </c>
      <c r="AB33">
        <v>1.0149999999999999</v>
      </c>
      <c r="AC33">
        <v>1.0149999999999999</v>
      </c>
      <c r="AD33">
        <v>1.0149999999999999</v>
      </c>
      <c r="AE33">
        <v>1.018</v>
      </c>
      <c r="AF33">
        <v>1.018</v>
      </c>
      <c r="AG33">
        <v>1.018</v>
      </c>
      <c r="AH33">
        <v>1.0049999999999999</v>
      </c>
      <c r="AI33">
        <v>1.0049999999999999</v>
      </c>
      <c r="AJ33">
        <v>1.0049999999999999</v>
      </c>
    </row>
    <row r="34" spans="1:36" x14ac:dyDescent="0.25">
      <c r="A34" s="11">
        <v>1097.201017811705</v>
      </c>
      <c r="B34" t="s">
        <v>35</v>
      </c>
      <c r="C34" s="10">
        <f>C24/250*$A34</f>
        <v>5.9046750534351151</v>
      </c>
      <c r="D34" s="10">
        <f t="shared" ref="D34:AJ36" si="2">D24/250*$A34</f>
        <v>4.7239112061068695</v>
      </c>
      <c r="E34" s="10">
        <f t="shared" si="2"/>
        <v>4.8297691603053439</v>
      </c>
      <c r="F34" s="10">
        <f t="shared" si="2"/>
        <v>5.2179149923664134</v>
      </c>
      <c r="G34" s="10">
        <f t="shared" si="2"/>
        <v>9.8712542290076328</v>
      </c>
      <c r="H34" s="10">
        <f t="shared" si="2"/>
        <v>12.231004458015269</v>
      </c>
      <c r="I34" s="10">
        <f t="shared" si="2"/>
        <v>31.060488061068703</v>
      </c>
      <c r="J34" s="10">
        <f t="shared" si="2"/>
        <v>10.462294473282443</v>
      </c>
      <c r="K34" s="10">
        <f>K24/250*$A34</f>
        <v>31.303079206106876</v>
      </c>
      <c r="L34" s="10">
        <f t="shared" si="2"/>
        <v>11.93107358778626</v>
      </c>
      <c r="M34" s="10">
        <f t="shared" si="2"/>
        <v>9.4654654045801525</v>
      </c>
      <c r="N34" s="10">
        <f t="shared" si="2"/>
        <v>13.920320977099237</v>
      </c>
      <c r="O34" s="10">
        <f t="shared" si="2"/>
        <v>5.5751855877862599</v>
      </c>
      <c r="P34" s="10">
        <f t="shared" si="2"/>
        <v>7.6394156946564884</v>
      </c>
      <c r="Q34" s="10">
        <f>Q24/250*$A34</f>
        <v>14.008535938931299</v>
      </c>
      <c r="R34" s="10">
        <f t="shared" si="2"/>
        <v>5.2223257404580155</v>
      </c>
      <c r="S34" s="10">
        <f t="shared" si="2"/>
        <v>2.1039268396946564</v>
      </c>
      <c r="T34" s="10">
        <f t="shared" si="2"/>
        <v>2.580287633587786</v>
      </c>
      <c r="U34" s="10">
        <f t="shared" si="2"/>
        <v>3.140452641221374</v>
      </c>
      <c r="V34" s="10">
        <f t="shared" si="2"/>
        <v>1.8685640549618321</v>
      </c>
      <c r="W34" s="10">
        <f t="shared" si="2"/>
        <v>5.4727567525021197</v>
      </c>
      <c r="X34" s="10">
        <f t="shared" si="2"/>
        <v>2.7602768773536899</v>
      </c>
      <c r="Y34" s="10">
        <f t="shared" si="2"/>
        <v>11.29392017913486</v>
      </c>
      <c r="Z34" s="10">
        <f t="shared" si="2"/>
        <v>7.4355996335877874</v>
      </c>
      <c r="AA34" s="10">
        <f t="shared" si="2"/>
        <v>8.7211505669211213</v>
      </c>
      <c r="AB34" s="10">
        <f t="shared" si="2"/>
        <v>8.0450728549618322</v>
      </c>
      <c r="AC34" s="10">
        <f t="shared" si="2"/>
        <v>4.9758285597964376</v>
      </c>
      <c r="AD34" s="10">
        <f t="shared" si="2"/>
        <v>4.552638127226464</v>
      </c>
      <c r="AE34" s="10">
        <f t="shared" si="2"/>
        <v>5.1111661109414763</v>
      </c>
      <c r="AF34" s="10">
        <f t="shared" si="2"/>
        <v>4.2176056020356238</v>
      </c>
      <c r="AG34" s="10">
        <f t="shared" si="2"/>
        <v>4.981599837150128</v>
      </c>
      <c r="AH34" s="10">
        <f t="shared" si="2"/>
        <v>5.032663572519084</v>
      </c>
      <c r="AI34" s="10">
        <f t="shared" si="2"/>
        <v>4.7547864427480917</v>
      </c>
      <c r="AJ34" s="10">
        <f t="shared" si="2"/>
        <v>4.9091626259541981</v>
      </c>
    </row>
    <row r="35" spans="1:36" x14ac:dyDescent="0.25">
      <c r="A35" s="11">
        <v>961.70483460559785</v>
      </c>
      <c r="B35" t="s">
        <v>36</v>
      </c>
      <c r="C35" s="10">
        <f>C25/250*$A35</f>
        <v>5.8118554396946553</v>
      </c>
      <c r="D35" s="10">
        <f t="shared" si="2"/>
        <v>4.848031007633586</v>
      </c>
      <c r="E35" s="10">
        <f t="shared" si="2"/>
        <v>4.7475136183206095</v>
      </c>
      <c r="F35" s="10">
        <f t="shared" si="2"/>
        <v>5.4240729694656471</v>
      </c>
      <c r="G35" s="10">
        <f t="shared" si="2"/>
        <v>9.9048289007633556</v>
      </c>
      <c r="H35" s="10">
        <f t="shared" si="2"/>
        <v>12.429361793893126</v>
      </c>
      <c r="I35" s="10">
        <f t="shared" si="2"/>
        <v>30.449036854961829</v>
      </c>
      <c r="J35" s="10">
        <f t="shared" si="2"/>
        <v>10.465406648854959</v>
      </c>
      <c r="K35" s="10">
        <f t="shared" si="2"/>
        <v>31.682307900763352</v>
      </c>
      <c r="L35" s="10">
        <f t="shared" si="2"/>
        <v>12.301782030534349</v>
      </c>
      <c r="M35" s="10">
        <f t="shared" si="2"/>
        <v>9.893230740458014</v>
      </c>
      <c r="N35" s="10">
        <f t="shared" si="2"/>
        <v>13.743819961832058</v>
      </c>
      <c r="O35" s="10">
        <f t="shared" si="2"/>
        <v>5.0799942137404575</v>
      </c>
      <c r="P35" s="10">
        <f t="shared" si="2"/>
        <v>7.0439493587786242</v>
      </c>
      <c r="Q35" s="10">
        <f t="shared" si="2"/>
        <v>13.593043877862593</v>
      </c>
      <c r="R35" s="10">
        <f t="shared" si="2"/>
        <v>4.8441649541984724</v>
      </c>
      <c r="S35" s="10">
        <f t="shared" si="2"/>
        <v>2.153391763358778</v>
      </c>
      <c r="T35" s="10">
        <f t="shared" si="2"/>
        <v>2.7835584732824419</v>
      </c>
      <c r="U35" s="10">
        <f t="shared" si="2"/>
        <v>3.3905288625954189</v>
      </c>
      <c r="V35" s="10">
        <f t="shared" si="2"/>
        <v>1.9755840798982185</v>
      </c>
      <c r="W35" s="10">
        <f t="shared" si="2"/>
        <v>5.607158842171363</v>
      </c>
      <c r="X35" s="10">
        <f t="shared" si="2"/>
        <v>2.8435842422391846</v>
      </c>
      <c r="Y35" s="10">
        <f t="shared" si="2"/>
        <v>10.951817720101781</v>
      </c>
      <c r="Z35" s="10">
        <f t="shared" si="2"/>
        <v>7.568924793893129</v>
      </c>
      <c r="AA35" s="10">
        <f t="shared" si="2"/>
        <v>8.858132439694657</v>
      </c>
      <c r="AB35" s="10">
        <f t="shared" si="2"/>
        <v>8.0589326412213733</v>
      </c>
      <c r="AC35" s="10">
        <f t="shared" si="2"/>
        <v>5.0446419440203556</v>
      </c>
      <c r="AD35" s="10">
        <f t="shared" si="2"/>
        <v>4.3418280508905847</v>
      </c>
      <c r="AE35" s="10">
        <f t="shared" si="2"/>
        <v>4.9381542910941469</v>
      </c>
      <c r="AF35" s="10">
        <f>AF25/250*$A35</f>
        <v>4.1980185567430022</v>
      </c>
      <c r="AG35" s="10">
        <f t="shared" si="2"/>
        <v>5.0673843399491094</v>
      </c>
      <c r="AH35" s="10">
        <f t="shared" si="2"/>
        <v>4.7745759923664117</v>
      </c>
      <c r="AI35" s="10">
        <f t="shared" si="2"/>
        <v>4.6585943893129773</v>
      </c>
      <c r="AJ35" s="10">
        <f t="shared" si="2"/>
        <v>4.4652917175572515</v>
      </c>
    </row>
    <row r="36" spans="1:36" x14ac:dyDescent="0.25">
      <c r="A36" s="11">
        <v>952.16284987277345</v>
      </c>
      <c r="B36" t="s">
        <v>37</v>
      </c>
      <c r="C36" s="10">
        <f>C26/250*$A36</f>
        <v>5.9535734167938932</v>
      </c>
      <c r="D36" s="10">
        <f t="shared" si="2"/>
        <v>4.9951415267175561</v>
      </c>
      <c r="E36" s="10">
        <f t="shared" si="2"/>
        <v>4.7233752061068692</v>
      </c>
      <c r="F36" s="10">
        <f t="shared" si="2"/>
        <v>5.4659479694656481</v>
      </c>
      <c r="G36" s="10">
        <f t="shared" si="2"/>
        <v>8.6161406717557227</v>
      </c>
      <c r="H36" s="10">
        <f t="shared" si="2"/>
        <v>10.656301923664119</v>
      </c>
      <c r="I36" s="10">
        <f>I26/250*$A36</f>
        <v>24.780495206106863</v>
      </c>
      <c r="J36" s="10">
        <f t="shared" si="2"/>
        <v>9.190294870229005</v>
      </c>
      <c r="K36" s="10">
        <f>K26/250*$A36</f>
        <v>25.324027847328239</v>
      </c>
      <c r="L36" s="10">
        <f t="shared" si="2"/>
        <v>10.667785007633585</v>
      </c>
      <c r="M36" s="10">
        <f t="shared" si="2"/>
        <v>9.5615812519083949</v>
      </c>
      <c r="N36" s="10">
        <f t="shared" si="2"/>
        <v>12.596943114503814</v>
      </c>
      <c r="O36" s="10">
        <f t="shared" si="2"/>
        <v>5.1712154809160289</v>
      </c>
      <c r="P36" s="10">
        <f t="shared" si="2"/>
        <v>7.1309951450381668</v>
      </c>
      <c r="Q36" s="10">
        <f>Q26/250*$A36</f>
        <v>11.444807022900763</v>
      </c>
      <c r="R36" s="10">
        <f t="shared" si="2"/>
        <v>4.7386859847328235</v>
      </c>
      <c r="S36" s="10">
        <f t="shared" si="2"/>
        <v>2.0746105038167939</v>
      </c>
      <c r="T36" s="10">
        <f t="shared" si="2"/>
        <v>2.9741187480916027</v>
      </c>
      <c r="U36" s="10">
        <f t="shared" si="2"/>
        <v>3.3262666564885492</v>
      </c>
      <c r="V36" s="10">
        <f t="shared" si="2"/>
        <v>2.4303956743002537</v>
      </c>
      <c r="W36" s="10">
        <f t="shared" si="2"/>
        <v>5.5577121260118725</v>
      </c>
      <c r="X36" s="10">
        <f t="shared" si="2"/>
        <v>2.9514725068702283</v>
      </c>
      <c r="Y36" s="10">
        <f t="shared" si="2"/>
        <v>9.540443236641222</v>
      </c>
      <c r="Z36" s="10">
        <f t="shared" si="2"/>
        <v>8.286330503816794</v>
      </c>
      <c r="AA36" s="10">
        <f t="shared" si="2"/>
        <v>9.1424544000000001</v>
      </c>
      <c r="AB36" s="10">
        <f t="shared" si="2"/>
        <v>7.9171198371501248</v>
      </c>
      <c r="AC36" s="10">
        <f t="shared" si="2"/>
        <v>5.021649740458014</v>
      </c>
      <c r="AD36" s="10">
        <f t="shared" si="2"/>
        <v>4.6002795928753173</v>
      </c>
      <c r="AE36" s="10">
        <f t="shared" si="2"/>
        <v>5.0015971908396946</v>
      </c>
      <c r="AF36" s="10">
        <f t="shared" si="2"/>
        <v>4.2261557659033073</v>
      </c>
      <c r="AG36" s="10">
        <f t="shared" si="2"/>
        <v>4.6448941353689559</v>
      </c>
      <c r="AH36" s="10">
        <f t="shared" si="2"/>
        <v>4.8879660763358768</v>
      </c>
      <c r="AI36" s="10">
        <f t="shared" si="2"/>
        <v>4.5970612824427475</v>
      </c>
      <c r="AJ36" s="10">
        <f t="shared" si="2"/>
        <v>4.6506490076335867</v>
      </c>
    </row>
    <row r="40" spans="1:36" x14ac:dyDescent="0.25">
      <c r="C40" s="1" t="s">
        <v>166</v>
      </c>
    </row>
    <row r="42" spans="1:36" x14ac:dyDescent="0.25">
      <c r="C42" s="5"/>
      <c r="D42" s="5"/>
      <c r="E42" s="5"/>
      <c r="F42" s="5" t="s">
        <v>4</v>
      </c>
      <c r="G42" s="5" t="s">
        <v>5</v>
      </c>
      <c r="H42" s="5" t="s">
        <v>6</v>
      </c>
      <c r="I42" s="5" t="s">
        <v>7</v>
      </c>
      <c r="J42" s="5" t="s">
        <v>8</v>
      </c>
      <c r="K42" s="5" t="s">
        <v>9</v>
      </c>
      <c r="L42" s="5" t="s">
        <v>10</v>
      </c>
      <c r="M42" s="5" t="s">
        <v>11</v>
      </c>
      <c r="N42" s="5"/>
      <c r="O42" s="5"/>
      <c r="P42" s="5"/>
      <c r="Q42" s="5" t="s">
        <v>15</v>
      </c>
      <c r="R42" s="5" t="s">
        <v>16</v>
      </c>
      <c r="S42" s="5"/>
      <c r="T42" s="5"/>
      <c r="U42" s="5"/>
      <c r="V42" s="5"/>
      <c r="W42" s="5"/>
      <c r="X42" s="5"/>
      <c r="Y42" s="5" t="s">
        <v>23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5.75" thickBot="1" x14ac:dyDescent="0.3">
      <c r="A43" t="s">
        <v>167</v>
      </c>
      <c r="B43" s="12" t="s">
        <v>196</v>
      </c>
      <c r="C43" s="12"/>
      <c r="D43" s="12"/>
      <c r="E43" s="12"/>
      <c r="F43" s="12">
        <v>0.49281304677701554</v>
      </c>
      <c r="G43" s="12">
        <v>8.897515553628665</v>
      </c>
      <c r="H43" s="12">
        <v>13.09090656984036</v>
      </c>
      <c r="I43" s="12">
        <v>49.128980645061397</v>
      </c>
      <c r="J43" s="12">
        <v>9.4620104981186994</v>
      </c>
      <c r="K43" s="12">
        <v>46.691796122818708</v>
      </c>
      <c r="L43" s="12">
        <v>7.9477304089311431</v>
      </c>
      <c r="M43" s="12">
        <v>2.6880711642382673E-2</v>
      </c>
      <c r="N43" s="12"/>
      <c r="O43" s="12"/>
      <c r="P43" s="12"/>
      <c r="Q43" s="12">
        <v>16.818365250917424</v>
      </c>
      <c r="R43" s="12">
        <v>0.34048901413684712</v>
      </c>
      <c r="S43" s="12"/>
      <c r="T43" s="12"/>
      <c r="U43" s="12"/>
      <c r="V43" s="12"/>
      <c r="W43" s="12"/>
      <c r="X43" s="12"/>
      <c r="Y43" s="12">
        <v>10.764302965176592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ht="15.75" thickTop="1" x14ac:dyDescent="0.25">
      <c r="A44" s="4">
        <v>0.54290000000000005</v>
      </c>
      <c r="B44" t="s">
        <v>35</v>
      </c>
      <c r="F44">
        <f>F43*$A44</f>
        <v>0.26754820309524174</v>
      </c>
      <c r="G44">
        <f t="shared" ref="G44:Y44" si="3">G43*$A44</f>
        <v>4.8304611940650029</v>
      </c>
      <c r="H44">
        <f t="shared" si="3"/>
        <v>7.1070531767663319</v>
      </c>
      <c r="I44">
        <f t="shared" si="3"/>
        <v>26.672123592203835</v>
      </c>
      <c r="J44">
        <f t="shared" si="3"/>
        <v>5.1369254994286422</v>
      </c>
      <c r="K44">
        <f>K43*$A44</f>
        <v>25.34897611507828</v>
      </c>
      <c r="L44">
        <f t="shared" si="3"/>
        <v>4.314822839008718</v>
      </c>
      <c r="M44">
        <f t="shared" si="3"/>
        <v>1.4593538350649554E-2</v>
      </c>
      <c r="Q44">
        <f>Q43*$A44</f>
        <v>9.1306904947230709</v>
      </c>
      <c r="R44">
        <f t="shared" si="3"/>
        <v>0.18485148577489433</v>
      </c>
      <c r="Y44">
        <f t="shared" si="3"/>
        <v>5.8439400797943719</v>
      </c>
    </row>
    <row r="45" spans="1:36" x14ac:dyDescent="0.25">
      <c r="A45" s="4">
        <v>0.56320000000000003</v>
      </c>
      <c r="B45" t="s">
        <v>36</v>
      </c>
      <c r="F45">
        <f t="shared" ref="F45:M46" si="4">F$43*$A45</f>
        <v>0.27755230794481517</v>
      </c>
      <c r="G45">
        <f t="shared" si="4"/>
        <v>5.0110807598036642</v>
      </c>
      <c r="H45">
        <f t="shared" si="4"/>
        <v>7.3727985801340914</v>
      </c>
      <c r="I45">
        <f t="shared" si="4"/>
        <v>27.66944189929858</v>
      </c>
      <c r="J45">
        <f t="shared" si="4"/>
        <v>5.3290043125404516</v>
      </c>
      <c r="K45">
        <f t="shared" si="4"/>
        <v>26.296819576371497</v>
      </c>
      <c r="L45">
        <f t="shared" si="4"/>
        <v>4.4761617663100202</v>
      </c>
      <c r="M45">
        <f t="shared" si="4"/>
        <v>1.5139216796989922E-2</v>
      </c>
      <c r="Q45">
        <f>Q$43*$A45</f>
        <v>9.4721033093166938</v>
      </c>
      <c r="R45">
        <f>R$43*$A45</f>
        <v>0.19176341276187231</v>
      </c>
      <c r="Y45">
        <f>Y$43*$A45</f>
        <v>6.0624554299874571</v>
      </c>
    </row>
    <row r="46" spans="1:36" x14ac:dyDescent="0.25">
      <c r="A46" s="4">
        <v>0.52439999999999998</v>
      </c>
      <c r="B46" t="s">
        <v>37</v>
      </c>
      <c r="F46">
        <f t="shared" si="4"/>
        <v>0.25843116172986696</v>
      </c>
      <c r="G46">
        <f t="shared" si="4"/>
        <v>4.6658571563228719</v>
      </c>
      <c r="H46">
        <f t="shared" si="4"/>
        <v>6.8648714052242843</v>
      </c>
      <c r="I46">
        <f t="shared" si="4"/>
        <v>25.763237450270196</v>
      </c>
      <c r="J46">
        <f t="shared" si="4"/>
        <v>4.9618783052134461</v>
      </c>
      <c r="K46">
        <f t="shared" si="4"/>
        <v>24.485177886806131</v>
      </c>
      <c r="L46">
        <f t="shared" si="4"/>
        <v>4.1677898264434914</v>
      </c>
      <c r="M46">
        <f t="shared" si="4"/>
        <v>1.4096245185265473E-2</v>
      </c>
      <c r="Q46">
        <f>Q$43*$A46</f>
        <v>8.8195507375810962</v>
      </c>
      <c r="R46">
        <f>R$43*$A46</f>
        <v>0.17855243901336262</v>
      </c>
      <c r="Y46">
        <f>Y$43*$A46</f>
        <v>5.6448004749386049</v>
      </c>
    </row>
    <row r="49" spans="2:36" x14ac:dyDescent="0.25">
      <c r="J49" s="13"/>
      <c r="K49" s="13"/>
    </row>
    <row r="54" spans="2:36" x14ac:dyDescent="0.25">
      <c r="C54" s="1" t="s">
        <v>168</v>
      </c>
    </row>
    <row r="55" spans="2:36" ht="15.75" thickBot="1" x14ac:dyDescent="0.3">
      <c r="B55" s="8"/>
      <c r="C55" s="8" t="s">
        <v>1</v>
      </c>
      <c r="D55" s="8" t="s">
        <v>2</v>
      </c>
      <c r="E55" s="8" t="s">
        <v>3</v>
      </c>
      <c r="F55" s="8" t="s">
        <v>4</v>
      </c>
      <c r="G55" s="8" t="s">
        <v>5</v>
      </c>
      <c r="H55" s="8" t="s">
        <v>6</v>
      </c>
      <c r="I55" s="8" t="s">
        <v>7</v>
      </c>
      <c r="J55" s="8" t="s">
        <v>8</v>
      </c>
      <c r="K55" s="8" t="s">
        <v>9</v>
      </c>
      <c r="L55" s="8" t="s">
        <v>10</v>
      </c>
      <c r="M55" s="8" t="s">
        <v>11</v>
      </c>
      <c r="N55" s="8" t="s">
        <v>12</v>
      </c>
      <c r="O55" s="8" t="s">
        <v>13</v>
      </c>
      <c r="P55" s="8" t="s">
        <v>14</v>
      </c>
      <c r="Q55" s="8" t="s">
        <v>15</v>
      </c>
      <c r="R55" s="8" t="s">
        <v>16</v>
      </c>
      <c r="S55" s="8" t="s">
        <v>17</v>
      </c>
      <c r="T55" s="8" t="s">
        <v>18</v>
      </c>
      <c r="U55" s="8" t="s">
        <v>19</v>
      </c>
      <c r="V55" s="8" t="s">
        <v>20</v>
      </c>
      <c r="W55" s="8" t="s">
        <v>21</v>
      </c>
      <c r="X55" s="8" t="s">
        <v>22</v>
      </c>
      <c r="Y55" s="8" t="s">
        <v>23</v>
      </c>
      <c r="Z55" s="8" t="s">
        <v>24</v>
      </c>
      <c r="AA55" s="8" t="s">
        <v>25</v>
      </c>
      <c r="AB55" s="8" t="s">
        <v>26</v>
      </c>
      <c r="AC55" s="8" t="s">
        <v>27</v>
      </c>
      <c r="AD55" s="8" t="s">
        <v>28</v>
      </c>
      <c r="AE55" s="8" t="s">
        <v>29</v>
      </c>
      <c r="AF55" s="8" t="s">
        <v>30</v>
      </c>
      <c r="AG55" s="8" t="s">
        <v>31</v>
      </c>
      <c r="AH55" s="8" t="s">
        <v>32</v>
      </c>
      <c r="AI55" s="8" t="s">
        <v>33</v>
      </c>
      <c r="AJ55" s="8" t="s">
        <v>34</v>
      </c>
    </row>
    <row r="56" spans="2:36" ht="15.75" thickTop="1" x14ac:dyDescent="0.25">
      <c r="B56" t="s">
        <v>35</v>
      </c>
      <c r="C56" s="10">
        <f t="shared" ref="C56:AJ58" si="5">C34-C44</f>
        <v>5.9046750534351151</v>
      </c>
      <c r="D56" s="10">
        <f t="shared" si="5"/>
        <v>4.7239112061068695</v>
      </c>
      <c r="E56" s="10">
        <f t="shared" si="5"/>
        <v>4.8297691603053439</v>
      </c>
      <c r="F56" s="10">
        <f t="shared" si="5"/>
        <v>4.9503667892711718</v>
      </c>
      <c r="G56" s="10">
        <f t="shared" si="5"/>
        <v>5.04079303494263</v>
      </c>
      <c r="H56" s="10">
        <f t="shared" si="5"/>
        <v>5.123951281248937</v>
      </c>
      <c r="I56" s="10">
        <f t="shared" si="5"/>
        <v>4.388364468864868</v>
      </c>
      <c r="J56" s="10">
        <f t="shared" si="5"/>
        <v>5.3253689738538004</v>
      </c>
      <c r="K56" s="10">
        <f t="shared" si="5"/>
        <v>5.9541030910285961</v>
      </c>
      <c r="L56" s="10">
        <f t="shared" si="5"/>
        <v>7.6162507487775422</v>
      </c>
      <c r="M56" s="10">
        <f t="shared" si="5"/>
        <v>9.4508718662295035</v>
      </c>
      <c r="N56" s="10">
        <f t="shared" si="5"/>
        <v>13.920320977099237</v>
      </c>
      <c r="O56" s="10">
        <f t="shared" si="5"/>
        <v>5.5751855877862599</v>
      </c>
      <c r="P56" s="10">
        <f t="shared" si="5"/>
        <v>7.6394156946564884</v>
      </c>
      <c r="Q56" s="10">
        <f t="shared" si="5"/>
        <v>4.8778454442082282</v>
      </c>
      <c r="R56" s="10">
        <f t="shared" si="5"/>
        <v>5.0374742546831213</v>
      </c>
      <c r="S56" s="10">
        <f t="shared" si="5"/>
        <v>2.1039268396946564</v>
      </c>
      <c r="T56" s="10">
        <f t="shared" si="5"/>
        <v>2.580287633587786</v>
      </c>
      <c r="U56" s="10">
        <f t="shared" si="5"/>
        <v>3.140452641221374</v>
      </c>
      <c r="V56" s="10">
        <f t="shared" si="5"/>
        <v>1.8685640549618321</v>
      </c>
      <c r="W56" s="10">
        <f t="shared" si="5"/>
        <v>5.4727567525021197</v>
      </c>
      <c r="X56" s="10">
        <f t="shared" si="5"/>
        <v>2.7602768773536899</v>
      </c>
      <c r="Y56" s="10">
        <f t="shared" si="5"/>
        <v>5.4499800993404879</v>
      </c>
      <c r="Z56" s="10">
        <f t="shared" si="5"/>
        <v>7.4355996335877874</v>
      </c>
      <c r="AA56" s="10">
        <f t="shared" si="5"/>
        <v>8.7211505669211213</v>
      </c>
      <c r="AB56" s="10">
        <f t="shared" si="5"/>
        <v>8.0450728549618322</v>
      </c>
      <c r="AC56" s="10">
        <f t="shared" si="5"/>
        <v>4.9758285597964376</v>
      </c>
      <c r="AD56" s="10">
        <f t="shared" si="5"/>
        <v>4.552638127226464</v>
      </c>
      <c r="AE56" s="10">
        <f t="shared" si="5"/>
        <v>5.1111661109414763</v>
      </c>
      <c r="AF56" s="10">
        <f t="shared" si="5"/>
        <v>4.2176056020356238</v>
      </c>
      <c r="AG56" s="10">
        <f t="shared" si="5"/>
        <v>4.981599837150128</v>
      </c>
      <c r="AH56" s="10">
        <f t="shared" si="5"/>
        <v>5.032663572519084</v>
      </c>
      <c r="AI56" s="10">
        <f t="shared" si="5"/>
        <v>4.7547864427480917</v>
      </c>
      <c r="AJ56" s="10">
        <f t="shared" si="5"/>
        <v>4.9091626259541981</v>
      </c>
    </row>
    <row r="57" spans="2:36" x14ac:dyDescent="0.25">
      <c r="B57" t="s">
        <v>36</v>
      </c>
      <c r="C57" s="10">
        <f t="shared" si="5"/>
        <v>5.8118554396946553</v>
      </c>
      <c r="D57" s="10">
        <f t="shared" si="5"/>
        <v>4.848031007633586</v>
      </c>
      <c r="E57" s="10">
        <f t="shared" si="5"/>
        <v>4.7475136183206095</v>
      </c>
      <c r="F57" s="10">
        <f>F35-F45</f>
        <v>5.1465206615208317</v>
      </c>
      <c r="G57" s="10">
        <f t="shared" si="5"/>
        <v>4.8937481409596915</v>
      </c>
      <c r="H57" s="10">
        <f t="shared" si="5"/>
        <v>5.0565632137590342</v>
      </c>
      <c r="I57" s="10">
        <f t="shared" si="5"/>
        <v>2.7795949556632493</v>
      </c>
      <c r="J57" s="10">
        <f t="shared" si="5"/>
        <v>5.1364023363145073</v>
      </c>
      <c r="K57" s="10">
        <f t="shared" si="5"/>
        <v>5.3854883243918543</v>
      </c>
      <c r="L57" s="10">
        <f t="shared" si="5"/>
        <v>7.8256202642243293</v>
      </c>
      <c r="M57" s="10">
        <f t="shared" si="5"/>
        <v>9.8780915236610234</v>
      </c>
      <c r="N57" s="10">
        <f t="shared" si="5"/>
        <v>13.743819961832058</v>
      </c>
      <c r="O57" s="10">
        <f t="shared" si="5"/>
        <v>5.0799942137404575</v>
      </c>
      <c r="P57" s="10">
        <f t="shared" si="5"/>
        <v>7.0439493587786242</v>
      </c>
      <c r="Q57" s="10">
        <f t="shared" si="5"/>
        <v>4.1209405685458993</v>
      </c>
      <c r="R57" s="10">
        <f t="shared" si="5"/>
        <v>4.6524015414365998</v>
      </c>
      <c r="S57" s="10">
        <f t="shared" si="5"/>
        <v>2.153391763358778</v>
      </c>
      <c r="T57" s="10">
        <f t="shared" si="5"/>
        <v>2.7835584732824419</v>
      </c>
      <c r="U57" s="10">
        <f t="shared" si="5"/>
        <v>3.3905288625954189</v>
      </c>
      <c r="V57" s="10">
        <f t="shared" si="5"/>
        <v>1.9755840798982185</v>
      </c>
      <c r="W57" s="10">
        <f t="shared" si="5"/>
        <v>5.607158842171363</v>
      </c>
      <c r="X57" s="10">
        <f t="shared" si="5"/>
        <v>2.8435842422391846</v>
      </c>
      <c r="Y57" s="10">
        <f t="shared" si="5"/>
        <v>4.8893622901143239</v>
      </c>
      <c r="Z57" s="10">
        <f t="shared" si="5"/>
        <v>7.568924793893129</v>
      </c>
      <c r="AA57" s="10">
        <f t="shared" si="5"/>
        <v>8.858132439694657</v>
      </c>
      <c r="AB57" s="10">
        <f t="shared" si="5"/>
        <v>8.0589326412213733</v>
      </c>
      <c r="AC57" s="10">
        <f t="shared" si="5"/>
        <v>5.0446419440203556</v>
      </c>
      <c r="AD57" s="10">
        <f t="shared" si="5"/>
        <v>4.3418280508905847</v>
      </c>
      <c r="AE57" s="10">
        <f t="shared" si="5"/>
        <v>4.9381542910941469</v>
      </c>
      <c r="AF57" s="10">
        <f t="shared" si="5"/>
        <v>4.1980185567430022</v>
      </c>
      <c r="AG57" s="10">
        <f t="shared" si="5"/>
        <v>5.0673843399491094</v>
      </c>
      <c r="AH57" s="10">
        <f t="shared" si="5"/>
        <v>4.7745759923664117</v>
      </c>
      <c r="AI57" s="10">
        <f t="shared" si="5"/>
        <v>4.6585943893129773</v>
      </c>
      <c r="AJ57" s="10">
        <f t="shared" si="5"/>
        <v>4.4652917175572515</v>
      </c>
    </row>
    <row r="58" spans="2:36" x14ac:dyDescent="0.25">
      <c r="B58" t="s">
        <v>37</v>
      </c>
      <c r="C58" s="10">
        <f t="shared" si="5"/>
        <v>5.9535734167938932</v>
      </c>
      <c r="D58" s="10">
        <f t="shared" si="5"/>
        <v>4.9951415267175561</v>
      </c>
      <c r="E58" s="10">
        <f t="shared" si="5"/>
        <v>4.7233752061068692</v>
      </c>
      <c r="F58" s="10">
        <f t="shared" si="5"/>
        <v>5.2075168077357814</v>
      </c>
      <c r="G58" s="10">
        <f t="shared" si="5"/>
        <v>3.9502835154328508</v>
      </c>
      <c r="H58" s="10">
        <f t="shared" si="5"/>
        <v>3.7914305184398343</v>
      </c>
      <c r="I58" s="10">
        <v>0</v>
      </c>
      <c r="J58" s="10">
        <f t="shared" si="5"/>
        <v>4.228416565015559</v>
      </c>
      <c r="K58" s="10">
        <f t="shared" si="5"/>
        <v>0.83884996052210781</v>
      </c>
      <c r="L58" s="10">
        <f t="shared" si="5"/>
        <v>6.4999951811900933</v>
      </c>
      <c r="M58" s="10">
        <f t="shared" si="5"/>
        <v>9.5474850067231287</v>
      </c>
      <c r="N58" s="10">
        <f t="shared" si="5"/>
        <v>12.596943114503814</v>
      </c>
      <c r="O58" s="10">
        <f t="shared" si="5"/>
        <v>5.1712154809160289</v>
      </c>
      <c r="P58" s="10">
        <f t="shared" si="5"/>
        <v>7.1309951450381668</v>
      </c>
      <c r="Q58" s="10">
        <f t="shared" si="5"/>
        <v>2.6252562853196668</v>
      </c>
      <c r="R58" s="10">
        <f t="shared" si="5"/>
        <v>4.5601335457194612</v>
      </c>
      <c r="S58" s="10">
        <f t="shared" si="5"/>
        <v>2.0746105038167939</v>
      </c>
      <c r="T58" s="10">
        <f t="shared" si="5"/>
        <v>2.9741187480916027</v>
      </c>
      <c r="U58" s="10">
        <f t="shared" si="5"/>
        <v>3.3262666564885492</v>
      </c>
      <c r="V58" s="10">
        <f t="shared" si="5"/>
        <v>2.4303956743002537</v>
      </c>
      <c r="W58" s="10">
        <f t="shared" si="5"/>
        <v>5.5577121260118725</v>
      </c>
      <c r="X58" s="10">
        <f t="shared" si="5"/>
        <v>2.9514725068702283</v>
      </c>
      <c r="Y58" s="10">
        <f t="shared" si="5"/>
        <v>3.895642761702617</v>
      </c>
      <c r="Z58" s="10">
        <f t="shared" si="5"/>
        <v>8.286330503816794</v>
      </c>
      <c r="AA58" s="10">
        <f t="shared" si="5"/>
        <v>9.1424544000000001</v>
      </c>
      <c r="AB58" s="10">
        <f t="shared" si="5"/>
        <v>7.9171198371501248</v>
      </c>
      <c r="AC58" s="10">
        <f t="shared" si="5"/>
        <v>5.021649740458014</v>
      </c>
      <c r="AD58" s="10">
        <f t="shared" si="5"/>
        <v>4.6002795928753173</v>
      </c>
      <c r="AE58" s="10">
        <f t="shared" si="5"/>
        <v>5.0015971908396946</v>
      </c>
      <c r="AF58" s="10">
        <f t="shared" si="5"/>
        <v>4.2261557659033073</v>
      </c>
      <c r="AG58" s="10">
        <f t="shared" si="5"/>
        <v>4.6448941353689559</v>
      </c>
      <c r="AH58" s="10">
        <f t="shared" si="5"/>
        <v>4.8879660763358768</v>
      </c>
      <c r="AI58" s="10">
        <f t="shared" si="5"/>
        <v>4.5970612824427475</v>
      </c>
      <c r="AJ58" s="10">
        <f t="shared" si="5"/>
        <v>4.6506490076335867</v>
      </c>
    </row>
    <row r="59" spans="2:36" x14ac:dyDescent="0.25">
      <c r="B59" t="s">
        <v>169</v>
      </c>
      <c r="C59" s="10">
        <f>AVERAGE(C56:C58)</f>
        <v>5.8900346366412215</v>
      </c>
      <c r="D59" s="10">
        <f t="shared" ref="D59:AJ59" si="6">AVERAGE(D56:D58)</f>
        <v>4.8556945801526714</v>
      </c>
      <c r="E59" s="10">
        <f t="shared" si="6"/>
        <v>4.7668859949109406</v>
      </c>
      <c r="F59" s="10">
        <f t="shared" si="6"/>
        <v>5.1014680861759283</v>
      </c>
      <c r="G59" s="10">
        <f t="shared" si="6"/>
        <v>4.6282748971117238</v>
      </c>
      <c r="H59" s="10">
        <f t="shared" si="6"/>
        <v>4.6573150044826015</v>
      </c>
      <c r="I59" s="10">
        <f t="shared" si="6"/>
        <v>2.389319808176039</v>
      </c>
      <c r="J59" s="10">
        <f t="shared" si="6"/>
        <v>4.8967292917279552</v>
      </c>
      <c r="K59" s="10">
        <f>AVERAGE(K56:K58)</f>
        <v>4.0594804586475197</v>
      </c>
      <c r="L59" s="10">
        <f t="shared" si="6"/>
        <v>7.3139553980639889</v>
      </c>
      <c r="M59" s="10">
        <f t="shared" si="6"/>
        <v>9.6254827988712179</v>
      </c>
      <c r="N59" s="10">
        <f t="shared" si="6"/>
        <v>13.420361351145038</v>
      </c>
      <c r="O59" s="10">
        <f t="shared" si="6"/>
        <v>5.2754650941475818</v>
      </c>
      <c r="P59" s="10">
        <f t="shared" si="6"/>
        <v>7.2714533994910937</v>
      </c>
      <c r="Q59" s="10">
        <f t="shared" si="6"/>
        <v>3.8746807660245981</v>
      </c>
      <c r="R59" s="10">
        <f t="shared" si="6"/>
        <v>4.7500031139463941</v>
      </c>
      <c r="S59" s="10">
        <f t="shared" si="6"/>
        <v>2.1106430356234096</v>
      </c>
      <c r="T59" s="10">
        <f t="shared" si="6"/>
        <v>2.7793216183206102</v>
      </c>
      <c r="U59" s="10">
        <f t="shared" si="6"/>
        <v>3.2857493867684475</v>
      </c>
      <c r="V59" s="10">
        <f t="shared" si="6"/>
        <v>2.0915146030534348</v>
      </c>
      <c r="W59" s="10">
        <f t="shared" si="6"/>
        <v>5.5458759068951187</v>
      </c>
      <c r="X59" s="10">
        <f t="shared" si="6"/>
        <v>2.8517778754877008</v>
      </c>
      <c r="Y59" s="10">
        <f t="shared" si="6"/>
        <v>4.7449950503858096</v>
      </c>
      <c r="Z59" s="10">
        <f t="shared" si="6"/>
        <v>7.7636183104325696</v>
      </c>
      <c r="AA59" s="10">
        <f t="shared" si="6"/>
        <v>8.9072458022052601</v>
      </c>
      <c r="AB59" s="10">
        <f t="shared" si="6"/>
        <v>8.0070417777777774</v>
      </c>
      <c r="AC59" s="10">
        <f t="shared" si="6"/>
        <v>5.0140400814249348</v>
      </c>
      <c r="AD59" s="10">
        <f t="shared" si="6"/>
        <v>4.4982485903307889</v>
      </c>
      <c r="AE59" s="10">
        <f t="shared" si="6"/>
        <v>5.016972530958439</v>
      </c>
      <c r="AF59" s="10">
        <f t="shared" si="6"/>
        <v>4.2139266415606444</v>
      </c>
      <c r="AG59" s="10">
        <f t="shared" si="6"/>
        <v>4.8979594374893978</v>
      </c>
      <c r="AH59" s="10">
        <f t="shared" si="6"/>
        <v>4.8984018804071239</v>
      </c>
      <c r="AI59" s="10">
        <f t="shared" si="6"/>
        <v>4.6701473715012725</v>
      </c>
      <c r="AJ59" s="10">
        <f t="shared" si="6"/>
        <v>4.6750344503816779</v>
      </c>
    </row>
    <row r="61" spans="2:36" x14ac:dyDescent="0.25">
      <c r="B61" t="s">
        <v>170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4.8</v>
      </c>
      <c r="R61">
        <v>4.8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5.0999999999999996</v>
      </c>
      <c r="Z61">
        <v>5</v>
      </c>
      <c r="AA61">
        <v>5.0999999999999996</v>
      </c>
      <c r="AB61">
        <v>5.0999999999999996</v>
      </c>
      <c r="AC61">
        <v>5</v>
      </c>
      <c r="AD61">
        <v>5</v>
      </c>
      <c r="AE61">
        <v>5.2</v>
      </c>
      <c r="AF61">
        <v>5.0999999999999996</v>
      </c>
      <c r="AG61">
        <v>5</v>
      </c>
      <c r="AH61">
        <v>5.0999999999999996</v>
      </c>
      <c r="AI61">
        <v>5</v>
      </c>
      <c r="AJ61">
        <v>5</v>
      </c>
    </row>
    <row r="63" spans="2:36" x14ac:dyDescent="0.25">
      <c r="B63" t="s">
        <v>35</v>
      </c>
      <c r="C63">
        <f>C56/C$61</f>
        <v>1.1809350106870231</v>
      </c>
      <c r="D63">
        <f t="shared" ref="D63:AJ65" si="7">D56/D$61</f>
        <v>0.94478224122137389</v>
      </c>
      <c r="E63">
        <f t="shared" si="7"/>
        <v>0.96595383206106877</v>
      </c>
      <c r="F63">
        <f t="shared" si="7"/>
        <v>0.99007335785423434</v>
      </c>
      <c r="G63">
        <f t="shared" si="7"/>
        <v>1.008158606988526</v>
      </c>
      <c r="H63">
        <f t="shared" si="7"/>
        <v>1.0247902562497875</v>
      </c>
      <c r="I63">
        <f t="shared" si="7"/>
        <v>0.87767289377297364</v>
      </c>
      <c r="J63">
        <f t="shared" si="7"/>
        <v>1.06507379477076</v>
      </c>
      <c r="K63">
        <f t="shared" si="7"/>
        <v>1.1908206182057193</v>
      </c>
      <c r="L63">
        <f t="shared" si="7"/>
        <v>1.5232501497555084</v>
      </c>
      <c r="M63">
        <f t="shared" si="7"/>
        <v>1.8901743732459007</v>
      </c>
      <c r="N63">
        <f t="shared" si="7"/>
        <v>2.7840641954198473</v>
      </c>
      <c r="O63">
        <f t="shared" si="7"/>
        <v>1.115037117557252</v>
      </c>
      <c r="P63">
        <f t="shared" si="7"/>
        <v>1.5278831389312977</v>
      </c>
      <c r="Q63">
        <f t="shared" si="7"/>
        <v>1.0162178008767142</v>
      </c>
      <c r="R63">
        <f t="shared" si="7"/>
        <v>1.0494738030589836</v>
      </c>
      <c r="S63">
        <f t="shared" si="7"/>
        <v>0.42078536793893129</v>
      </c>
      <c r="T63">
        <f t="shared" si="7"/>
        <v>0.51605752671755722</v>
      </c>
      <c r="U63">
        <f t="shared" si="7"/>
        <v>0.6280905282442748</v>
      </c>
      <c r="V63">
        <f t="shared" si="7"/>
        <v>0.37371281099236642</v>
      </c>
      <c r="W63">
        <f t="shared" si="7"/>
        <v>1.0945513505004238</v>
      </c>
      <c r="X63">
        <f t="shared" si="7"/>
        <v>0.55205537547073802</v>
      </c>
      <c r="Y63">
        <f t="shared" si="7"/>
        <v>1.0686235488902918</v>
      </c>
      <c r="Z63">
        <f t="shared" si="7"/>
        <v>1.4871199267175574</v>
      </c>
      <c r="AA63">
        <f t="shared" si="7"/>
        <v>1.7100295229257101</v>
      </c>
      <c r="AB63">
        <f t="shared" si="7"/>
        <v>1.5774652656787906</v>
      </c>
      <c r="AC63">
        <f t="shared" si="7"/>
        <v>0.99516571195928749</v>
      </c>
      <c r="AD63">
        <f t="shared" si="7"/>
        <v>0.91052762544529275</v>
      </c>
      <c r="AE63">
        <f t="shared" si="7"/>
        <v>0.98291655979643777</v>
      </c>
      <c r="AF63">
        <f t="shared" si="7"/>
        <v>0.82698149059522041</v>
      </c>
      <c r="AG63">
        <f t="shared" si="7"/>
        <v>0.9963199674300256</v>
      </c>
      <c r="AH63">
        <f t="shared" si="7"/>
        <v>0.9867967789253107</v>
      </c>
      <c r="AI63">
        <f t="shared" si="7"/>
        <v>0.95095728854961836</v>
      </c>
      <c r="AJ63">
        <f t="shared" si="7"/>
        <v>0.98183252519083963</v>
      </c>
    </row>
    <row r="64" spans="2:36" x14ac:dyDescent="0.25">
      <c r="B64" t="s">
        <v>36</v>
      </c>
      <c r="C64">
        <f>C57/C$61</f>
        <v>1.1623710879389311</v>
      </c>
      <c r="D64">
        <f t="shared" si="7"/>
        <v>0.96960620152671717</v>
      </c>
      <c r="E64">
        <f t="shared" si="7"/>
        <v>0.94950272366412192</v>
      </c>
      <c r="F64">
        <f t="shared" si="7"/>
        <v>1.0293041323041663</v>
      </c>
      <c r="G64">
        <f t="shared" si="7"/>
        <v>0.97874962819193834</v>
      </c>
      <c r="H64">
        <f t="shared" si="7"/>
        <v>1.0113126427518069</v>
      </c>
      <c r="I64">
        <f t="shared" si="7"/>
        <v>0.55591899113264986</v>
      </c>
      <c r="J64">
        <f t="shared" si="7"/>
        <v>1.0272804672629015</v>
      </c>
      <c r="K64">
        <f t="shared" si="7"/>
        <v>1.0770976648783708</v>
      </c>
      <c r="L64">
        <f t="shared" si="7"/>
        <v>1.5651240528448658</v>
      </c>
      <c r="M64">
        <f t="shared" si="7"/>
        <v>1.9756183047322047</v>
      </c>
      <c r="N64">
        <f t="shared" si="7"/>
        <v>2.7487639923664116</v>
      </c>
      <c r="O64">
        <f t="shared" si="7"/>
        <v>1.0159988427480915</v>
      </c>
      <c r="P64">
        <f t="shared" si="7"/>
        <v>1.4087898717557248</v>
      </c>
      <c r="Q64">
        <f t="shared" si="7"/>
        <v>0.85852928511372906</v>
      </c>
      <c r="R64">
        <f t="shared" si="7"/>
        <v>0.96925032113262499</v>
      </c>
      <c r="S64">
        <f t="shared" si="7"/>
        <v>0.43067835267175558</v>
      </c>
      <c r="T64">
        <f t="shared" si="7"/>
        <v>0.5567116946564884</v>
      </c>
      <c r="U64">
        <f t="shared" si="7"/>
        <v>0.67810577251908377</v>
      </c>
      <c r="V64">
        <f t="shared" si="7"/>
        <v>0.39511681597964371</v>
      </c>
      <c r="W64">
        <f t="shared" si="7"/>
        <v>1.1214317684342725</v>
      </c>
      <c r="X64">
        <f t="shared" si="7"/>
        <v>0.56871684844783688</v>
      </c>
      <c r="Y64">
        <f t="shared" si="7"/>
        <v>0.95869848825771065</v>
      </c>
      <c r="Z64">
        <f t="shared" si="7"/>
        <v>1.5137849587786258</v>
      </c>
      <c r="AA64">
        <f t="shared" si="7"/>
        <v>1.7368887136656193</v>
      </c>
      <c r="AB64">
        <f t="shared" si="7"/>
        <v>1.5801828708277204</v>
      </c>
      <c r="AC64">
        <f t="shared" si="7"/>
        <v>1.0089283888040712</v>
      </c>
      <c r="AD64">
        <f t="shared" si="7"/>
        <v>0.86836561017811698</v>
      </c>
      <c r="AE64">
        <f t="shared" si="7"/>
        <v>0.94964505597964366</v>
      </c>
      <c r="AF64">
        <f t="shared" si="7"/>
        <v>0.82314089347902009</v>
      </c>
      <c r="AG64">
        <f t="shared" si="7"/>
        <v>1.0134768679898218</v>
      </c>
      <c r="AH64">
        <f t="shared" si="7"/>
        <v>0.93619137105223771</v>
      </c>
      <c r="AI64">
        <f t="shared" si="7"/>
        <v>0.93171887786259544</v>
      </c>
      <c r="AJ64">
        <f t="shared" si="7"/>
        <v>0.8930583435114503</v>
      </c>
    </row>
    <row r="65" spans="1:36" x14ac:dyDescent="0.25">
      <c r="B65" t="s">
        <v>37</v>
      </c>
      <c r="C65">
        <f>C58/C$61</f>
        <v>1.1907146833587787</v>
      </c>
      <c r="D65">
        <f t="shared" si="7"/>
        <v>0.99902830534351117</v>
      </c>
      <c r="E65">
        <f t="shared" si="7"/>
        <v>0.9446750412213738</v>
      </c>
      <c r="F65">
        <f t="shared" si="7"/>
        <v>1.0415033615471563</v>
      </c>
      <c r="G65">
        <f t="shared" si="7"/>
        <v>0.79005670308657017</v>
      </c>
      <c r="H65">
        <f t="shared" si="7"/>
        <v>0.75828610368796689</v>
      </c>
      <c r="I65">
        <f t="shared" si="7"/>
        <v>0</v>
      </c>
      <c r="J65">
        <f t="shared" si="7"/>
        <v>0.84568331300311184</v>
      </c>
      <c r="K65">
        <f>K58/K$61</f>
        <v>0.16776999210442156</v>
      </c>
      <c r="L65">
        <f t="shared" si="7"/>
        <v>1.2999990362380187</v>
      </c>
      <c r="M65">
        <f t="shared" si="7"/>
        <v>1.9094970013446257</v>
      </c>
      <c r="N65">
        <f t="shared" si="7"/>
        <v>2.5193886229007627</v>
      </c>
      <c r="O65">
        <f t="shared" si="7"/>
        <v>1.0342430961832059</v>
      </c>
      <c r="P65">
        <f t="shared" si="7"/>
        <v>1.4261990290076334</v>
      </c>
      <c r="Q65">
        <f t="shared" si="7"/>
        <v>0.54692839277493066</v>
      </c>
      <c r="R65">
        <f t="shared" si="7"/>
        <v>0.95002782202488778</v>
      </c>
      <c r="S65">
        <f t="shared" si="7"/>
        <v>0.41492210076335878</v>
      </c>
      <c r="T65">
        <f t="shared" si="7"/>
        <v>0.59482374961832052</v>
      </c>
      <c r="U65">
        <f t="shared" si="7"/>
        <v>0.6652533312977098</v>
      </c>
      <c r="V65">
        <f t="shared" si="7"/>
        <v>0.48607913486005072</v>
      </c>
      <c r="W65">
        <f t="shared" si="7"/>
        <v>1.1115424252023745</v>
      </c>
      <c r="X65">
        <f t="shared" si="7"/>
        <v>0.59029450137404571</v>
      </c>
      <c r="Y65">
        <f t="shared" si="7"/>
        <v>0.76385152190247396</v>
      </c>
      <c r="Z65">
        <f t="shared" si="7"/>
        <v>1.6572661007633589</v>
      </c>
      <c r="AA65">
        <f t="shared" si="7"/>
        <v>1.7926381176470589</v>
      </c>
      <c r="AB65">
        <f t="shared" si="7"/>
        <v>1.5523764386568872</v>
      </c>
      <c r="AC65">
        <f t="shared" si="7"/>
        <v>1.0043299480916028</v>
      </c>
      <c r="AD65">
        <f t="shared" si="7"/>
        <v>0.92005591857506341</v>
      </c>
      <c r="AE65">
        <f t="shared" si="7"/>
        <v>0.96184561362301813</v>
      </c>
      <c r="AF65">
        <f t="shared" si="7"/>
        <v>0.82865799331437406</v>
      </c>
      <c r="AG65">
        <f t="shared" si="7"/>
        <v>0.9289788270737912</v>
      </c>
      <c r="AH65">
        <f t="shared" si="7"/>
        <v>0.95842472085017194</v>
      </c>
      <c r="AI65">
        <f t="shared" si="7"/>
        <v>0.91941225648854952</v>
      </c>
      <c r="AJ65">
        <f>AJ58/AJ$61</f>
        <v>0.93012980152671731</v>
      </c>
    </row>
    <row r="66" spans="1:36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spans="1:36" ht="15.75" thickBot="1" x14ac:dyDescent="0.3">
      <c r="A67" s="2" t="s">
        <v>171</v>
      </c>
      <c r="B67" s="8"/>
      <c r="C67" s="8" t="s">
        <v>172</v>
      </c>
      <c r="D67" s="8" t="s">
        <v>2</v>
      </c>
      <c r="E67" s="8" t="s">
        <v>3</v>
      </c>
      <c r="F67" s="8" t="s">
        <v>4</v>
      </c>
      <c r="G67" s="8" t="s">
        <v>5</v>
      </c>
      <c r="H67" s="8" t="s">
        <v>6</v>
      </c>
      <c r="I67" s="8" t="s">
        <v>7</v>
      </c>
      <c r="J67" s="8" t="s">
        <v>8</v>
      </c>
      <c r="K67" s="8" t="s">
        <v>9</v>
      </c>
      <c r="L67" s="8" t="s">
        <v>10</v>
      </c>
      <c r="M67" s="8" t="s">
        <v>173</v>
      </c>
      <c r="N67" s="8" t="s">
        <v>174</v>
      </c>
      <c r="O67" s="8" t="s">
        <v>175</v>
      </c>
      <c r="P67" s="8" t="s">
        <v>14</v>
      </c>
      <c r="Q67" s="8" t="s">
        <v>15</v>
      </c>
      <c r="R67" s="8" t="s">
        <v>16</v>
      </c>
      <c r="S67" s="8" t="s">
        <v>176</v>
      </c>
      <c r="T67" s="8" t="s">
        <v>177</v>
      </c>
      <c r="U67" s="8" t="s">
        <v>178</v>
      </c>
      <c r="V67" s="8" t="s">
        <v>179</v>
      </c>
      <c r="W67" s="8" t="s">
        <v>180</v>
      </c>
      <c r="X67" s="8" t="s">
        <v>22</v>
      </c>
      <c r="Y67" s="8" t="s">
        <v>23</v>
      </c>
      <c r="Z67" s="8" t="s">
        <v>181</v>
      </c>
      <c r="AA67" s="8" t="s">
        <v>182</v>
      </c>
      <c r="AB67" s="8" t="s">
        <v>183</v>
      </c>
      <c r="AC67" s="8" t="s">
        <v>184</v>
      </c>
      <c r="AD67" s="8" t="s">
        <v>185</v>
      </c>
      <c r="AE67" s="8" t="s">
        <v>186</v>
      </c>
      <c r="AF67" s="8" t="s">
        <v>187</v>
      </c>
      <c r="AG67" s="8" t="s">
        <v>188</v>
      </c>
      <c r="AH67" s="8" t="s">
        <v>189</v>
      </c>
      <c r="AI67" s="8" t="s">
        <v>190</v>
      </c>
      <c r="AJ67" s="8" t="s">
        <v>191</v>
      </c>
    </row>
    <row r="68" spans="1:36" ht="15.75" thickTop="1" x14ac:dyDescent="0.25">
      <c r="A68" s="2"/>
      <c r="B68" s="13" t="s">
        <v>192</v>
      </c>
      <c r="C68" s="15">
        <f>C59/C61</f>
        <v>1.1780069273282443</v>
      </c>
      <c r="D68" s="15">
        <f t="shared" ref="D68:AJ68" si="8">D59/D61</f>
        <v>0.97113891603053426</v>
      </c>
      <c r="E68" s="15">
        <f t="shared" si="8"/>
        <v>0.95337719898218809</v>
      </c>
      <c r="F68" s="15">
        <f t="shared" si="8"/>
        <v>1.0202936172351857</v>
      </c>
      <c r="G68" s="15">
        <f t="shared" si="8"/>
        <v>0.92565497942234476</v>
      </c>
      <c r="H68" s="15">
        <f t="shared" si="8"/>
        <v>0.93146300089652034</v>
      </c>
      <c r="I68" s="15">
        <f t="shared" si="8"/>
        <v>0.47786396163520778</v>
      </c>
      <c r="J68" s="15">
        <f t="shared" si="8"/>
        <v>0.97934585834559107</v>
      </c>
      <c r="K68" s="15">
        <f t="shared" si="8"/>
        <v>0.81189609172950394</v>
      </c>
      <c r="L68" s="15">
        <f t="shared" si="8"/>
        <v>1.4627910796127979</v>
      </c>
      <c r="M68" s="15">
        <f t="shared" si="8"/>
        <v>1.9250965597742435</v>
      </c>
      <c r="N68" s="15">
        <f t="shared" si="8"/>
        <v>2.6840722702290076</v>
      </c>
      <c r="O68" s="15">
        <f t="shared" si="8"/>
        <v>1.0550930188295164</v>
      </c>
      <c r="P68" s="15">
        <f t="shared" si="8"/>
        <v>1.4542906798982187</v>
      </c>
      <c r="Q68" s="15">
        <f t="shared" si="8"/>
        <v>0.80722515958845797</v>
      </c>
      <c r="R68" s="15">
        <f t="shared" si="8"/>
        <v>0.98958398207216547</v>
      </c>
      <c r="S68" s="15">
        <f t="shared" si="8"/>
        <v>0.42212860712468192</v>
      </c>
      <c r="T68" s="15">
        <f t="shared" si="8"/>
        <v>0.55586432366412208</v>
      </c>
      <c r="U68" s="15">
        <f t="shared" si="8"/>
        <v>0.65714987735368946</v>
      </c>
      <c r="V68" s="15">
        <f t="shared" si="8"/>
        <v>0.41830292061068697</v>
      </c>
      <c r="W68" s="15">
        <f t="shared" si="8"/>
        <v>1.1091751813790238</v>
      </c>
      <c r="X68" s="15">
        <f t="shared" si="8"/>
        <v>0.5703555750975402</v>
      </c>
      <c r="Y68" s="15">
        <f t="shared" si="8"/>
        <v>0.93039118635015883</v>
      </c>
      <c r="Z68" s="15">
        <f t="shared" si="8"/>
        <v>1.5527236620865139</v>
      </c>
      <c r="AA68" s="15">
        <f t="shared" si="8"/>
        <v>1.7465187847461296</v>
      </c>
      <c r="AB68" s="15">
        <f t="shared" si="8"/>
        <v>1.5700081917211328</v>
      </c>
      <c r="AC68" s="15">
        <f t="shared" si="8"/>
        <v>1.0028080162849871</v>
      </c>
      <c r="AD68" s="15">
        <f t="shared" si="8"/>
        <v>0.89964971806615779</v>
      </c>
      <c r="AE68" s="15">
        <f t="shared" si="8"/>
        <v>0.96480240979969978</v>
      </c>
      <c r="AF68" s="15">
        <f t="shared" si="8"/>
        <v>0.82626012579620489</v>
      </c>
      <c r="AG68" s="15">
        <f t="shared" si="8"/>
        <v>0.97959188749787951</v>
      </c>
      <c r="AH68" s="15">
        <f t="shared" si="8"/>
        <v>0.96047095694257334</v>
      </c>
      <c r="AI68" s="15">
        <f t="shared" si="8"/>
        <v>0.93402947430025451</v>
      </c>
      <c r="AJ68" s="15">
        <f t="shared" si="8"/>
        <v>0.93500689007633553</v>
      </c>
    </row>
    <row r="69" spans="1:36" x14ac:dyDescent="0.25">
      <c r="A69" s="2"/>
      <c r="B69" s="17" t="s">
        <v>193</v>
      </c>
      <c r="C69" s="18">
        <f>C59/C61</f>
        <v>1.1780069273282443</v>
      </c>
      <c r="D69" s="18">
        <f t="shared" ref="D69:AJ69" si="9">D59/D61</f>
        <v>0.97113891603053426</v>
      </c>
      <c r="E69" s="18">
        <f t="shared" si="9"/>
        <v>0.95337719898218809</v>
      </c>
      <c r="F69" s="18">
        <f t="shared" si="9"/>
        <v>1.0202936172351857</v>
      </c>
      <c r="G69" s="18">
        <f t="shared" si="9"/>
        <v>0.92565497942234476</v>
      </c>
      <c r="H69" s="18">
        <f t="shared" si="9"/>
        <v>0.93146300089652034</v>
      </c>
      <c r="I69" s="19">
        <f t="shared" si="9"/>
        <v>0.47786396163520778</v>
      </c>
      <c r="J69" s="18">
        <f t="shared" si="9"/>
        <v>0.97934585834559107</v>
      </c>
      <c r="K69" s="18">
        <f t="shared" si="9"/>
        <v>0.81189609172950394</v>
      </c>
      <c r="L69" s="18">
        <f t="shared" si="9"/>
        <v>1.4627910796127979</v>
      </c>
      <c r="M69" s="19">
        <f t="shared" si="9"/>
        <v>1.9250965597742435</v>
      </c>
      <c r="N69" s="19">
        <f t="shared" si="9"/>
        <v>2.6840722702290076</v>
      </c>
      <c r="O69" s="18">
        <f t="shared" si="9"/>
        <v>1.0550930188295164</v>
      </c>
      <c r="P69" s="18">
        <f t="shared" si="9"/>
        <v>1.4542906798982187</v>
      </c>
      <c r="Q69" s="18">
        <f t="shared" si="9"/>
        <v>0.80722515958845797</v>
      </c>
      <c r="R69" s="18">
        <f t="shared" si="9"/>
        <v>0.98958398207216547</v>
      </c>
      <c r="S69" s="19">
        <f t="shared" si="9"/>
        <v>0.42212860712468192</v>
      </c>
      <c r="T69" s="19">
        <f t="shared" si="9"/>
        <v>0.55586432366412208</v>
      </c>
      <c r="U69" s="18">
        <f t="shared" si="9"/>
        <v>0.65714987735368946</v>
      </c>
      <c r="V69" s="19">
        <f t="shared" si="9"/>
        <v>0.41830292061068697</v>
      </c>
      <c r="W69" s="18">
        <f t="shared" si="9"/>
        <v>1.1091751813790238</v>
      </c>
      <c r="X69" s="19">
        <f t="shared" si="9"/>
        <v>0.5703555750975402</v>
      </c>
      <c r="Y69" s="18">
        <f t="shared" si="9"/>
        <v>0.93039118635015883</v>
      </c>
      <c r="Z69" s="19">
        <f t="shared" si="9"/>
        <v>1.5527236620865139</v>
      </c>
      <c r="AA69" s="19">
        <f t="shared" si="9"/>
        <v>1.7465187847461296</v>
      </c>
      <c r="AB69" s="19">
        <f t="shared" si="9"/>
        <v>1.5700081917211328</v>
      </c>
      <c r="AC69" s="18">
        <f t="shared" si="9"/>
        <v>1.0028080162849871</v>
      </c>
      <c r="AD69" s="18">
        <f t="shared" si="9"/>
        <v>0.89964971806615779</v>
      </c>
      <c r="AE69" s="18">
        <f t="shared" si="9"/>
        <v>0.96480240979969978</v>
      </c>
      <c r="AF69" s="18">
        <f t="shared" si="9"/>
        <v>0.82626012579620489</v>
      </c>
      <c r="AG69" s="18">
        <f t="shared" si="9"/>
        <v>0.97959188749787951</v>
      </c>
      <c r="AH69" s="18">
        <f t="shared" si="9"/>
        <v>0.96047095694257334</v>
      </c>
      <c r="AI69" s="18">
        <f t="shared" si="9"/>
        <v>0.93402947430025451</v>
      </c>
      <c r="AJ69" s="18">
        <f t="shared" si="9"/>
        <v>0.93500689007633553</v>
      </c>
    </row>
    <row r="70" spans="1:36" x14ac:dyDescent="0.25">
      <c r="A70" s="2"/>
      <c r="B70" s="13" t="s">
        <v>194</v>
      </c>
      <c r="C70" s="15">
        <f t="shared" ref="C70:AJ70" si="10">_xlfn.STDEV.S(C63:C65)</f>
        <v>1.4396878288294664E-2</v>
      </c>
      <c r="D70" s="15">
        <f t="shared" si="10"/>
        <v>2.7155492602757465E-2</v>
      </c>
      <c r="E70" s="15">
        <f t="shared" si="10"/>
        <v>1.1155958235068831E-2</v>
      </c>
      <c r="F70" s="15">
        <f t="shared" si="10"/>
        <v>2.6872911199193449E-2</v>
      </c>
      <c r="G70" s="15">
        <f t="shared" si="10"/>
        <v>0.11834860124813294</v>
      </c>
      <c r="H70" s="15">
        <f t="shared" si="10"/>
        <v>0.15012691234914091</v>
      </c>
      <c r="I70" s="15">
        <f t="shared" si="10"/>
        <v>0.44401223838802156</v>
      </c>
      <c r="J70" s="15">
        <f t="shared" si="10"/>
        <v>0.11728742865968973</v>
      </c>
      <c r="K70" s="15">
        <f t="shared" si="10"/>
        <v>0.56072011885791972</v>
      </c>
      <c r="L70" s="15">
        <f t="shared" si="10"/>
        <v>0.14252821818708794</v>
      </c>
      <c r="M70" s="15">
        <f t="shared" si="10"/>
        <v>4.4807097923859701E-2</v>
      </c>
      <c r="N70" s="15">
        <f t="shared" si="10"/>
        <v>0.14370822473645567</v>
      </c>
      <c r="O70" s="15">
        <f t="shared" si="10"/>
        <v>5.2708485323157882E-2</v>
      </c>
      <c r="P70" s="15">
        <f t="shared" si="10"/>
        <v>6.4324623659660726E-2</v>
      </c>
      <c r="Q70" s="15">
        <f t="shared" si="10"/>
        <v>0.23881419997785927</v>
      </c>
      <c r="R70" s="15">
        <f t="shared" si="10"/>
        <v>5.2749114792208437E-2</v>
      </c>
      <c r="S70" s="15">
        <f t="shared" si="10"/>
        <v>7.9635473994204616E-3</v>
      </c>
      <c r="T70" s="15">
        <f t="shared" si="10"/>
        <v>3.9389947901872245E-2</v>
      </c>
      <c r="U70" s="15">
        <f t="shared" si="10"/>
        <v>2.5973652791518309E-2</v>
      </c>
      <c r="V70" s="15">
        <f t="shared" si="10"/>
        <v>5.9663592507119376E-2</v>
      </c>
      <c r="W70" s="15">
        <f t="shared" si="10"/>
        <v>1.3595664734171243E-2</v>
      </c>
      <c r="X70" s="15">
        <f t="shared" si="10"/>
        <v>1.9172160969400144E-2</v>
      </c>
      <c r="Y70" s="15">
        <f t="shared" si="10"/>
        <v>0.15434530966158289</v>
      </c>
      <c r="Z70" s="15">
        <f t="shared" si="10"/>
        <v>9.1512824768339704E-2</v>
      </c>
      <c r="AA70" s="15">
        <f t="shared" si="10"/>
        <v>4.2137853317661719E-2</v>
      </c>
      <c r="AB70" s="15">
        <f t="shared" si="10"/>
        <v>1.53298852417515E-2</v>
      </c>
      <c r="AC70" s="15">
        <f t="shared" si="10"/>
        <v>7.0064274635136077E-3</v>
      </c>
      <c r="AD70" s="15">
        <f t="shared" si="10"/>
        <v>2.7508519539492456E-2</v>
      </c>
      <c r="AE70" s="15">
        <f t="shared" si="10"/>
        <v>1.6831673246607601E-2</v>
      </c>
      <c r="AF70" s="15">
        <f t="shared" si="10"/>
        <v>2.8284046790124978E-3</v>
      </c>
      <c r="AG70" s="15">
        <f t="shared" si="10"/>
        <v>4.4663757380274192E-2</v>
      </c>
      <c r="AH70" s="15">
        <f t="shared" si="10"/>
        <v>2.536468288998316E-2</v>
      </c>
      <c r="AI70" s="15">
        <f t="shared" si="10"/>
        <v>1.5898943482406534E-2</v>
      </c>
      <c r="AJ70" s="15">
        <f t="shared" si="10"/>
        <v>4.4587591634354058E-2</v>
      </c>
    </row>
    <row r="71" spans="1:36" x14ac:dyDescent="0.25">
      <c r="A71" s="2"/>
      <c r="B71" s="13" t="s">
        <v>195</v>
      </c>
      <c r="C71" s="16">
        <f>C70/C68</f>
        <v>1.2221386779912427E-2</v>
      </c>
      <c r="D71" s="16">
        <f t="shared" ref="D71:AJ71" si="11">D70/D68</f>
        <v>2.7962521277340769E-2</v>
      </c>
      <c r="E71" s="16">
        <f t="shared" si="11"/>
        <v>1.1701515671844022E-2</v>
      </c>
      <c r="F71" s="16">
        <f t="shared" si="11"/>
        <v>2.6338409596263337E-2</v>
      </c>
      <c r="G71" s="16">
        <f t="shared" si="11"/>
        <v>0.12785390224118756</v>
      </c>
      <c r="H71" s="16">
        <f t="shared" si="11"/>
        <v>0.1611732427424877</v>
      </c>
      <c r="I71" s="16">
        <f t="shared" si="11"/>
        <v>0.92916033439444012</v>
      </c>
      <c r="J71" s="16">
        <f t="shared" si="11"/>
        <v>0.11976098909309055</v>
      </c>
      <c r="K71" s="16">
        <f t="shared" si="11"/>
        <v>0.69063039540376614</v>
      </c>
      <c r="L71" s="16">
        <f t="shared" si="11"/>
        <v>9.7435799393044767E-2</v>
      </c>
      <c r="M71" s="16">
        <f t="shared" si="11"/>
        <v>2.3275246998059277E-2</v>
      </c>
      <c r="N71" s="16">
        <f t="shared" si="11"/>
        <v>5.3541115986491056E-2</v>
      </c>
      <c r="O71" s="16">
        <f t="shared" si="11"/>
        <v>4.9956244977936493E-2</v>
      </c>
      <c r="P71" s="16">
        <f t="shared" si="11"/>
        <v>4.4230926147558483E-2</v>
      </c>
      <c r="Q71" s="16">
        <f t="shared" si="11"/>
        <v>0.29584583327359648</v>
      </c>
      <c r="R71" s="16">
        <f t="shared" si="11"/>
        <v>5.3304333687529015E-2</v>
      </c>
      <c r="S71" s="16">
        <f t="shared" si="11"/>
        <v>1.8865216109526333E-2</v>
      </c>
      <c r="T71" s="16">
        <f t="shared" si="11"/>
        <v>7.0862522066937689E-2</v>
      </c>
      <c r="U71" s="16">
        <f t="shared" si="11"/>
        <v>3.9524701573578534E-2</v>
      </c>
      <c r="V71" s="16">
        <f t="shared" si="11"/>
        <v>0.14263250282837031</v>
      </c>
      <c r="W71" s="16">
        <f t="shared" si="11"/>
        <v>1.2257454874953045E-2</v>
      </c>
      <c r="X71" s="16">
        <f t="shared" si="11"/>
        <v>3.361440092195362E-2</v>
      </c>
      <c r="Y71" s="16">
        <f t="shared" si="11"/>
        <v>0.16589291894204811</v>
      </c>
      <c r="Z71" s="16">
        <f t="shared" si="11"/>
        <v>5.8936967989118488E-2</v>
      </c>
      <c r="AA71" s="16">
        <f t="shared" si="11"/>
        <v>2.4126767880018416E-2</v>
      </c>
      <c r="AB71" s="16">
        <f t="shared" si="11"/>
        <v>9.7642071694836203E-3</v>
      </c>
      <c r="AC71" s="16">
        <f t="shared" si="11"/>
        <v>6.9868083917694352E-3</v>
      </c>
      <c r="AD71" s="16">
        <f t="shared" si="11"/>
        <v>3.0576922314412992E-2</v>
      </c>
      <c r="AE71" s="16">
        <f t="shared" si="11"/>
        <v>1.7445720569978656E-2</v>
      </c>
      <c r="AF71" s="16">
        <f t="shared" si="11"/>
        <v>3.4231407164747015E-3</v>
      </c>
      <c r="AG71" s="16">
        <f t="shared" si="11"/>
        <v>4.559424996296825E-2</v>
      </c>
      <c r="AH71" s="16">
        <f t="shared" si="11"/>
        <v>2.6408589147479778E-2</v>
      </c>
      <c r="AI71" s="16">
        <f t="shared" si="11"/>
        <v>1.7021886267901257E-2</v>
      </c>
      <c r="AJ71" s="16">
        <f t="shared" si="11"/>
        <v>4.7686912372072308E-2</v>
      </c>
    </row>
    <row r="76" spans="1:36" s="5" customFormat="1" x14ac:dyDescent="0.25"/>
    <row r="78" spans="1:36" x14ac:dyDescent="0.25">
      <c r="C78" s="1" t="s">
        <v>168</v>
      </c>
    </row>
    <row r="79" spans="1:36" x14ac:dyDescent="0.25"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  <c r="AH79" t="s">
        <v>32</v>
      </c>
      <c r="AI79" t="s">
        <v>33</v>
      </c>
      <c r="AJ79" t="s">
        <v>34</v>
      </c>
    </row>
    <row r="80" spans="1:36" x14ac:dyDescent="0.25">
      <c r="B80" t="s">
        <v>35</v>
      </c>
      <c r="C80">
        <v>5.9046750534351151</v>
      </c>
      <c r="D80">
        <v>4.7239112061068695</v>
      </c>
      <c r="E80">
        <v>4.8297691603053439</v>
      </c>
      <c r="F80">
        <v>4.9503667892711718</v>
      </c>
      <c r="G80">
        <v>5.04079303494263</v>
      </c>
      <c r="H80">
        <v>5.123951281248937</v>
      </c>
      <c r="I80">
        <v>4.388364468864868</v>
      </c>
      <c r="J80">
        <v>5.3253689738538004</v>
      </c>
      <c r="K80">
        <v>5.9541030910285961</v>
      </c>
      <c r="L80">
        <v>7.6162507487775422</v>
      </c>
      <c r="M80">
        <v>9.4508718662295035</v>
      </c>
      <c r="N80">
        <v>13.920320977099237</v>
      </c>
      <c r="O80">
        <v>5.5751855877862599</v>
      </c>
      <c r="P80">
        <v>7.6394156946564884</v>
      </c>
      <c r="Q80">
        <v>4.8778454442082282</v>
      </c>
      <c r="R80">
        <v>5.0374742546831213</v>
      </c>
      <c r="S80">
        <v>2.1039268396946564</v>
      </c>
      <c r="T80">
        <v>2.580287633587786</v>
      </c>
      <c r="U80">
        <v>3.140452641221374</v>
      </c>
      <c r="V80">
        <v>1.8685640549618321</v>
      </c>
      <c r="W80">
        <v>5.4727567525021197</v>
      </c>
      <c r="X80">
        <v>2.7602768773536899</v>
      </c>
      <c r="Y80">
        <v>5.4499800993404879</v>
      </c>
      <c r="Z80">
        <v>7.4355996335877874</v>
      </c>
      <c r="AA80">
        <v>8.7211505669211213</v>
      </c>
      <c r="AB80">
        <v>8.0450728549618322</v>
      </c>
      <c r="AC80">
        <v>4.9758285597964376</v>
      </c>
      <c r="AD80">
        <v>4.552638127226464</v>
      </c>
      <c r="AE80">
        <v>5.1111661109414763</v>
      </c>
      <c r="AF80">
        <v>4.2176056020356238</v>
      </c>
      <c r="AG80">
        <v>4.981599837150128</v>
      </c>
      <c r="AH80">
        <v>5.032663572519084</v>
      </c>
      <c r="AI80">
        <v>4.7547864427480917</v>
      </c>
      <c r="AJ80">
        <v>4.9091626259541981</v>
      </c>
    </row>
    <row r="81" spans="1:36" x14ac:dyDescent="0.25">
      <c r="B81" t="s">
        <v>36</v>
      </c>
      <c r="C81">
        <v>5.8118554396946553</v>
      </c>
      <c r="D81">
        <v>4.848031007633586</v>
      </c>
      <c r="E81">
        <v>4.7475136183206095</v>
      </c>
      <c r="F81">
        <v>5.1465206615208317</v>
      </c>
      <c r="G81">
        <v>4.8937481409596915</v>
      </c>
      <c r="H81">
        <v>5.0565632137590342</v>
      </c>
      <c r="I81">
        <v>2.7795949556632493</v>
      </c>
      <c r="J81">
        <v>5.1364023363145073</v>
      </c>
      <c r="K81">
        <v>5.3854883243918543</v>
      </c>
      <c r="L81">
        <v>7.8256202642243293</v>
      </c>
      <c r="M81">
        <v>9.8780915236610234</v>
      </c>
      <c r="N81">
        <v>13.743819961832058</v>
      </c>
      <c r="O81">
        <v>5.0799942137404575</v>
      </c>
      <c r="P81">
        <v>7.0439493587786242</v>
      </c>
      <c r="Q81">
        <v>4.1209405685458993</v>
      </c>
      <c r="R81">
        <v>4.6524015414365998</v>
      </c>
      <c r="S81">
        <v>2.153391763358778</v>
      </c>
      <c r="T81">
        <v>2.7835584732824419</v>
      </c>
      <c r="U81">
        <v>3.3905288625954189</v>
      </c>
      <c r="V81">
        <v>1.9755840798982185</v>
      </c>
      <c r="W81">
        <v>5.607158842171363</v>
      </c>
      <c r="X81">
        <v>2.8435842422391846</v>
      </c>
      <c r="Y81">
        <v>4.8893622901143239</v>
      </c>
      <c r="Z81">
        <v>7.568924793893129</v>
      </c>
      <c r="AA81">
        <v>8.858132439694657</v>
      </c>
      <c r="AB81">
        <v>8.0589326412213733</v>
      </c>
      <c r="AC81">
        <v>5.0446419440203556</v>
      </c>
      <c r="AD81">
        <v>4.3418280508905847</v>
      </c>
      <c r="AE81">
        <v>4.9381542910941469</v>
      </c>
      <c r="AF81">
        <v>4.1980185567430022</v>
      </c>
      <c r="AG81">
        <v>5.0673843399491094</v>
      </c>
      <c r="AH81">
        <v>4.7745759923664117</v>
      </c>
      <c r="AI81">
        <v>4.6585943893129773</v>
      </c>
      <c r="AJ81">
        <v>4.4652917175572515</v>
      </c>
    </row>
    <row r="82" spans="1:36" x14ac:dyDescent="0.25">
      <c r="B82" t="s">
        <v>37</v>
      </c>
      <c r="C82">
        <v>5.9535734167938932</v>
      </c>
      <c r="D82">
        <v>4.9951415267175561</v>
      </c>
      <c r="E82">
        <v>4.7233752061068692</v>
      </c>
      <c r="F82">
        <v>5.2075168077357814</v>
      </c>
      <c r="G82">
        <v>3.9502835154328508</v>
      </c>
      <c r="H82">
        <v>3.7914305184398343</v>
      </c>
      <c r="I82">
        <v>0</v>
      </c>
      <c r="J82">
        <v>4.228416565015559</v>
      </c>
      <c r="K82">
        <v>0.83884996052210781</v>
      </c>
      <c r="L82">
        <v>6.4999951811900933</v>
      </c>
      <c r="M82">
        <v>9.5474850067231287</v>
      </c>
      <c r="N82">
        <v>12.596943114503814</v>
      </c>
      <c r="O82">
        <v>5.1712154809160289</v>
      </c>
      <c r="P82">
        <v>7.1309951450381668</v>
      </c>
      <c r="Q82">
        <v>2.6252562853196668</v>
      </c>
      <c r="R82">
        <v>4.5601335457194612</v>
      </c>
      <c r="S82">
        <v>2.0746105038167939</v>
      </c>
      <c r="T82">
        <v>2.9741187480916027</v>
      </c>
      <c r="U82">
        <v>3.3262666564885492</v>
      </c>
      <c r="V82">
        <v>2.4303956743002537</v>
      </c>
      <c r="W82">
        <v>5.5577121260118725</v>
      </c>
      <c r="X82">
        <v>2.9514725068702283</v>
      </c>
      <c r="Y82">
        <v>3.895642761702617</v>
      </c>
      <c r="Z82">
        <v>8.286330503816794</v>
      </c>
      <c r="AA82">
        <v>9.1424544000000001</v>
      </c>
      <c r="AB82">
        <v>7.9171198371501248</v>
      </c>
      <c r="AC82">
        <v>5.021649740458014</v>
      </c>
      <c r="AD82">
        <v>4.6002795928753173</v>
      </c>
      <c r="AE82">
        <v>5.0015971908396946</v>
      </c>
      <c r="AF82">
        <v>4.2261557659033073</v>
      </c>
      <c r="AG82">
        <v>4.6448941353689559</v>
      </c>
      <c r="AH82">
        <v>4.8879660763358768</v>
      </c>
      <c r="AI82">
        <v>4.5970612824427475</v>
      </c>
      <c r="AJ82">
        <v>4.6506490076335867</v>
      </c>
    </row>
    <row r="87" spans="1:36" x14ac:dyDescent="0.25">
      <c r="C87" s="1" t="s">
        <v>0</v>
      </c>
    </row>
    <row r="88" spans="1:36" x14ac:dyDescent="0.25">
      <c r="A88" t="s">
        <v>40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  <c r="O88" t="s">
        <v>13</v>
      </c>
      <c r="P88" t="s">
        <v>14</v>
      </c>
      <c r="Q88" t="s">
        <v>15</v>
      </c>
      <c r="R88" t="s">
        <v>16</v>
      </c>
      <c r="S88" t="s">
        <v>17</v>
      </c>
      <c r="T88" t="s">
        <v>18</v>
      </c>
      <c r="U88" t="s">
        <v>19</v>
      </c>
      <c r="V88" t="s">
        <v>20</v>
      </c>
      <c r="W88" t="s">
        <v>21</v>
      </c>
      <c r="X88" t="s">
        <v>22</v>
      </c>
      <c r="Y88" t="s">
        <v>23</v>
      </c>
      <c r="Z88" t="s">
        <v>24</v>
      </c>
      <c r="AA88" t="s">
        <v>25</v>
      </c>
      <c r="AB88" t="s">
        <v>26</v>
      </c>
      <c r="AC88" t="s">
        <v>27</v>
      </c>
      <c r="AD88" t="s">
        <v>28</v>
      </c>
      <c r="AE88" t="s">
        <v>29</v>
      </c>
      <c r="AF88" t="s">
        <v>30</v>
      </c>
      <c r="AG88" t="s">
        <v>31</v>
      </c>
      <c r="AH88" t="s">
        <v>32</v>
      </c>
      <c r="AI88" t="s">
        <v>33</v>
      </c>
      <c r="AJ88" t="s">
        <v>34</v>
      </c>
    </row>
    <row r="89" spans="1:36" x14ac:dyDescent="0.25">
      <c r="A89">
        <v>1097.201017811705</v>
      </c>
      <c r="B89" t="s">
        <v>35</v>
      </c>
      <c r="C89">
        <f>C80/$A$89</f>
        <v>5.3815799999999995E-3</v>
      </c>
      <c r="D89">
        <f t="shared" ref="D89:AJ89" si="12">D80/$A$89</f>
        <v>4.305419999999999E-3</v>
      </c>
      <c r="E89">
        <f t="shared" si="12"/>
        <v>4.4018999999999994E-3</v>
      </c>
      <c r="F89">
        <f t="shared" si="12"/>
        <v>4.511813887253178E-3</v>
      </c>
      <c r="G89">
        <f t="shared" si="12"/>
        <v>4.5942292734982683E-3</v>
      </c>
      <c r="H89">
        <f t="shared" si="12"/>
        <v>4.6700205323071241E-3</v>
      </c>
      <c r="I89">
        <f t="shared" si="12"/>
        <v>3.9995993419849095E-3</v>
      </c>
      <c r="J89">
        <f t="shared" si="12"/>
        <v>4.8535946352610002E-3</v>
      </c>
      <c r="K89">
        <f t="shared" si="12"/>
        <v>5.4266292086601062E-3</v>
      </c>
      <c r="L89">
        <f t="shared" si="12"/>
        <v>6.9415272362466918E-3</v>
      </c>
      <c r="M89">
        <f t="shared" si="12"/>
        <v>8.6136193029410814E-3</v>
      </c>
      <c r="N89">
        <f t="shared" si="12"/>
        <v>1.2687119999999998E-2</v>
      </c>
      <c r="O89">
        <f t="shared" si="12"/>
        <v>5.0812799999999997E-3</v>
      </c>
      <c r="P89">
        <f t="shared" si="12"/>
        <v>6.9626399999999991E-3</v>
      </c>
      <c r="Q89">
        <f t="shared" si="12"/>
        <v>4.4457172068038805E-3</v>
      </c>
      <c r="R89">
        <f t="shared" si="12"/>
        <v>4.5912045039203766E-3</v>
      </c>
      <c r="S89">
        <f t="shared" si="12"/>
        <v>1.9175399999999997E-3</v>
      </c>
      <c r="T89">
        <f t="shared" si="12"/>
        <v>2.3516999999999995E-3</v>
      </c>
      <c r="U89">
        <f t="shared" si="12"/>
        <v>2.8622399999999994E-3</v>
      </c>
      <c r="V89">
        <f t="shared" si="12"/>
        <v>1.7030279999999997E-3</v>
      </c>
      <c r="W89">
        <f t="shared" si="12"/>
        <v>4.9879253333333321E-3</v>
      </c>
      <c r="X89">
        <f t="shared" si="12"/>
        <v>2.5157439999999999E-3</v>
      </c>
      <c r="Y89">
        <f t="shared" si="12"/>
        <v>4.9671664634527166E-3</v>
      </c>
      <c r="Z89">
        <f t="shared" si="12"/>
        <v>6.7768799999999999E-3</v>
      </c>
      <c r="AA89">
        <f t="shared" si="12"/>
        <v>7.9485440000000001E-3</v>
      </c>
      <c r="AB89">
        <f t="shared" si="12"/>
        <v>7.3323599999999987E-3</v>
      </c>
      <c r="AC89">
        <f t="shared" si="12"/>
        <v>4.535019999999999E-3</v>
      </c>
      <c r="AD89">
        <f t="shared" si="12"/>
        <v>4.1493199999999997E-3</v>
      </c>
      <c r="AE89">
        <f t="shared" si="12"/>
        <v>4.6583679999999995E-3</v>
      </c>
      <c r="AF89">
        <f t="shared" si="12"/>
        <v>3.8439679999999997E-3</v>
      </c>
      <c r="AG89">
        <f t="shared" si="12"/>
        <v>4.5402799999999998E-3</v>
      </c>
      <c r="AH89">
        <f t="shared" si="12"/>
        <v>4.5868199999999993E-3</v>
      </c>
      <c r="AI89">
        <f t="shared" si="12"/>
        <v>4.3335599999999993E-3</v>
      </c>
      <c r="AJ89">
        <f t="shared" si="12"/>
        <v>4.474259999999999E-3</v>
      </c>
    </row>
    <row r="90" spans="1:36" x14ac:dyDescent="0.25">
      <c r="A90">
        <v>961.70483460559785</v>
      </c>
      <c r="B90" t="s">
        <v>36</v>
      </c>
      <c r="C90">
        <f>C81/$A$90</f>
        <v>6.0432839999999995E-3</v>
      </c>
      <c r="D90">
        <f t="shared" ref="D90:AJ90" si="13">D81/$A$90</f>
        <v>5.041079999999999E-3</v>
      </c>
      <c r="E90">
        <f t="shared" si="13"/>
        <v>4.9365599999999996E-3</v>
      </c>
      <c r="F90">
        <f t="shared" si="13"/>
        <v>5.3514555363875834E-3</v>
      </c>
      <c r="G90">
        <f t="shared" si="13"/>
        <v>5.0886175933249345E-3</v>
      </c>
      <c r="H90">
        <f t="shared" si="13"/>
        <v>5.2579159756774721E-3</v>
      </c>
      <c r="I90">
        <f t="shared" si="13"/>
        <v>2.8902786547841171E-3</v>
      </c>
      <c r="J90">
        <f t="shared" si="13"/>
        <v>5.3409342986416239E-3</v>
      </c>
      <c r="K90">
        <f t="shared" si="13"/>
        <v>5.5999389111945994E-3</v>
      </c>
      <c r="L90">
        <f t="shared" si="13"/>
        <v>8.1372371050143187E-3</v>
      </c>
      <c r="M90">
        <f t="shared" si="13"/>
        <v>1.0271437938348412E-2</v>
      </c>
      <c r="N90">
        <f t="shared" si="13"/>
        <v>1.4291099999999998E-2</v>
      </c>
      <c r="O90">
        <f t="shared" si="13"/>
        <v>5.2822800000000003E-3</v>
      </c>
      <c r="P90">
        <f t="shared" si="13"/>
        <v>7.3244399999999989E-3</v>
      </c>
      <c r="Q90">
        <f t="shared" si="13"/>
        <v>4.2850367599908418E-3</v>
      </c>
      <c r="R90">
        <f t="shared" si="13"/>
        <v>4.8376605524132399E-3</v>
      </c>
      <c r="S90">
        <f t="shared" si="13"/>
        <v>2.2391399999999997E-3</v>
      </c>
      <c r="T90">
        <f t="shared" si="13"/>
        <v>2.8943999999999992E-3</v>
      </c>
      <c r="U90">
        <f t="shared" si="13"/>
        <v>3.5255399999999993E-3</v>
      </c>
      <c r="V90">
        <f t="shared" si="13"/>
        <v>2.0542519999999999E-3</v>
      </c>
      <c r="W90">
        <f t="shared" si="13"/>
        <v>5.8304363671738213E-3</v>
      </c>
      <c r="X90">
        <f t="shared" si="13"/>
        <v>2.9568159999999993E-3</v>
      </c>
      <c r="Y90">
        <f t="shared" si="13"/>
        <v>5.0840570975391706E-3</v>
      </c>
      <c r="Z90">
        <f t="shared" si="13"/>
        <v>7.8703200000000001E-3</v>
      </c>
      <c r="AA90">
        <f t="shared" si="13"/>
        <v>9.2108640000000009E-3</v>
      </c>
      <c r="AB90">
        <f t="shared" si="13"/>
        <v>8.3798399999999995E-3</v>
      </c>
      <c r="AC90">
        <f t="shared" si="13"/>
        <v>5.24552E-3</v>
      </c>
      <c r="AD90">
        <f t="shared" si="13"/>
        <v>4.5147199999999998E-3</v>
      </c>
      <c r="AE90">
        <f t="shared" si="13"/>
        <v>5.134792E-3</v>
      </c>
      <c r="AF90">
        <f t="shared" si="13"/>
        <v>4.3651840000000003E-3</v>
      </c>
      <c r="AG90">
        <f t="shared" si="13"/>
        <v>5.2691680000000003E-3</v>
      </c>
      <c r="AH90">
        <f t="shared" si="13"/>
        <v>4.9646999999999998E-3</v>
      </c>
      <c r="AI90">
        <f t="shared" si="13"/>
        <v>4.8441000000000005E-3</v>
      </c>
      <c r="AJ90">
        <f t="shared" si="13"/>
        <v>4.6430999999999998E-3</v>
      </c>
    </row>
    <row r="91" spans="1:36" x14ac:dyDescent="0.25">
      <c r="A91">
        <v>952.16284987277345</v>
      </c>
      <c r="B91" t="s">
        <v>37</v>
      </c>
      <c r="C91">
        <f>C82/$A$91</f>
        <v>6.2526840000000005E-3</v>
      </c>
      <c r="D91">
        <f t="shared" ref="D91:AJ91" si="14">D82/$A$91</f>
        <v>5.2460999999999992E-3</v>
      </c>
      <c r="E91">
        <f t="shared" si="14"/>
        <v>4.9606799999999994E-3</v>
      </c>
      <c r="F91">
        <f t="shared" si="14"/>
        <v>5.4691451241051904E-3</v>
      </c>
      <c r="G91">
        <f t="shared" si="14"/>
        <v>4.1487477861173452E-3</v>
      </c>
      <c r="H91">
        <f t="shared" si="14"/>
        <v>3.9819139330487842E-3</v>
      </c>
      <c r="I91">
        <f t="shared" si="14"/>
        <v>0</v>
      </c>
      <c r="J91">
        <f>J82/$A$91</f>
        <v>4.4408543828196546E-3</v>
      </c>
      <c r="K91">
        <f t="shared" si="14"/>
        <v>8.8099421294812502E-4</v>
      </c>
      <c r="L91">
        <f t="shared" si="14"/>
        <v>6.8265582742055237E-3</v>
      </c>
      <c r="M91">
        <f t="shared" si="14"/>
        <v>1.0027155552223917E-2</v>
      </c>
      <c r="N91">
        <f t="shared" si="14"/>
        <v>1.3229819999999998E-2</v>
      </c>
      <c r="O91">
        <f t="shared" si="14"/>
        <v>5.4310199999999991E-3</v>
      </c>
      <c r="P91">
        <f t="shared" si="14"/>
        <v>7.4892599999999993E-3</v>
      </c>
      <c r="Q91">
        <f t="shared" si="14"/>
        <v>2.7571505080989556E-3</v>
      </c>
      <c r="R91">
        <f t="shared" si="14"/>
        <v>4.7892369948363128E-3</v>
      </c>
      <c r="S91">
        <f t="shared" si="14"/>
        <v>2.17884E-3</v>
      </c>
      <c r="T91">
        <f t="shared" si="14"/>
        <v>3.1235399999999997E-3</v>
      </c>
      <c r="U91">
        <f t="shared" si="14"/>
        <v>3.4933799999999999E-3</v>
      </c>
      <c r="V91">
        <f t="shared" si="14"/>
        <v>2.5524999999999996E-3</v>
      </c>
      <c r="W91">
        <f t="shared" si="14"/>
        <v>5.8369344348548E-3</v>
      </c>
      <c r="X91">
        <f t="shared" si="14"/>
        <v>3.0997559999999995E-3</v>
      </c>
      <c r="Y91">
        <f t="shared" si="14"/>
        <v>4.0913618528838286E-3</v>
      </c>
      <c r="Z91">
        <f t="shared" si="14"/>
        <v>8.7026400000000011E-3</v>
      </c>
      <c r="AA91">
        <f t="shared" si="14"/>
        <v>9.6017760000000011E-3</v>
      </c>
      <c r="AB91">
        <f t="shared" si="14"/>
        <v>8.3148799999999985E-3</v>
      </c>
      <c r="AC91">
        <f t="shared" si="14"/>
        <v>5.2739399999999995E-3</v>
      </c>
      <c r="AD91">
        <f t="shared" si="14"/>
        <v>4.8313999999999996E-3</v>
      </c>
      <c r="AE91">
        <f t="shared" si="14"/>
        <v>5.2528800000000006E-3</v>
      </c>
      <c r="AF91">
        <f t="shared" si="14"/>
        <v>4.4384799999999999E-3</v>
      </c>
      <c r="AG91">
        <f t="shared" si="14"/>
        <v>4.8782559999999992E-3</v>
      </c>
      <c r="AH91">
        <f t="shared" si="14"/>
        <v>5.1335399999999989E-3</v>
      </c>
      <c r="AI91">
        <f t="shared" si="14"/>
        <v>4.8280199999999997E-3</v>
      </c>
      <c r="AJ91">
        <f t="shared" si="14"/>
        <v>4.8842999999999994E-3</v>
      </c>
    </row>
  </sheetData>
  <mergeCells count="23">
    <mergeCell ref="AE31:AG31"/>
    <mergeCell ref="A67:A71"/>
    <mergeCell ref="C31:N31"/>
    <mergeCell ref="O31:R31"/>
    <mergeCell ref="S31:U31"/>
    <mergeCell ref="V31:X31"/>
    <mergeCell ref="Y31:AA31"/>
    <mergeCell ref="AB31:AD31"/>
    <mergeCell ref="AB11:AD11"/>
    <mergeCell ref="AE11:AG11"/>
    <mergeCell ref="C21:N21"/>
    <mergeCell ref="O21:R21"/>
    <mergeCell ref="S21:U21"/>
    <mergeCell ref="V21:X21"/>
    <mergeCell ref="Y21:AA21"/>
    <mergeCell ref="AB21:AD21"/>
    <mergeCell ref="AE21:AG21"/>
    <mergeCell ref="W1:W5"/>
    <mergeCell ref="C11:N11"/>
    <mergeCell ref="O11:R11"/>
    <mergeCell ref="S11:U11"/>
    <mergeCell ref="V11:X11"/>
    <mergeCell ref="Y11:A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28DD-72ED-47DC-B684-81FCEF082A86}">
  <dimension ref="A5:AK9"/>
  <sheetViews>
    <sheetView workbookViewId="0">
      <selection activeCell="C9" sqref="C9"/>
    </sheetView>
  </sheetViews>
  <sheetFormatPr defaultRowHeight="15" x14ac:dyDescent="0.25"/>
  <cols>
    <col min="1" max="1" width="19.28515625" customWidth="1"/>
    <col min="2" max="2" width="22.28515625" customWidth="1"/>
    <col min="3" max="3" width="15.85546875" customWidth="1"/>
    <col min="37" max="37" width="9.7109375" customWidth="1"/>
  </cols>
  <sheetData>
    <row r="5" spans="1:37" x14ac:dyDescent="0.25">
      <c r="D5" t="s">
        <v>0</v>
      </c>
    </row>
    <row r="6" spans="1:37" x14ac:dyDescent="0.25">
      <c r="A6" t="s">
        <v>197</v>
      </c>
      <c r="B6" t="s">
        <v>40</v>
      </c>
      <c r="C6" t="s">
        <v>198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  <c r="AI6" t="s">
        <v>32</v>
      </c>
      <c r="AJ6" t="s">
        <v>33</v>
      </c>
      <c r="AK6" t="s">
        <v>34</v>
      </c>
    </row>
    <row r="7" spans="1:37" x14ac:dyDescent="0.25">
      <c r="A7">
        <v>0.54290000000000005</v>
      </c>
      <c r="B7">
        <v>1097.201017811705</v>
      </c>
      <c r="C7" t="s">
        <v>35</v>
      </c>
      <c r="D7">
        <v>5.3815799999999995E-3</v>
      </c>
      <c r="E7">
        <v>4.305419999999999E-3</v>
      </c>
      <c r="F7">
        <v>4.4018999999999994E-3</v>
      </c>
      <c r="G7">
        <v>4.511813887253178E-3</v>
      </c>
      <c r="H7">
        <v>4.5942292734982683E-3</v>
      </c>
      <c r="I7">
        <v>4.6700205323071241E-3</v>
      </c>
      <c r="J7">
        <v>3.9995993419849095E-3</v>
      </c>
      <c r="K7">
        <v>4.8535946352610002E-3</v>
      </c>
      <c r="L7">
        <v>5.4266292086601062E-3</v>
      </c>
      <c r="M7">
        <v>6.9415272362466918E-3</v>
      </c>
      <c r="N7">
        <v>8.6136193029410814E-3</v>
      </c>
      <c r="O7">
        <v>1.2687119999999998E-2</v>
      </c>
      <c r="P7">
        <v>5.0812799999999997E-3</v>
      </c>
      <c r="Q7">
        <v>6.9626399999999991E-3</v>
      </c>
      <c r="R7">
        <v>4.4457172068038805E-3</v>
      </c>
      <c r="S7">
        <v>4.5912045039203766E-3</v>
      </c>
      <c r="T7">
        <v>1.9175399999999997E-3</v>
      </c>
      <c r="U7">
        <v>2.3516999999999995E-3</v>
      </c>
      <c r="V7">
        <v>2.8622399999999994E-3</v>
      </c>
      <c r="W7">
        <v>1.7030279999999997E-3</v>
      </c>
      <c r="X7">
        <v>4.9879253333333321E-3</v>
      </c>
      <c r="Y7">
        <v>2.5157439999999999E-3</v>
      </c>
      <c r="Z7">
        <v>4.9671664634527166E-3</v>
      </c>
      <c r="AA7">
        <v>6.7768799999999999E-3</v>
      </c>
      <c r="AB7">
        <v>7.9485440000000001E-3</v>
      </c>
      <c r="AC7">
        <v>7.3323599999999987E-3</v>
      </c>
      <c r="AD7">
        <v>4.535019999999999E-3</v>
      </c>
      <c r="AE7">
        <v>4.1493199999999997E-3</v>
      </c>
      <c r="AF7">
        <v>4.6583679999999995E-3</v>
      </c>
      <c r="AG7">
        <v>3.8439679999999997E-3</v>
      </c>
      <c r="AH7">
        <v>4.5402799999999998E-3</v>
      </c>
      <c r="AI7">
        <v>4.5868199999999993E-3</v>
      </c>
      <c r="AJ7">
        <v>4.3335599999999993E-3</v>
      </c>
      <c r="AK7">
        <v>4.474259999999999E-3</v>
      </c>
    </row>
    <row r="8" spans="1:37" x14ac:dyDescent="0.25">
      <c r="A8">
        <v>0.56320000000000003</v>
      </c>
      <c r="B8">
        <v>961.70483460559785</v>
      </c>
      <c r="C8" t="s">
        <v>36</v>
      </c>
      <c r="D8">
        <v>6.0432839999999995E-3</v>
      </c>
      <c r="E8">
        <v>5.041079999999999E-3</v>
      </c>
      <c r="F8">
        <v>4.9365599999999996E-3</v>
      </c>
      <c r="G8">
        <v>5.3514555363875834E-3</v>
      </c>
      <c r="H8">
        <v>5.0886175933249345E-3</v>
      </c>
      <c r="I8">
        <v>5.2579159756774721E-3</v>
      </c>
      <c r="J8">
        <v>2.8902786547841171E-3</v>
      </c>
      <c r="K8">
        <v>5.3409342986416239E-3</v>
      </c>
      <c r="L8">
        <v>5.5999389111945994E-3</v>
      </c>
      <c r="M8">
        <v>8.1372371050143187E-3</v>
      </c>
      <c r="N8">
        <v>1.0271437938348412E-2</v>
      </c>
      <c r="O8">
        <v>1.4291099999999998E-2</v>
      </c>
      <c r="P8">
        <v>5.2822800000000003E-3</v>
      </c>
      <c r="Q8">
        <v>7.3244399999999989E-3</v>
      </c>
      <c r="R8">
        <v>4.2850367599908418E-3</v>
      </c>
      <c r="S8">
        <v>4.8376605524132399E-3</v>
      </c>
      <c r="T8">
        <v>2.2391399999999997E-3</v>
      </c>
      <c r="U8">
        <v>2.8943999999999992E-3</v>
      </c>
      <c r="V8">
        <v>3.5255399999999993E-3</v>
      </c>
      <c r="W8">
        <v>2.0542519999999999E-3</v>
      </c>
      <c r="X8">
        <v>5.8304363671738213E-3</v>
      </c>
      <c r="Y8">
        <v>2.9568159999999993E-3</v>
      </c>
      <c r="Z8">
        <v>5.0840570975391706E-3</v>
      </c>
      <c r="AA8">
        <v>7.8703200000000001E-3</v>
      </c>
      <c r="AB8">
        <v>9.2108640000000009E-3</v>
      </c>
      <c r="AC8">
        <v>8.3798399999999995E-3</v>
      </c>
      <c r="AD8">
        <v>5.24552E-3</v>
      </c>
      <c r="AE8">
        <v>4.5147199999999998E-3</v>
      </c>
      <c r="AF8">
        <v>5.134792E-3</v>
      </c>
      <c r="AG8">
        <v>4.3651840000000003E-3</v>
      </c>
      <c r="AH8">
        <v>5.2691680000000003E-3</v>
      </c>
      <c r="AI8">
        <v>4.9646999999999998E-3</v>
      </c>
      <c r="AJ8">
        <v>4.8441000000000005E-3</v>
      </c>
      <c r="AK8">
        <v>4.6430999999999998E-3</v>
      </c>
    </row>
    <row r="9" spans="1:37" x14ac:dyDescent="0.25">
      <c r="A9">
        <v>0.52439999999999998</v>
      </c>
      <c r="B9">
        <v>952.16284987277345</v>
      </c>
      <c r="C9" t="s">
        <v>37</v>
      </c>
      <c r="D9">
        <v>6.2526840000000005E-3</v>
      </c>
      <c r="E9">
        <v>5.2460999999999992E-3</v>
      </c>
      <c r="F9">
        <v>4.9606799999999994E-3</v>
      </c>
      <c r="G9">
        <v>5.4691451241051904E-3</v>
      </c>
      <c r="H9">
        <v>4.1487477861173452E-3</v>
      </c>
      <c r="I9">
        <v>3.9819139330487842E-3</v>
      </c>
      <c r="J9">
        <v>0</v>
      </c>
      <c r="K9">
        <v>4.4408543828196546E-3</v>
      </c>
      <c r="L9">
        <v>8.8099421294812502E-4</v>
      </c>
      <c r="M9">
        <v>6.8265582742055237E-3</v>
      </c>
      <c r="N9">
        <v>1.0027155552223917E-2</v>
      </c>
      <c r="O9">
        <v>1.3229819999999998E-2</v>
      </c>
      <c r="P9">
        <v>5.4310199999999991E-3</v>
      </c>
      <c r="Q9">
        <v>7.4892599999999993E-3</v>
      </c>
      <c r="R9">
        <v>2.7571505080989556E-3</v>
      </c>
      <c r="S9">
        <v>4.7892369948363128E-3</v>
      </c>
      <c r="T9">
        <v>2.17884E-3</v>
      </c>
      <c r="U9">
        <v>3.1235399999999997E-3</v>
      </c>
      <c r="V9">
        <v>3.4933799999999999E-3</v>
      </c>
      <c r="W9">
        <v>2.5524999999999996E-3</v>
      </c>
      <c r="X9">
        <v>5.8369344348548E-3</v>
      </c>
      <c r="Y9">
        <v>3.0997559999999995E-3</v>
      </c>
      <c r="Z9">
        <v>4.0913618528838286E-3</v>
      </c>
      <c r="AA9">
        <v>8.7026400000000011E-3</v>
      </c>
      <c r="AB9">
        <v>9.6017760000000011E-3</v>
      </c>
      <c r="AC9">
        <v>8.3148799999999985E-3</v>
      </c>
      <c r="AD9">
        <v>5.2739399999999995E-3</v>
      </c>
      <c r="AE9">
        <v>4.8313999999999996E-3</v>
      </c>
      <c r="AF9">
        <v>5.2528800000000006E-3</v>
      </c>
      <c r="AG9">
        <v>4.4384799999999999E-3</v>
      </c>
      <c r="AH9">
        <v>4.8782559999999992E-3</v>
      </c>
      <c r="AI9">
        <v>5.1335399999999989E-3</v>
      </c>
      <c r="AJ9">
        <v>4.8280199999999997E-3</v>
      </c>
      <c r="AK9">
        <v>4.8842999999999994E-3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QCs-recovery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2023-03-02T09:41:54Z</dcterms:created>
  <dcterms:modified xsi:type="dcterms:W3CDTF">2023-03-02T10:46:03Z</dcterms:modified>
</cp:coreProperties>
</file>