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Шахрисабз" sheetId="1" state="visible" r:id="rId1"/>
    <sheet xmlns:r="http://schemas.openxmlformats.org/officeDocument/2006/relationships" name="Шахрисабз 2" sheetId="2" state="visible" r:id="rId2"/>
    <sheet xmlns:r="http://schemas.openxmlformats.org/officeDocument/2006/relationships" name="Шахрисабз 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P101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SUM(E5:E36)</f>
        <v/>
      </c>
      <c r="F4" s="4">
        <f>SUM(F5:F36)</f>
        <v/>
      </c>
      <c r="G4" s="4">
        <f>SUM(G5:G36)</f>
        <v/>
      </c>
      <c r="H4" s="4">
        <f>SUM(H5:H36)</f>
        <v/>
      </c>
      <c r="I4" s="4">
        <f>SUM(I5:I36)</f>
        <v/>
      </c>
      <c r="J4" s="4">
        <f>SUM(J5:J36)</f>
        <v/>
      </c>
      <c r="K4" s="4">
        <f>SUM(K5:K36)</f>
        <v/>
      </c>
      <c r="L4" s="4">
        <f>SUM(L5:L36)</f>
        <v/>
      </c>
      <c r="M4" s="4">
        <f>SUM(M5:M36)</f>
        <v/>
      </c>
      <c r="N4" s="4">
        <f>SUM(N5:N36)</f>
        <v/>
      </c>
      <c r="O4" s="4">
        <f>SUM(O5:O36)</f>
        <v/>
      </c>
      <c r="P4" s="4">
        <f>SUM(P5:P36)</f>
        <v/>
      </c>
      <c r="Q4" s="4">
        <f>SUM(Q5:Q36)</f>
        <v/>
      </c>
      <c r="R4" s="4">
        <f>SUM(R5:R36)</f>
        <v/>
      </c>
      <c r="S4" s="4">
        <f>SUM(S5:S36)</f>
        <v/>
      </c>
      <c r="T4" s="4">
        <f>SUM(T5:T36)</f>
        <v/>
      </c>
      <c r="U4" s="4">
        <f>SUM(U5:U36)</f>
        <v/>
      </c>
      <c r="V4" s="4">
        <f>SUM(V5:V36)</f>
        <v/>
      </c>
      <c r="W4" s="4">
        <f>SUM(W5:W36)</f>
        <v/>
      </c>
      <c r="X4" s="4">
        <f>SUM(X5:X36)</f>
        <v/>
      </c>
      <c r="Y4" s="4">
        <f>SUM(Y5:Y36)</f>
        <v/>
      </c>
      <c r="Z4" s="4">
        <f>SUM(Z5:Z36)</f>
        <v/>
      </c>
      <c r="AA4" s="4">
        <f>SUM(AA5:AA36)</f>
        <v/>
      </c>
      <c r="AB4" s="4">
        <f>SUM(AB5:AB36)</f>
        <v/>
      </c>
      <c r="AC4" s="4">
        <f>SUM(AC5:AC36)</f>
        <v/>
      </c>
      <c r="AD4" s="4">
        <f>SUM(AD5:AD36)</f>
        <v/>
      </c>
      <c r="AE4" s="4">
        <f>SUM(AE5:AE36)</f>
        <v/>
      </c>
      <c r="AF4" s="4">
        <f>SUM(AF5:AF36)</f>
        <v/>
      </c>
      <c r="AG4" s="4">
        <f>SUM(AG5:AG36)</f>
        <v/>
      </c>
      <c r="AH4" s="4">
        <f>SUM(AH5:AH36)</f>
        <v/>
      </c>
      <c r="AI4" s="4">
        <f>SUM(AI5:AI36)</f>
        <v/>
      </c>
      <c r="AJ4" s="4">
        <f>SUM(AJ5:AJ36)</f>
        <v/>
      </c>
      <c r="AK4" s="4">
        <f>SUM(AK5:AK36)</f>
        <v/>
      </c>
      <c r="AL4" s="4">
        <f>SUM(AL5:AL36)</f>
        <v/>
      </c>
      <c r="AM4" s="4">
        <f>SUM(AM5:AM36)</f>
        <v/>
      </c>
      <c r="AN4" s="4">
        <f>SUM(AN5:AN36)</f>
        <v/>
      </c>
      <c r="AO4" s="4">
        <f>SUM(AO5:AO36)</f>
        <v/>
      </c>
      <c r="AP4" s="4">
        <f>SUM(AP5:AP36)</f>
        <v/>
      </c>
      <c r="AQ4" s="4">
        <f>SUM(AQ5:AQ36)</f>
        <v/>
      </c>
      <c r="AR4" s="4">
        <f>SUM(AR5:AR36)</f>
        <v/>
      </c>
      <c r="AS4" s="4">
        <f>SUM(AS5:AS36)</f>
        <v/>
      </c>
      <c r="AT4" s="4">
        <f>SUM(AT5:AT36)</f>
        <v/>
      </c>
      <c r="AU4" s="4">
        <f>SUM(AU5:AU36)</f>
        <v/>
      </c>
      <c r="AV4" s="4">
        <f>SUM(AV5:AV36)</f>
        <v/>
      </c>
      <c r="AW4" s="4">
        <f>SUM(AW5:AW36)</f>
        <v/>
      </c>
      <c r="AX4" s="4">
        <f>SUM(AX5:AX36)</f>
        <v/>
      </c>
      <c r="AY4" s="4">
        <f>SUM(AY5:AY36)</f>
        <v/>
      </c>
      <c r="AZ4" s="4">
        <f>SUM(AZ5:AZ36)</f>
        <v/>
      </c>
      <c r="BA4" s="4">
        <f>SUM(BA5:BA36)</f>
        <v/>
      </c>
      <c r="BB4" s="4">
        <f>SUM(BB5:BB36)</f>
        <v/>
      </c>
      <c r="BC4" s="4">
        <f>SUM(BC5:BC36)</f>
        <v/>
      </c>
      <c r="BD4" s="4">
        <f>SUM(BD5:BD36)</f>
        <v/>
      </c>
      <c r="BE4" s="4">
        <f>SUM(BE5:BE36)</f>
        <v/>
      </c>
      <c r="BF4" s="4">
        <f>SUM(BF5:BF36)</f>
        <v/>
      </c>
      <c r="BG4" s="4">
        <f>SUM(BG5:BG36)</f>
        <v/>
      </c>
      <c r="BH4" s="4">
        <f>SUM(BH5:BH36)</f>
        <v/>
      </c>
      <c r="BI4" s="4">
        <f>SUM(BI5:BI36)</f>
        <v/>
      </c>
      <c r="BJ4" s="4">
        <f>SUM(BJ5:BJ36)</f>
        <v/>
      </c>
      <c r="BK4" s="4">
        <f>SUM(BK5:BK36)</f>
        <v/>
      </c>
      <c r="BL4" s="4">
        <f>SUM(BL5:BL36)</f>
        <v/>
      </c>
      <c r="BM4" s="4">
        <f>SUM(BM5:BM36)</f>
        <v/>
      </c>
      <c r="BN4" s="4">
        <f>SUM(BN5:BN36)</f>
        <v/>
      </c>
      <c r="BO4" s="4">
        <f>SUM(BO5:BO36)</f>
        <v/>
      </c>
      <c r="BP4" s="4">
        <f>SUM(BP5:BP36)</f>
        <v/>
      </c>
      <c r="BQ4" s="4">
        <f>SUM(BQ5:BQ36)</f>
        <v/>
      </c>
      <c r="BR4" s="4">
        <f>SUM(BR5:BR36)</f>
        <v/>
      </c>
      <c r="BS4" s="4">
        <f>SUM(BS5:BS36)</f>
        <v/>
      </c>
      <c r="BT4" s="4">
        <f>SUM(BT5:BT36)</f>
        <v/>
      </c>
      <c r="BU4" s="4">
        <f>SUM(BU5:BU36)</f>
        <v/>
      </c>
      <c r="BV4" s="4">
        <f>SUM(BV5:BV36)</f>
        <v/>
      </c>
      <c r="BW4" s="4">
        <f>SUM(BW5:BW36)</f>
        <v/>
      </c>
      <c r="BX4" s="4">
        <f>SUM(BX5:BX36)</f>
        <v/>
      </c>
      <c r="BY4" s="4">
        <f>SUM(BY5:BY36)</f>
        <v/>
      </c>
      <c r="BZ4" s="4">
        <f>SUM(BZ5:BZ36)</f>
        <v/>
      </c>
      <c r="CA4" s="4">
        <f>SUM(CA5:CA36)</f>
        <v/>
      </c>
      <c r="CB4" s="4">
        <f>SUM(CB5:CB36)</f>
        <v/>
      </c>
      <c r="CC4" s="4">
        <f>SUM(CC5:CC36)</f>
        <v/>
      </c>
      <c r="CD4" s="4">
        <f>SUM(CD5:CD36)</f>
        <v/>
      </c>
      <c r="CE4" s="4">
        <f>SUM(CE5:CE36)</f>
        <v/>
      </c>
      <c r="CF4" s="4">
        <f>SUM(CF5:CF36)</f>
        <v/>
      </c>
      <c r="CG4" s="4">
        <f>SUM(CG5:CG36)</f>
        <v/>
      </c>
      <c r="CH4" s="4">
        <f>SUM(CH5:CH36)</f>
        <v/>
      </c>
      <c r="CI4" s="4">
        <f>SUM(CI5:CI36)</f>
        <v/>
      </c>
      <c r="CJ4" s="4">
        <f>SUM(CJ5:CJ36)</f>
        <v/>
      </c>
      <c r="CK4" s="4">
        <f>SUM(CK5:CK36)</f>
        <v/>
      </c>
      <c r="CL4" s="4">
        <f>SUM(CL5:CL36)</f>
        <v/>
      </c>
      <c r="CM4" s="4">
        <f>SUM(CM5:CM36)</f>
        <v/>
      </c>
      <c r="CN4" s="4">
        <f>SUM(CN5:CN36)</f>
        <v/>
      </c>
      <c r="CO4" s="4">
        <f>SUM(CO5:CO36)</f>
        <v/>
      </c>
      <c r="CP4" s="4">
        <f>SUM(CP5:CP36)</f>
        <v/>
      </c>
      <c r="CQ4" s="4">
        <f>SUM(CQ5:CQ36)</f>
        <v/>
      </c>
      <c r="CR4" s="4">
        <f>SUM(CR5:CR36)</f>
        <v/>
      </c>
      <c r="CS4" s="4">
        <f>SUM(CS5:CS36)</f>
        <v/>
      </c>
      <c r="CT4" s="4">
        <f>SUM(CT5:CT36)</f>
        <v/>
      </c>
      <c r="CU4" s="4">
        <f>SUM(CU5:CU36)</f>
        <v/>
      </c>
      <c r="CV4" s="4">
        <f>SUM(CV5:CV36)</f>
        <v/>
      </c>
      <c r="CW4" s="4">
        <f>SUM(CW5:CW36)</f>
        <v/>
      </c>
      <c r="CX4" s="4">
        <f>SUM(CX5:CX36)</f>
        <v/>
      </c>
      <c r="CY4" s="4">
        <f>SUM(CY5:CY36)</f>
        <v/>
      </c>
      <c r="CZ4" s="4">
        <f>SUM(CZ5:CZ36)</f>
        <v/>
      </c>
      <c r="DA4" s="4">
        <f>SUM(DA5:DA36)</f>
        <v/>
      </c>
      <c r="DB4" s="4">
        <f>SUM(DB5:DB36)</f>
        <v/>
      </c>
      <c r="DC4" s="4">
        <f>SUM(DC5:DC36)</f>
        <v/>
      </c>
      <c r="DD4" s="4">
        <f>SUM(DD5:DD36)</f>
        <v/>
      </c>
      <c r="DE4" s="4">
        <f>SUM(DE5:DE36)</f>
        <v/>
      </c>
      <c r="DF4" s="4">
        <f>SUM(DF5:DF36)</f>
        <v/>
      </c>
      <c r="DG4" s="4">
        <f>SUM(DG5:DG36)</f>
        <v/>
      </c>
      <c r="DH4" s="4">
        <f>SUM(DH5:DH36)</f>
        <v/>
      </c>
      <c r="DI4" s="4">
        <f>SUM(DI5:DI36)</f>
        <v/>
      </c>
      <c r="DJ4" s="4">
        <f>SUM(DJ5:DJ36)</f>
        <v/>
      </c>
      <c r="DK4" s="4">
        <f>SUM(DK5:DK36)</f>
        <v/>
      </c>
      <c r="DL4" s="4">
        <f>SUM(DL5:DL36)</f>
        <v/>
      </c>
      <c r="DM4" s="4">
        <f>SUM(DM5:DM36)</f>
        <v/>
      </c>
      <c r="DN4" s="4">
        <f>SUM(DN5:DN36)</f>
        <v/>
      </c>
      <c r="DO4" s="4">
        <f>SUM(DO5:DO36)</f>
        <v/>
      </c>
      <c r="DP4" s="4">
        <f>SUM(DP5:DP36)</f>
        <v/>
      </c>
    </row>
    <row r="5" hidden="1" outlineLevel="1">
      <c r="A5" s="5" t="n">
        <v>1</v>
      </c>
      <c r="B5" s="6" t="inlineStr">
        <is>
          <t>"'EKOSAN KADAR'' МЧЖ</t>
        </is>
      </c>
      <c r="C5" s="6" t="inlineStr">
        <is>
          <t>Шахрисабз</t>
        </is>
      </c>
      <c r="D5" s="6" t="inlineStr">
        <is>
          <t>Шахрисабз 2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n">
        <v>2</v>
      </c>
      <c r="AZ5" s="7" t="n">
        <v>2643020</v>
      </c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n">
        <v>2</v>
      </c>
      <c r="BL5" s="7" t="n">
        <v>499408</v>
      </c>
      <c r="BM5" s="7" t="inlineStr"/>
      <c r="BN5" s="7" t="inlineStr"/>
      <c r="BO5" s="7" t="n">
        <v>10</v>
      </c>
      <c r="BP5" s="7" t="n">
        <v>6126400</v>
      </c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"ALISHER-AKBAR HAMKOR"</t>
        </is>
      </c>
      <c r="C6" s="6" t="inlineStr">
        <is>
          <t>Шахрисабз</t>
        </is>
      </c>
      <c r="D6" s="6" t="inlineStr">
        <is>
          <t>Шахрисабз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n">
        <v>5</v>
      </c>
      <c r="N6" s="7" t="n">
        <v>825750</v>
      </c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n">
        <v>2</v>
      </c>
      <c r="AX6" s="7" t="n">
        <v>1063635</v>
      </c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"ALKALOID" XK</t>
        </is>
      </c>
      <c r="C7" s="6" t="inlineStr">
        <is>
          <t>Шахрисабз</t>
        </is>
      </c>
      <c r="D7" s="6" t="inlineStr">
        <is>
          <t>Шахрисабз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n">
        <v>6</v>
      </c>
      <c r="BH7" s="7" t="n">
        <v>1563876</v>
      </c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"ALSEV PHARM" XK</t>
        </is>
      </c>
      <c r="C8" s="6" t="inlineStr">
        <is>
          <t>Шахрисабз</t>
        </is>
      </c>
      <c r="D8" s="6" t="inlineStr">
        <is>
          <t>Шахрисабз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n">
        <v>2</v>
      </c>
      <c r="L8" s="7" t="n">
        <v>147200</v>
      </c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n">
        <v>15</v>
      </c>
      <c r="CL8" s="7" t="n">
        <v>13459500</v>
      </c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n">
        <v>15</v>
      </c>
      <c r="DD8" s="7" t="n">
        <v>5865750</v>
      </c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"ASIL AZIZ FARM" MCHJ</t>
        </is>
      </c>
      <c r="C9" s="6" t="inlineStr">
        <is>
          <t>Шахрисабз</t>
        </is>
      </c>
      <c r="D9" s="6" t="inlineStr">
        <is>
          <t>Шахрисабз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10</v>
      </c>
      <c r="R9" s="7" t="n">
        <v>6749500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"AXROR BERDIMURODOVICH" ХИЧСФ</t>
        </is>
      </c>
      <c r="C10" s="6" t="inlineStr">
        <is>
          <t>Шахрисабз</t>
        </is>
      </c>
      <c r="D10" s="6" t="inlineStr">
        <is>
          <t>Шахрисабз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n">
        <v>2</v>
      </c>
      <c r="H10" s="7" t="n">
        <v>125367</v>
      </c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n">
        <v>3</v>
      </c>
      <c r="AZ10" s="7" t="n">
        <v>5768388</v>
      </c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n">
        <v>5</v>
      </c>
      <c r="BX10" s="7" t="n">
        <v>497225</v>
      </c>
      <c r="BY10" s="7" t="inlineStr"/>
      <c r="BZ10" s="7" t="inlineStr"/>
      <c r="CA10" s="7" t="inlineStr"/>
      <c r="CB10" s="7" t="inlineStr"/>
      <c r="CC10" s="7" t="n">
        <v>1</v>
      </c>
      <c r="CD10" s="7" t="n">
        <v>363140</v>
      </c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"BINAFSHA" ХК</t>
        </is>
      </c>
      <c r="C11" s="6" t="inlineStr">
        <is>
          <t>Шахрисабз</t>
        </is>
      </c>
      <c r="D11" s="6" t="inlineStr">
        <is>
          <t>Шахрисабз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n">
        <v>2</v>
      </c>
      <c r="BZ11" s="7" t="n">
        <v>263064</v>
      </c>
      <c r="CA11" s="7" t="inlineStr"/>
      <c r="CB11" s="7" t="inlineStr"/>
      <c r="CC11" s="7" t="n">
        <v>2</v>
      </c>
      <c r="CD11" s="7" t="n">
        <v>1525540</v>
      </c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"EZOZA-MADINA-DADAJON" фирмаси</t>
        </is>
      </c>
      <c r="C12" s="6" t="inlineStr">
        <is>
          <t>Шахрисабз</t>
        </is>
      </c>
      <c r="D12" s="6" t="inlineStr">
        <is>
          <t>Шахрисабз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n">
        <v>8</v>
      </c>
      <c r="R12" s="7" t="n">
        <v>2691700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"JASMIN-FARANGIZ" ХК</t>
        </is>
      </c>
      <c r="C13" s="6" t="inlineStr">
        <is>
          <t>Шахрисабз</t>
        </is>
      </c>
      <c r="D13" s="6" t="inlineStr">
        <is>
          <t>Шахрисабз 2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n">
        <v>10</v>
      </c>
      <c r="H13" s="7" t="n">
        <v>6462900</v>
      </c>
      <c r="I13" s="7" t="inlineStr"/>
      <c r="J13" s="7" t="inlineStr"/>
      <c r="K13" s="7" t="inlineStr"/>
      <c r="L13" s="7" t="inlineStr"/>
      <c r="M13" s="7" t="n">
        <v>10</v>
      </c>
      <c r="N13" s="7" t="n">
        <v>3184500</v>
      </c>
      <c r="O13" s="7" t="n">
        <v>30</v>
      </c>
      <c r="P13" s="7" t="n">
        <v>35604000</v>
      </c>
      <c r="Q13" s="7" t="n">
        <v>100</v>
      </c>
      <c r="R13" s="7" t="n">
        <v>674950000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n">
        <v>5</v>
      </c>
      <c r="AD13" s="7" t="n">
        <v>805125</v>
      </c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n">
        <v>1</v>
      </c>
      <c r="AX13" s="7" t="n">
        <v>531815</v>
      </c>
      <c r="AY13" s="7" t="n">
        <v>2</v>
      </c>
      <c r="AZ13" s="7" t="n">
        <v>1321510</v>
      </c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n">
        <v>10</v>
      </c>
      <c r="BP13" s="7" t="n">
        <v>3070750</v>
      </c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n">
        <v>10</v>
      </c>
      <c r="BX13" s="7" t="n">
        <v>2050400</v>
      </c>
      <c r="BY13" s="7" t="inlineStr"/>
      <c r="BZ13" s="7" t="inlineStr"/>
      <c r="CA13" s="7" t="inlineStr"/>
      <c r="CB13" s="7" t="inlineStr"/>
      <c r="CC13" s="7" t="n">
        <v>2</v>
      </c>
      <c r="CD13" s="7" t="n">
        <v>1525540</v>
      </c>
      <c r="CE13" s="7" t="inlineStr"/>
      <c r="CF13" s="7" t="inlineStr"/>
      <c r="CG13" s="7" t="inlineStr"/>
      <c r="CH13" s="7" t="inlineStr"/>
      <c r="CI13" s="7" t="inlineStr"/>
      <c r="CJ13" s="7" t="inlineStr"/>
      <c r="CK13" s="7" t="n">
        <v>10</v>
      </c>
      <c r="CL13" s="7" t="n">
        <v>5982000</v>
      </c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n">
        <v>10</v>
      </c>
      <c r="DD13" s="7" t="n">
        <v>2528800</v>
      </c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"KIFTI-OB DORI DARMON" МЧЖ</t>
        </is>
      </c>
      <c r="C14" s="6" t="inlineStr">
        <is>
          <t>Шахрисабз</t>
        </is>
      </c>
      <c r="D14" s="6" t="inlineStr">
        <is>
          <t>Шахрисабз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n">
        <v>4</v>
      </c>
      <c r="X14" s="7" t="n">
        <v>0</v>
      </c>
      <c r="Y14" s="7" t="inlineStr"/>
      <c r="Z14" s="7" t="inlineStr"/>
      <c r="AA14" s="7" t="inlineStr"/>
      <c r="AB14" s="7" t="inlineStr"/>
      <c r="AC14" s="7" t="n">
        <v>5</v>
      </c>
      <c r="AD14" s="7" t="n">
        <v>780975</v>
      </c>
      <c r="AE14" s="7" t="n">
        <v>5</v>
      </c>
      <c r="AF14" s="7" t="n">
        <v>591925</v>
      </c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"KIFTI-OB FARM" ХК</t>
        </is>
      </c>
      <c r="C15" s="6" t="inlineStr">
        <is>
          <t>Шахрисабз</t>
        </is>
      </c>
      <c r="D15" s="6" t="inlineStr">
        <is>
          <t>Шахрисабз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n">
        <v>1</v>
      </c>
      <c r="BZ15" s="7" t="n">
        <v>65766</v>
      </c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"KITOBFARM" MChJ</t>
        </is>
      </c>
      <c r="C16" s="6" t="inlineStr">
        <is>
          <t>Шахрисабз</t>
        </is>
      </c>
      <c r="D16" s="6" t="inlineStr">
        <is>
          <t>Шахрисабз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n">
        <v>2</v>
      </c>
      <c r="H16" s="7" t="n">
        <v>258516</v>
      </c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13</v>
      </c>
      <c r="B17" s="6" t="inlineStr">
        <is>
          <t>"LAYLO FARM" ХК</t>
        </is>
      </c>
      <c r="C17" s="6" t="inlineStr">
        <is>
          <t>Шахрисабз</t>
        </is>
      </c>
      <c r="D17" s="6" t="inlineStr">
        <is>
          <t>Шахрисабз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4</v>
      </c>
      <c r="H17" s="7" t="n">
        <v>1033840</v>
      </c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14</v>
      </c>
      <c r="B18" s="6" t="inlineStr">
        <is>
          <t>"MIRHAYAT BIZNES PHARM" MCHJ</t>
        </is>
      </c>
      <c r="C18" s="6" t="inlineStr">
        <is>
          <t>Шахрисабз</t>
        </is>
      </c>
      <c r="D18" s="6" t="inlineStr">
        <is>
          <t>Шахрисабз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2</v>
      </c>
      <c r="H18" s="7" t="n">
        <v>258516</v>
      </c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15</v>
      </c>
      <c r="B19" s="6" t="inlineStr">
        <is>
          <t>"MUSTAFO NARZIYEV" ХК</t>
        </is>
      </c>
      <c r="C19" s="6" t="inlineStr">
        <is>
          <t>Шахрисабз</t>
        </is>
      </c>
      <c r="D19" s="6" t="inlineStr">
        <is>
          <t>Шахрисабз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n">
        <v>5</v>
      </c>
      <c r="P19" s="7" t="n">
        <v>959325</v>
      </c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16</v>
      </c>
      <c r="B20" s="6" t="inlineStr">
        <is>
          <t>"QAMASHI DORI-DARMON"</t>
        </is>
      </c>
      <c r="C20" s="6" t="inlineStr">
        <is>
          <t>Шахрисабз</t>
        </is>
      </c>
      <c r="D20" s="6" t="inlineStr">
        <is>
          <t>Шахрисабз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n">
        <v>2</v>
      </c>
      <c r="BL20" s="7" t="n">
        <v>499400</v>
      </c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17</v>
      </c>
      <c r="B21" s="6" t="inlineStr">
        <is>
          <t>"SAMAMED ISAFARM"</t>
        </is>
      </c>
      <c r="C21" s="6" t="inlineStr">
        <is>
          <t>Шахрисабз</t>
        </is>
      </c>
      <c r="D21" s="6" t="inlineStr">
        <is>
          <t>Шахрисабз 2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4</v>
      </c>
      <c r="H21" s="7" t="n">
        <v>1034064</v>
      </c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n">
        <v>6</v>
      </c>
      <c r="R21" s="7" t="n">
        <v>2429820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n">
        <v>6</v>
      </c>
      <c r="DD21" s="7" t="n">
        <v>938520</v>
      </c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18</v>
      </c>
      <c r="B22" s="6" t="inlineStr">
        <is>
          <t>"SARDOR-NUR FARM"</t>
        </is>
      </c>
      <c r="C22" s="6" t="inlineStr">
        <is>
          <t>Шахрисабз</t>
        </is>
      </c>
      <c r="D22" s="6" t="inlineStr">
        <is>
          <t>Шахрисабз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n">
        <v>1</v>
      </c>
      <c r="H22" s="7" t="n">
        <v>64629</v>
      </c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19</v>
      </c>
      <c r="B23" s="6" t="inlineStr">
        <is>
          <t>"SARVINOZ" ХИЧФ</t>
        </is>
      </c>
      <c r="C23" s="6" t="inlineStr">
        <is>
          <t>Шахрисабз</t>
        </is>
      </c>
      <c r="D23" s="6" t="inlineStr">
        <is>
          <t>Шахрисабз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n">
        <v>1</v>
      </c>
      <c r="AX23" s="7" t="n">
        <v>531820</v>
      </c>
      <c r="AY23" s="7" t="n">
        <v>1</v>
      </c>
      <c r="AZ23" s="7" t="n">
        <v>660755</v>
      </c>
      <c r="BA23" s="7" t="inlineStr"/>
      <c r="BB23" s="7" t="inlineStr"/>
      <c r="BC23" s="7" t="inlineStr"/>
      <c r="BD23" s="7" t="inlineStr"/>
      <c r="BE23" s="7" t="inlineStr"/>
      <c r="BF23" s="7" t="inlineStr"/>
      <c r="BG23" s="7" t="n">
        <v>15</v>
      </c>
      <c r="BH23" s="7" t="n">
        <v>10076625</v>
      </c>
      <c r="BI23" s="7">
        <f>BK23+BM23+BO23+BQ23</f>
        <v/>
      </c>
      <c r="BJ23" s="7">
        <f>BL23+BN23+BP23+BR23</f>
        <v/>
      </c>
      <c r="BK23" s="7" t="n">
        <v>1</v>
      </c>
      <c r="BL23" s="7" t="n">
        <v>132950</v>
      </c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n">
        <v>30</v>
      </c>
      <c r="BX23" s="7" t="n">
        <v>18453600</v>
      </c>
      <c r="BY23" s="7" t="inlineStr"/>
      <c r="BZ23" s="7" t="inlineStr"/>
      <c r="CA23" s="7" t="inlineStr"/>
      <c r="CB23" s="7" t="inlineStr"/>
      <c r="CC23" s="7" t="n">
        <v>10</v>
      </c>
      <c r="CD23" s="7" t="n">
        <v>38138500</v>
      </c>
      <c r="CE23" s="7" t="inlineStr"/>
      <c r="CF23" s="7" t="inlineStr"/>
      <c r="CG23" s="7" t="inlineStr"/>
      <c r="CH23" s="7" t="inlineStr"/>
      <c r="CI23" s="7" t="inlineStr"/>
      <c r="CJ23" s="7" t="inlineStr"/>
      <c r="CK23" s="7" t="n">
        <v>5</v>
      </c>
      <c r="CL23" s="7" t="n">
        <v>1495500</v>
      </c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20</v>
      </c>
      <c r="B24" s="6" t="inlineStr">
        <is>
          <t>"SHAHRISABZ FARM" MChJ</t>
        </is>
      </c>
      <c r="C24" s="6" t="inlineStr">
        <is>
          <t>Шахрисабз</t>
        </is>
      </c>
      <c r="D24" s="6" t="inlineStr">
        <is>
          <t>Шахрисабз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n">
        <v>6</v>
      </c>
      <c r="DH24" s="7" t="n">
        <v>1786320</v>
      </c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21</v>
      </c>
      <c r="B25" s="6" t="inlineStr">
        <is>
          <t>"SHOHRUH ASIL FARM" MCHJ</t>
        </is>
      </c>
      <c r="C25" s="6" t="inlineStr">
        <is>
          <t>Шахрисабз</t>
        </is>
      </c>
      <c r="D25" s="6" t="inlineStr">
        <is>
          <t>Шахрисабз 2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n">
        <v>5</v>
      </c>
      <c r="BH25" s="7" t="n">
        <v>1119625</v>
      </c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22</v>
      </c>
      <c r="B26" s="6" t="inlineStr">
        <is>
          <t>"YUQORI DARVOZA" ХК</t>
        </is>
      </c>
      <c r="C26" s="6" t="inlineStr">
        <is>
          <t>Шахрисабз</t>
        </is>
      </c>
      <c r="D26" s="6" t="inlineStr">
        <is>
          <t>Шахрисабз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n">
        <v>30</v>
      </c>
      <c r="H26" s="7" t="n">
        <v>32314500</v>
      </c>
      <c r="I26" s="7" t="inlineStr"/>
      <c r="J26" s="7" t="inlineStr"/>
      <c r="K26" s="7" t="inlineStr"/>
      <c r="L26" s="7" t="inlineStr"/>
      <c r="M26" s="7" t="n">
        <v>30</v>
      </c>
      <c r="N26" s="7" t="n">
        <v>29727000</v>
      </c>
      <c r="O26" s="7" t="inlineStr"/>
      <c r="P26" s="7" t="inlineStr"/>
      <c r="Q26" s="7" t="n">
        <v>100</v>
      </c>
      <c r="R26" s="7" t="n">
        <v>674950000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23</v>
      </c>
      <c r="B27" s="6" t="inlineStr">
        <is>
          <t>"ГАЛЕН" ИЧСФ</t>
        </is>
      </c>
      <c r="C27" s="6" t="inlineStr">
        <is>
          <t>Шахрисабз</t>
        </is>
      </c>
      <c r="D27" s="6" t="inlineStr">
        <is>
          <t>Шахрисабз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n">
        <v>10</v>
      </c>
      <c r="H27" s="7" t="n">
        <v>6269000</v>
      </c>
      <c r="I27" s="7" t="inlineStr"/>
      <c r="J27" s="7" t="inlineStr"/>
      <c r="K27" s="7" t="inlineStr"/>
      <c r="L27" s="7" t="inlineStr"/>
      <c r="M27" s="7" t="inlineStr"/>
      <c r="N27" s="7" t="inlineStr"/>
      <c r="O27" s="7" t="n">
        <v>20</v>
      </c>
      <c r="P27" s="7" t="n">
        <v>15349200</v>
      </c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n">
        <v>2</v>
      </c>
      <c r="AX27" s="7" t="n">
        <v>2063444</v>
      </c>
      <c r="AY27" s="7" t="n">
        <v>2</v>
      </c>
      <c r="AZ27" s="7" t="n">
        <v>2563728</v>
      </c>
      <c r="BA27" s="7" t="inlineStr"/>
      <c r="BB27" s="7" t="inlineStr"/>
      <c r="BC27" s="7" t="inlineStr"/>
      <c r="BD27" s="7" t="inlineStr"/>
      <c r="BE27" s="7" t="inlineStr"/>
      <c r="BF27" s="7" t="inlineStr"/>
      <c r="BG27" s="7" t="n">
        <v>40</v>
      </c>
      <c r="BH27" s="7" t="n">
        <v>34737200</v>
      </c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n">
        <v>30</v>
      </c>
      <c r="BX27" s="7" t="n">
        <v>17900100</v>
      </c>
      <c r="BY27" s="7" t="inlineStr"/>
      <c r="BZ27" s="7" t="inlineStr"/>
      <c r="CA27" s="7" t="inlineStr"/>
      <c r="CB27" s="7" t="inlineStr"/>
      <c r="CC27" s="7" t="n">
        <v>10</v>
      </c>
      <c r="CD27" s="7" t="n">
        <v>18327075</v>
      </c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24</v>
      </c>
      <c r="B28" s="6" t="inlineStr">
        <is>
          <t>"ХОЛИКУЛ ОТА" ХК</t>
        </is>
      </c>
      <c r="C28" s="6" t="inlineStr">
        <is>
          <t>Шахрисабз</t>
        </is>
      </c>
      <c r="D28" s="6" t="inlineStr">
        <is>
          <t>Шахрисабз 2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n">
        <v>5</v>
      </c>
      <c r="P28" s="7" t="n">
        <v>989000</v>
      </c>
      <c r="Q28" s="7" t="n">
        <v>15</v>
      </c>
      <c r="R28" s="7" t="n">
        <v>8436875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25</v>
      </c>
      <c r="B29" s="6" t="inlineStr">
        <is>
          <t>OOO "N BEST LINE"</t>
        </is>
      </c>
      <c r="C29" s="6" t="inlineStr">
        <is>
          <t>Шахрисабз</t>
        </is>
      </c>
      <c r="D29" s="6" t="inlineStr">
        <is>
          <t>Шахрисабз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n">
        <v>2</v>
      </c>
      <c r="X29" s="7" t="n">
        <v>0</v>
      </c>
      <c r="Y29" s="7" t="inlineStr"/>
      <c r="Z29" s="7" t="inlineStr"/>
      <c r="AA29" s="7" t="inlineStr"/>
      <c r="AB29" s="7" t="inlineStr"/>
      <c r="AC29" s="7" t="n">
        <v>2</v>
      </c>
      <c r="AD29" s="7" t="n">
        <v>128820</v>
      </c>
      <c r="AE29" s="7" t="n">
        <v>2</v>
      </c>
      <c r="AF29" s="7" t="n">
        <v>97620</v>
      </c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 t="inlineStr"/>
      <c r="DD29" s="7" t="inlineStr"/>
      <c r="DE29" s="7" t="inlineStr"/>
      <c r="DF29" s="7" t="inlineStr"/>
      <c r="DG29" s="7" t="n">
        <v>4</v>
      </c>
      <c r="DH29" s="7" t="n">
        <v>793920</v>
      </c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26</v>
      </c>
      <c r="B30" s="6" t="inlineStr">
        <is>
          <t>OOO "SANJAR ULUGBEK FARM"</t>
        </is>
      </c>
      <c r="C30" s="6" t="inlineStr">
        <is>
          <t>Шахрисабз</t>
        </is>
      </c>
      <c r="D30" s="6" t="inlineStr">
        <is>
          <t>Шахрисабз 2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n">
        <v>2</v>
      </c>
      <c r="X30" s="7" t="n">
        <v>0</v>
      </c>
      <c r="Y30" s="7" t="inlineStr"/>
      <c r="Z30" s="7" t="inlineStr"/>
      <c r="AA30" s="7" t="inlineStr"/>
      <c r="AB30" s="7" t="inlineStr"/>
      <c r="AC30" s="7" t="n">
        <v>4</v>
      </c>
      <c r="AD30" s="7" t="n">
        <v>499824</v>
      </c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27</v>
      </c>
      <c r="B31" s="6" t="inlineStr">
        <is>
          <t>ООО "MEROS PHARM" 16-сон Китоб</t>
        </is>
      </c>
      <c r="C31" s="6" t="inlineStr">
        <is>
          <t>Шахрисабз</t>
        </is>
      </c>
      <c r="D31" s="6" t="inlineStr">
        <is>
          <t>Шахрисабз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n">
        <v>1</v>
      </c>
      <c r="R31" s="7" t="n">
        <v>65470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n">
        <v>1</v>
      </c>
      <c r="AH31" s="7" t="n">
        <v>30017</v>
      </c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28</v>
      </c>
      <c r="B32" s="6" t="inlineStr">
        <is>
          <t>РИНЗА ФАРМ Х САВ. ФИР.</t>
        </is>
      </c>
      <c r="C32" s="6" t="inlineStr">
        <is>
          <t>Шахрисабз</t>
        </is>
      </c>
      <c r="D32" s="6" t="inlineStr">
        <is>
          <t>Шахрисабз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n">
        <v>15</v>
      </c>
      <c r="N32" s="7" t="n">
        <v>4128750</v>
      </c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29</v>
      </c>
      <c r="B33" s="6" t="inlineStr">
        <is>
          <t>ЧП "ABDULFAYZ-FURQAT-FARM"</t>
        </is>
      </c>
      <c r="C33" s="6" t="inlineStr">
        <is>
          <t>Шахрисабз</t>
        </is>
      </c>
      <c r="D33" s="6" t="inlineStr">
        <is>
          <t>Шахрисабз 2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n">
        <v>6</v>
      </c>
      <c r="DD33" s="7" t="n">
        <v>938520</v>
      </c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30</v>
      </c>
      <c r="B34" s="6" t="inlineStr">
        <is>
          <t>ЧП "ERGASHEV ULUGBEK ERGASHEVICH"</t>
        </is>
      </c>
      <c r="C34" s="6" t="inlineStr">
        <is>
          <t>Шахрисабз</t>
        </is>
      </c>
      <c r="D34" s="6" t="inlineStr">
        <is>
          <t>Шахрисабз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n">
        <v>5</v>
      </c>
      <c r="L34" s="7" t="n">
        <v>920000</v>
      </c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n">
        <v>1</v>
      </c>
      <c r="AZ34" s="7" t="n">
        <v>660755</v>
      </c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n">
        <v>5</v>
      </c>
      <c r="BL34" s="7" t="n">
        <v>3121250</v>
      </c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n">
        <v>5</v>
      </c>
      <c r="CL34" s="7" t="n">
        <v>1495500</v>
      </c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31</v>
      </c>
      <c r="B35" s="6" t="inlineStr">
        <is>
          <t>ЧП "SULTONBEK FARM-SHIFO"</t>
        </is>
      </c>
      <c r="C35" s="6" t="inlineStr">
        <is>
          <t>Шахрисабз</t>
        </is>
      </c>
      <c r="D35" s="6" t="inlineStr">
        <is>
          <t>Шахрисабз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n">
        <v>6</v>
      </c>
      <c r="BH35" s="7" t="n">
        <v>1612260</v>
      </c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32</v>
      </c>
      <c r="B36" s="6" t="inlineStr">
        <is>
          <t>ЧП "TADBIRKOR"</t>
        </is>
      </c>
      <c r="C36" s="6" t="inlineStr">
        <is>
          <t>Шахрисабз</t>
        </is>
      </c>
      <c r="D36" s="6" t="inlineStr">
        <is>
          <t>Шахрисабз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n">
        <v>5</v>
      </c>
      <c r="BH36" s="7" t="n">
        <v>1086025</v>
      </c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>
      <c r="A37" s="2" t="n">
        <v>0</v>
      </c>
      <c r="B37" s="3" t="inlineStr">
        <is>
          <t>Grand</t>
        </is>
      </c>
      <c r="C37" s="3" t="inlineStr"/>
      <c r="D37" s="3" t="inlineStr"/>
      <c r="E37" s="4">
        <f>SUM(E38:E97)</f>
        <v/>
      </c>
      <c r="F37" s="4">
        <f>SUM(F38:F97)</f>
        <v/>
      </c>
      <c r="G37" s="4">
        <f>SUM(G38:G97)</f>
        <v/>
      </c>
      <c r="H37" s="4">
        <f>SUM(H38:H97)</f>
        <v/>
      </c>
      <c r="I37" s="4">
        <f>SUM(I38:I97)</f>
        <v/>
      </c>
      <c r="J37" s="4">
        <f>SUM(J38:J97)</f>
        <v/>
      </c>
      <c r="K37" s="4">
        <f>SUM(K38:K97)</f>
        <v/>
      </c>
      <c r="L37" s="4">
        <f>SUM(L38:L97)</f>
        <v/>
      </c>
      <c r="M37" s="4">
        <f>SUM(M38:M97)</f>
        <v/>
      </c>
      <c r="N37" s="4">
        <f>SUM(N38:N97)</f>
        <v/>
      </c>
      <c r="O37" s="4">
        <f>SUM(O38:O97)</f>
        <v/>
      </c>
      <c r="P37" s="4">
        <f>SUM(P38:P97)</f>
        <v/>
      </c>
      <c r="Q37" s="4">
        <f>SUM(Q38:Q97)</f>
        <v/>
      </c>
      <c r="R37" s="4">
        <f>SUM(R38:R97)</f>
        <v/>
      </c>
      <c r="S37" s="4">
        <f>SUM(S38:S97)</f>
        <v/>
      </c>
      <c r="T37" s="4">
        <f>SUM(T38:T97)</f>
        <v/>
      </c>
      <c r="U37" s="4">
        <f>SUM(U38:U97)</f>
        <v/>
      </c>
      <c r="V37" s="4">
        <f>SUM(V38:V97)</f>
        <v/>
      </c>
      <c r="W37" s="4">
        <f>SUM(W38:W97)</f>
        <v/>
      </c>
      <c r="X37" s="4">
        <f>SUM(X38:X97)</f>
        <v/>
      </c>
      <c r="Y37" s="4">
        <f>SUM(Y38:Y97)</f>
        <v/>
      </c>
      <c r="Z37" s="4">
        <f>SUM(Z38:Z97)</f>
        <v/>
      </c>
      <c r="AA37" s="4">
        <f>SUM(AA38:AA97)</f>
        <v/>
      </c>
      <c r="AB37" s="4">
        <f>SUM(AB38:AB97)</f>
        <v/>
      </c>
      <c r="AC37" s="4">
        <f>SUM(AC38:AC97)</f>
        <v/>
      </c>
      <c r="AD37" s="4">
        <f>SUM(AD38:AD97)</f>
        <v/>
      </c>
      <c r="AE37" s="4">
        <f>SUM(AE38:AE97)</f>
        <v/>
      </c>
      <c r="AF37" s="4">
        <f>SUM(AF38:AF97)</f>
        <v/>
      </c>
      <c r="AG37" s="4">
        <f>SUM(AG38:AG97)</f>
        <v/>
      </c>
      <c r="AH37" s="4">
        <f>SUM(AH38:AH97)</f>
        <v/>
      </c>
      <c r="AI37" s="4">
        <f>SUM(AI38:AI97)</f>
        <v/>
      </c>
      <c r="AJ37" s="4">
        <f>SUM(AJ38:AJ97)</f>
        <v/>
      </c>
      <c r="AK37" s="4">
        <f>SUM(AK38:AK97)</f>
        <v/>
      </c>
      <c r="AL37" s="4">
        <f>SUM(AL38:AL97)</f>
        <v/>
      </c>
      <c r="AM37" s="4">
        <f>SUM(AM38:AM97)</f>
        <v/>
      </c>
      <c r="AN37" s="4">
        <f>SUM(AN38:AN97)</f>
        <v/>
      </c>
      <c r="AO37" s="4">
        <f>SUM(AO38:AO97)</f>
        <v/>
      </c>
      <c r="AP37" s="4">
        <f>SUM(AP38:AP97)</f>
        <v/>
      </c>
      <c r="AQ37" s="4">
        <f>SUM(AQ38:AQ97)</f>
        <v/>
      </c>
      <c r="AR37" s="4">
        <f>SUM(AR38:AR97)</f>
        <v/>
      </c>
      <c r="AS37" s="4">
        <f>SUM(AS38:AS97)</f>
        <v/>
      </c>
      <c r="AT37" s="4">
        <f>SUM(AT38:AT97)</f>
        <v/>
      </c>
      <c r="AU37" s="4">
        <f>SUM(AU38:AU97)</f>
        <v/>
      </c>
      <c r="AV37" s="4">
        <f>SUM(AV38:AV97)</f>
        <v/>
      </c>
      <c r="AW37" s="4">
        <f>SUM(AW38:AW97)</f>
        <v/>
      </c>
      <c r="AX37" s="4">
        <f>SUM(AX38:AX97)</f>
        <v/>
      </c>
      <c r="AY37" s="4">
        <f>SUM(AY38:AY97)</f>
        <v/>
      </c>
      <c r="AZ37" s="4">
        <f>SUM(AZ38:AZ97)</f>
        <v/>
      </c>
      <c r="BA37" s="4">
        <f>SUM(BA38:BA97)</f>
        <v/>
      </c>
      <c r="BB37" s="4">
        <f>SUM(BB38:BB97)</f>
        <v/>
      </c>
      <c r="BC37" s="4">
        <f>SUM(BC38:BC97)</f>
        <v/>
      </c>
      <c r="BD37" s="4">
        <f>SUM(BD38:BD97)</f>
        <v/>
      </c>
      <c r="BE37" s="4">
        <f>SUM(BE38:BE97)</f>
        <v/>
      </c>
      <c r="BF37" s="4">
        <f>SUM(BF38:BF97)</f>
        <v/>
      </c>
      <c r="BG37" s="4">
        <f>SUM(BG38:BG97)</f>
        <v/>
      </c>
      <c r="BH37" s="4">
        <f>SUM(BH38:BH97)</f>
        <v/>
      </c>
      <c r="BI37" s="4">
        <f>SUM(BI38:BI97)</f>
        <v/>
      </c>
      <c r="BJ37" s="4">
        <f>SUM(BJ38:BJ97)</f>
        <v/>
      </c>
      <c r="BK37" s="4">
        <f>SUM(BK38:BK97)</f>
        <v/>
      </c>
      <c r="BL37" s="4">
        <f>SUM(BL38:BL97)</f>
        <v/>
      </c>
      <c r="BM37" s="4">
        <f>SUM(BM38:BM97)</f>
        <v/>
      </c>
      <c r="BN37" s="4">
        <f>SUM(BN38:BN97)</f>
        <v/>
      </c>
      <c r="BO37" s="4">
        <f>SUM(BO38:BO97)</f>
        <v/>
      </c>
      <c r="BP37" s="4">
        <f>SUM(BP38:BP97)</f>
        <v/>
      </c>
      <c r="BQ37" s="4">
        <f>SUM(BQ38:BQ97)</f>
        <v/>
      </c>
      <c r="BR37" s="4">
        <f>SUM(BR38:BR97)</f>
        <v/>
      </c>
      <c r="BS37" s="4">
        <f>SUM(BS38:BS97)</f>
        <v/>
      </c>
      <c r="BT37" s="4">
        <f>SUM(BT38:BT97)</f>
        <v/>
      </c>
      <c r="BU37" s="4">
        <f>SUM(BU38:BU97)</f>
        <v/>
      </c>
      <c r="BV37" s="4">
        <f>SUM(BV38:BV97)</f>
        <v/>
      </c>
      <c r="BW37" s="4">
        <f>SUM(BW38:BW97)</f>
        <v/>
      </c>
      <c r="BX37" s="4">
        <f>SUM(BX38:BX97)</f>
        <v/>
      </c>
      <c r="BY37" s="4">
        <f>SUM(BY38:BY97)</f>
        <v/>
      </c>
      <c r="BZ37" s="4">
        <f>SUM(BZ38:BZ97)</f>
        <v/>
      </c>
      <c r="CA37" s="4">
        <f>SUM(CA38:CA97)</f>
        <v/>
      </c>
      <c r="CB37" s="4">
        <f>SUM(CB38:CB97)</f>
        <v/>
      </c>
      <c r="CC37" s="4">
        <f>SUM(CC38:CC97)</f>
        <v/>
      </c>
      <c r="CD37" s="4">
        <f>SUM(CD38:CD97)</f>
        <v/>
      </c>
      <c r="CE37" s="4">
        <f>SUM(CE38:CE97)</f>
        <v/>
      </c>
      <c r="CF37" s="4">
        <f>SUM(CF38:CF97)</f>
        <v/>
      </c>
      <c r="CG37" s="4">
        <f>SUM(CG38:CG97)</f>
        <v/>
      </c>
      <c r="CH37" s="4">
        <f>SUM(CH38:CH97)</f>
        <v/>
      </c>
      <c r="CI37" s="4">
        <f>SUM(CI38:CI97)</f>
        <v/>
      </c>
      <c r="CJ37" s="4">
        <f>SUM(CJ38:CJ97)</f>
        <v/>
      </c>
      <c r="CK37" s="4">
        <f>SUM(CK38:CK97)</f>
        <v/>
      </c>
      <c r="CL37" s="4">
        <f>SUM(CL38:CL97)</f>
        <v/>
      </c>
      <c r="CM37" s="4">
        <f>SUM(CM38:CM97)</f>
        <v/>
      </c>
      <c r="CN37" s="4">
        <f>SUM(CN38:CN97)</f>
        <v/>
      </c>
      <c r="CO37" s="4">
        <f>SUM(CO38:CO97)</f>
        <v/>
      </c>
      <c r="CP37" s="4">
        <f>SUM(CP38:CP97)</f>
        <v/>
      </c>
      <c r="CQ37" s="4">
        <f>SUM(CQ38:CQ97)</f>
        <v/>
      </c>
      <c r="CR37" s="4">
        <f>SUM(CR38:CR97)</f>
        <v/>
      </c>
      <c r="CS37" s="4">
        <f>SUM(CS38:CS97)</f>
        <v/>
      </c>
      <c r="CT37" s="4">
        <f>SUM(CT38:CT97)</f>
        <v/>
      </c>
      <c r="CU37" s="4">
        <f>SUM(CU38:CU97)</f>
        <v/>
      </c>
      <c r="CV37" s="4">
        <f>SUM(CV38:CV97)</f>
        <v/>
      </c>
      <c r="CW37" s="4">
        <f>SUM(CW38:CW97)</f>
        <v/>
      </c>
      <c r="CX37" s="4">
        <f>SUM(CX38:CX97)</f>
        <v/>
      </c>
      <c r="CY37" s="4">
        <f>SUM(CY38:CY97)</f>
        <v/>
      </c>
      <c r="CZ37" s="4">
        <f>SUM(CZ38:CZ97)</f>
        <v/>
      </c>
      <c r="DA37" s="4">
        <f>SUM(DA38:DA97)</f>
        <v/>
      </c>
      <c r="DB37" s="4">
        <f>SUM(DB38:DB97)</f>
        <v/>
      </c>
      <c r="DC37" s="4">
        <f>SUM(DC38:DC97)</f>
        <v/>
      </c>
      <c r="DD37" s="4">
        <f>SUM(DD38:DD97)</f>
        <v/>
      </c>
      <c r="DE37" s="4">
        <f>SUM(DE38:DE97)</f>
        <v/>
      </c>
      <c r="DF37" s="4">
        <f>SUM(DF38:DF97)</f>
        <v/>
      </c>
      <c r="DG37" s="4">
        <f>SUM(DG38:DG97)</f>
        <v/>
      </c>
      <c r="DH37" s="4">
        <f>SUM(DH38:DH97)</f>
        <v/>
      </c>
      <c r="DI37" s="4">
        <f>SUM(DI38:DI97)</f>
        <v/>
      </c>
      <c r="DJ37" s="4">
        <f>SUM(DJ38:DJ97)</f>
        <v/>
      </c>
      <c r="DK37" s="4">
        <f>SUM(DK38:DK97)</f>
        <v/>
      </c>
      <c r="DL37" s="4">
        <f>SUM(DL38:DL97)</f>
        <v/>
      </c>
      <c r="DM37" s="4">
        <f>SUM(DM38:DM97)</f>
        <v/>
      </c>
      <c r="DN37" s="4">
        <f>SUM(DN38:DN97)</f>
        <v/>
      </c>
      <c r="DO37" s="4">
        <f>SUM(DO38:DO97)</f>
        <v/>
      </c>
      <c r="DP37" s="4">
        <f>SUM(DP38:DP97)</f>
        <v/>
      </c>
    </row>
    <row r="38" hidden="1" outlineLevel="1">
      <c r="A38" s="5" t="n">
        <v>1</v>
      </c>
      <c r="B38" s="6" t="inlineStr">
        <is>
          <t>"SULTONBEK FARM-SHIFO XK"</t>
        </is>
      </c>
      <c r="C38" s="6" t="inlineStr">
        <is>
          <t>Шахрисабз</t>
        </is>
      </c>
      <c r="D38" s="6" t="inlineStr">
        <is>
          <t>Шахрисабз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n">
        <v>5</v>
      </c>
      <c r="CL38" s="7" t="n">
        <v>1695645</v>
      </c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2</v>
      </c>
      <c r="B39" s="6" t="inlineStr">
        <is>
          <t>ABZALBEK-SHIFO XK</t>
        </is>
      </c>
      <c r="C39" s="6" t="inlineStr">
        <is>
          <t>Шахрисабз</t>
        </is>
      </c>
      <c r="D39" s="6" t="inlineStr">
        <is>
          <t>Шахрисабз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n">
        <v>5</v>
      </c>
      <c r="R39" s="7" t="n">
        <v>1341145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3</v>
      </c>
      <c r="B40" s="6" t="inlineStr">
        <is>
          <t>ARSLON PHARM XUSUSIY KORXONA</t>
        </is>
      </c>
      <c r="C40" s="6" t="inlineStr">
        <is>
          <t>Шахрисабз</t>
        </is>
      </c>
      <c r="D40" s="6" t="inlineStr">
        <is>
          <t>Шахрисабз 2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n">
        <v>2</v>
      </c>
      <c r="AF40" s="7" t="n">
        <v>495374</v>
      </c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4</v>
      </c>
      <c r="B41" s="6" t="inlineStr">
        <is>
          <t>AVITSINO FARM XK</t>
        </is>
      </c>
      <c r="C41" s="6" t="inlineStr">
        <is>
          <t>Шахрисабз</t>
        </is>
      </c>
      <c r="D41" s="6" t="inlineStr">
        <is>
          <t>Шахрисабз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n">
        <v>20</v>
      </c>
      <c r="DH41" s="7" t="n">
        <v>8241440</v>
      </c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 hidden="1" outlineLevel="1">
      <c r="A42" s="5" t="n">
        <v>5</v>
      </c>
      <c r="B42" s="6" t="inlineStr">
        <is>
          <t>Abdurasul Ota Javohir XK</t>
        </is>
      </c>
      <c r="C42" s="6" t="inlineStr">
        <is>
          <t>Шахрисабз</t>
        </is>
      </c>
      <c r="D42" s="6" t="inlineStr">
        <is>
          <t>Шахрисабз 2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n">
        <v>6</v>
      </c>
      <c r="N42" s="7" t="n">
        <v>935922</v>
      </c>
      <c r="O42" s="7" t="inlineStr"/>
      <c r="P42" s="7" t="inlineStr"/>
      <c r="Q42" s="7" t="n">
        <v>8</v>
      </c>
      <c r="R42" s="7" t="n">
        <v>1156968</v>
      </c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</f>
        <v/>
      </c>
      <c r="BT42" s="7">
        <f>BV42+BX42+BZ42+CB42+CD42+CF42+CH42+CJ42+CL42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>
        <f>CO42+CQ42+CS42+CU42+CW42+CY42+DA42+DC42+DE42+DG42+DI42+DK42+DM42</f>
        <v/>
      </c>
      <c r="CN42" s="7">
        <f>CP42+CR42+CT42+CV42+CX42+CZ42+DB42+DD42+DF42+DH42+DJ42+DL42+DN42</f>
        <v/>
      </c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>
        <f>E42+AU42+BI42+BS42+CM42</f>
        <v/>
      </c>
      <c r="DP42" s="7">
        <f>F42+AV42+BJ42+BT42+CN42</f>
        <v/>
      </c>
    </row>
    <row r="43" hidden="1" outlineLevel="1">
      <c r="A43" s="5" t="n">
        <v>6</v>
      </c>
      <c r="B43" s="6" t="inlineStr">
        <is>
          <t>Axror Berdimurodovich XICHSF</t>
        </is>
      </c>
      <c r="C43" s="6" t="inlineStr">
        <is>
          <t>Шахрисабз</t>
        </is>
      </c>
      <c r="D43" s="6" t="inlineStr">
        <is>
          <t>Шахрисабз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n">
        <v>5</v>
      </c>
      <c r="BX43" s="7" t="n">
        <v>2479850</v>
      </c>
      <c r="BY43" s="7" t="inlineStr"/>
      <c r="BZ43" s="7" t="inlineStr"/>
      <c r="CA43" s="7" t="inlineStr"/>
      <c r="CB43" s="7" t="inlineStr"/>
      <c r="CC43" s="7" t="n">
        <v>1</v>
      </c>
      <c r="CD43" s="7" t="n">
        <v>465611</v>
      </c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7</v>
      </c>
      <c r="B44" s="6" t="inlineStr">
        <is>
          <t>B.S.Doston Firmasi</t>
        </is>
      </c>
      <c r="C44" s="6" t="inlineStr">
        <is>
          <t>Шахрисабз</t>
        </is>
      </c>
      <c r="D44" s="6" t="inlineStr">
        <is>
          <t>Шахрисабз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n">
        <v>5</v>
      </c>
      <c r="L44" s="7" t="n">
        <v>99165</v>
      </c>
      <c r="M44" s="7" t="inlineStr"/>
      <c r="N44" s="7" t="inlineStr"/>
      <c r="O44" s="7" t="inlineStr"/>
      <c r="P44" s="7" t="inlineStr"/>
      <c r="Q44" s="7" t="n">
        <v>30</v>
      </c>
      <c r="R44" s="7" t="n">
        <v>14081460</v>
      </c>
      <c r="S44" s="7" t="inlineStr"/>
      <c r="T44" s="7" t="inlineStr"/>
      <c r="U44" s="7" t="inlineStr"/>
      <c r="V44" s="7" t="inlineStr"/>
      <c r="W44" s="7" t="n">
        <v>6</v>
      </c>
      <c r="X44" s="7" t="n">
        <v>2967822</v>
      </c>
      <c r="Y44" s="7" t="inlineStr"/>
      <c r="Z44" s="7" t="inlineStr"/>
      <c r="AA44" s="7" t="inlineStr"/>
      <c r="AB44" s="7" t="inlineStr"/>
      <c r="AC44" s="7" t="n">
        <v>5</v>
      </c>
      <c r="AD44" s="7" t="n">
        <v>658645</v>
      </c>
      <c r="AE44" s="7" t="n">
        <v>1</v>
      </c>
      <c r="AF44" s="7" t="n">
        <v>106400</v>
      </c>
      <c r="AG44" s="7" t="n">
        <v>5</v>
      </c>
      <c r="AH44" s="7" t="n">
        <v>470645</v>
      </c>
      <c r="AI44" s="7" t="n">
        <v>5</v>
      </c>
      <c r="AJ44" s="7" t="n">
        <v>80350</v>
      </c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inlineStr"/>
      <c r="DD44" s="7" t="inlineStr"/>
      <c r="DE44" s="7" t="inlineStr"/>
      <c r="DF44" s="7" t="inlineStr"/>
      <c r="DG44" s="7" t="n">
        <v>1</v>
      </c>
      <c r="DH44" s="7" t="n">
        <v>216565</v>
      </c>
      <c r="DI44" s="7" t="inlineStr"/>
      <c r="DJ44" s="7" t="inlineStr"/>
      <c r="DK44" s="7" t="inlineStr"/>
      <c r="DL44" s="7" t="inlineStr"/>
      <c r="DM44" s="7" t="inlineStr"/>
      <c r="DN44" s="7" t="inlineStr"/>
      <c r="DO44" s="7">
        <f>E44+AU44+BI44+BS44+CM44</f>
        <v/>
      </c>
      <c r="DP44" s="7">
        <f>F44+AV44+BJ44+BT44+CN44</f>
        <v/>
      </c>
    </row>
    <row r="45" hidden="1" outlineLevel="1">
      <c r="A45" s="5" t="n">
        <v>8</v>
      </c>
      <c r="B45" s="6" t="inlineStr">
        <is>
          <t>BUNYODXON FARM XUSUSIY KORXONA</t>
        </is>
      </c>
      <c r="C45" s="6" t="inlineStr">
        <is>
          <t>Шахрисабз</t>
        </is>
      </c>
      <c r="D45" s="6" t="inlineStr">
        <is>
          <t>Шахрисабз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n">
        <v>2</v>
      </c>
      <c r="R45" s="7" t="n">
        <v>682254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9</v>
      </c>
      <c r="B46" s="6" t="inlineStr">
        <is>
          <t>DARMON FARM PLUS 77 MCHJ</t>
        </is>
      </c>
      <c r="C46" s="6" t="inlineStr">
        <is>
          <t>Шахрисабз</t>
        </is>
      </c>
      <c r="D46" s="6" t="inlineStr">
        <is>
          <t>Шахрисабз 2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n">
        <v>6</v>
      </c>
      <c r="R46" s="7" t="n">
        <v>523505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 hidden="1" outlineLevel="1">
      <c r="A47" s="5" t="n">
        <v>10</v>
      </c>
      <c r="B47" s="6" t="inlineStr">
        <is>
          <t>DOKTOR T DARMON MCHJ</t>
        </is>
      </c>
      <c r="C47" s="6" t="inlineStr">
        <is>
          <t>Шахрисабз</t>
        </is>
      </c>
      <c r="D47" s="6" t="inlineStr">
        <is>
          <t>Шахрисабз 2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</f>
        <v/>
      </c>
      <c r="BT47" s="7">
        <f>BV47+BX47+BZ47+CB47+CD47+CF47+CH47+CJ47+CL47</f>
        <v/>
      </c>
      <c r="BU47" s="7" t="inlineStr"/>
      <c r="BV47" s="7" t="inlineStr"/>
      <c r="BW47" s="7" t="inlineStr"/>
      <c r="BX47" s="7" t="inlineStr"/>
      <c r="BY47" s="7" t="n">
        <v>5</v>
      </c>
      <c r="BZ47" s="7" t="n">
        <v>1902640</v>
      </c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>
        <f>CO47+CQ47+CS47+CU47+CW47+CY47+DA47+DC47+DE47+DG47+DI47+DK47+DM47</f>
        <v/>
      </c>
      <c r="CN47" s="7">
        <f>CP47+CR47+CT47+CV47+CX47+CZ47+DB47+DD47+DF47+DH47+DJ47+DL47+DN47</f>
        <v/>
      </c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>
        <f>E47+AU47+BI47+BS47+CM47</f>
        <v/>
      </c>
      <c r="DP47" s="7">
        <f>F47+AV47+BJ47+BT47+CN47</f>
        <v/>
      </c>
    </row>
    <row r="48" hidden="1" outlineLevel="1">
      <c r="A48" s="5" t="n">
        <v>11</v>
      </c>
      <c r="B48" s="6" t="inlineStr">
        <is>
          <t>EGIZAK MEDLINE MCHJ</t>
        </is>
      </c>
      <c r="C48" s="6" t="inlineStr">
        <is>
          <t>Шахрисабз</t>
        </is>
      </c>
      <c r="D48" s="6" t="inlineStr">
        <is>
          <t>Шахрисабз 2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</f>
        <v/>
      </c>
      <c r="BT48" s="7">
        <f>BV48+BX48+BZ48+CB48+CD48+CF48+CH48+CJ48+CL48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n">
        <v>30</v>
      </c>
      <c r="CJ48" s="7" t="n">
        <v>6868230</v>
      </c>
      <c r="CK48" s="7" t="inlineStr"/>
      <c r="CL48" s="7" t="inlineStr"/>
      <c r="CM48" s="7">
        <f>CO48+CQ48+CS48+CU48+CW48+CY48+DA48+DC48+DE48+DG48+DI48+DK48+DM48</f>
        <v/>
      </c>
      <c r="CN48" s="7">
        <f>CP48+CR48+CT48+CV48+CX48+CZ48+DB48+DD48+DF48+DH48+DJ48+DL48+DN48</f>
        <v/>
      </c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>
        <f>E48+AU48+BI48+BS48+CM48</f>
        <v/>
      </c>
      <c r="DP48" s="7">
        <f>F48+AV48+BJ48+BT48+CN48</f>
        <v/>
      </c>
    </row>
    <row r="49" hidden="1" outlineLevel="1">
      <c r="A49" s="5" t="n">
        <v>12</v>
      </c>
      <c r="B49" s="6" t="inlineStr">
        <is>
          <t>EZOZ HUMO MCHJ</t>
        </is>
      </c>
      <c r="C49" s="6" t="inlineStr">
        <is>
          <t>Шахрисабз</t>
        </is>
      </c>
      <c r="D49" s="6" t="inlineStr">
        <is>
          <t>Шахрисабз 2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n">
        <v>1</v>
      </c>
      <c r="R49" s="7" t="n">
        <v>429152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</f>
        <v/>
      </c>
      <c r="BT49" s="7">
        <f>BV49+BX49+BZ49+CB49+CD49+CF49+CH49+CJ49+CL49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>
        <f>CO49+CQ49+CS49+CU49+CW49+CY49+DA49+DC49+DE49+DG49+DI49+DK49+DM49</f>
        <v/>
      </c>
      <c r="CN49" s="7">
        <f>CP49+CR49+CT49+CV49+CX49+CZ49+DB49+DD49+DF49+DH49+DJ49+DL49+DN49</f>
        <v/>
      </c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>
        <f>E49+AU49+BI49+BS49+CM49</f>
        <v/>
      </c>
      <c r="DP49" s="7">
        <f>F49+AV49+BJ49+BT49+CN49</f>
        <v/>
      </c>
    </row>
    <row r="50" hidden="1" outlineLevel="1">
      <c r="A50" s="5" t="n">
        <v>13</v>
      </c>
      <c r="B50" s="6" t="inlineStr">
        <is>
          <t>Ergashev Ulugbek Ergashovich XK</t>
        </is>
      </c>
      <c r="C50" s="6" t="inlineStr">
        <is>
          <t>Шахрисабз</t>
        </is>
      </c>
      <c r="D50" s="6" t="inlineStr">
        <is>
          <t>Шахрисабз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n">
        <v>10</v>
      </c>
      <c r="H50" s="7" t="n">
        <v>1553340</v>
      </c>
      <c r="I50" s="7" t="inlineStr"/>
      <c r="J50" s="7" t="inlineStr"/>
      <c r="K50" s="7" t="inlineStr"/>
      <c r="L50" s="7" t="inlineStr"/>
      <c r="M50" s="7" t="inlineStr"/>
      <c r="N50" s="7" t="inlineStr"/>
      <c r="O50" s="7" t="n">
        <v>30</v>
      </c>
      <c r="P50" s="7" t="n">
        <v>2239140</v>
      </c>
      <c r="Q50" s="7" t="n">
        <v>100</v>
      </c>
      <c r="R50" s="7" t="n">
        <v>9628700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</f>
        <v/>
      </c>
      <c r="BT50" s="7">
        <f>BV50+BX50+BZ50+CB50+CD50+CF50+CH50+CJ50+CL50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>
        <f>CO50+CQ50+CS50+CU50+CW50+CY50+DA50+DC50+DE50+DG50+DI50+DK50+DM50</f>
        <v/>
      </c>
      <c r="CN50" s="7">
        <f>CP50+CR50+CT50+CV50+CX50+CZ50+DB50+DD50+DF50+DH50+DJ50+DL50+DN50</f>
        <v/>
      </c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>
        <f>E50+AU50+BI50+BS50+CM50</f>
        <v/>
      </c>
      <c r="DP50" s="7">
        <f>F50+AV50+BJ50+BT50+CN50</f>
        <v/>
      </c>
    </row>
    <row r="51" hidden="1" outlineLevel="1">
      <c r="A51" s="5" t="n">
        <v>14</v>
      </c>
      <c r="B51" s="6" t="inlineStr">
        <is>
          <t>FARANGIZA FARM XK</t>
        </is>
      </c>
      <c r="C51" s="6" t="inlineStr">
        <is>
          <t>Шахрисабз</t>
        </is>
      </c>
      <c r="D51" s="6" t="inlineStr">
        <is>
          <t>Шахрисабз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n">
        <v>4</v>
      </c>
      <c r="H51" s="7" t="n">
        <v>962776</v>
      </c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</f>
        <v/>
      </c>
      <c r="BT51" s="7">
        <f>BV51+BX51+BZ51+CB51+CD51+CF51+CH51+CJ51+CL51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>
        <f>CO51+CQ51+CS51+CU51+CW51+CY51+DA51+DC51+DE51+DG51+DI51+DK51+DM51</f>
        <v/>
      </c>
      <c r="CN51" s="7">
        <f>CP51+CR51+CT51+CV51+CX51+CZ51+DB51+DD51+DF51+DH51+DJ51+DL51+DN51</f>
        <v/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 t="n">
        <v>5</v>
      </c>
      <c r="DD51" s="7" t="n">
        <v>715470</v>
      </c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>
        <f>E51+AU51+BI51+BS51+CM51</f>
        <v/>
      </c>
      <c r="DP51" s="7">
        <f>F51+AV51+BJ51+BT51+CN51</f>
        <v/>
      </c>
    </row>
    <row r="52" hidden="1" outlineLevel="1">
      <c r="A52" s="5" t="n">
        <v>15</v>
      </c>
      <c r="B52" s="6" t="inlineStr">
        <is>
          <t>FARZONA BONU GIYOH XK</t>
        </is>
      </c>
      <c r="C52" s="6" t="inlineStr">
        <is>
          <t>Шахрисабз</t>
        </is>
      </c>
      <c r="D52" s="6" t="inlineStr">
        <is>
          <t>Шахрисабз 2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n">
        <v>5</v>
      </c>
      <c r="N52" s="7" t="n">
        <v>133555</v>
      </c>
      <c r="O52" s="7" t="inlineStr"/>
      <c r="P52" s="7" t="inlineStr"/>
      <c r="Q52" s="7" t="n">
        <v>7</v>
      </c>
      <c r="R52" s="7" t="n">
        <v>1645383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</f>
        <v/>
      </c>
      <c r="BT52" s="7">
        <f>BV52+BX52+BZ52+CB52+CD52+CF52+CH52+CJ52+CL52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>
        <f>CO52+CQ52+CS52+CU52+CW52+CY52+DA52+DC52+DE52+DG52+DI52+DK52+DM52</f>
        <v/>
      </c>
      <c r="CN52" s="7">
        <f>CP52+CR52+CT52+CV52+CX52+CZ52+DB52+DD52+DF52+DH52+DJ52+DL52+DN52</f>
        <v/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>
        <f>E52+AU52+BI52+BS52+CM52</f>
        <v/>
      </c>
      <c r="DP52" s="7">
        <f>F52+AV52+BJ52+BT52+CN52</f>
        <v/>
      </c>
    </row>
    <row r="53" hidden="1" outlineLevel="1">
      <c r="A53" s="5" t="n">
        <v>16</v>
      </c>
      <c r="B53" s="6" t="inlineStr">
        <is>
          <t>FAYZ IDEAL MED-LTM XK</t>
        </is>
      </c>
      <c r="C53" s="6" t="inlineStr">
        <is>
          <t>Шахрисабз</t>
        </is>
      </c>
      <c r="D53" s="6" t="inlineStr">
        <is>
          <t>Шахрисабз 2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5</v>
      </c>
      <c r="R53" s="7" t="n">
        <v>1444330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</f>
        <v/>
      </c>
      <c r="BT53" s="7">
        <f>BV53+BX53+BZ53+CB53+CD53+CF53+CH53+CJ53+CL53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>
        <f>CO53+CQ53+CS53+CU53+CW53+CY53+DA53+DC53+DE53+DG53+DI53+DK53+DM53</f>
        <v/>
      </c>
      <c r="CN53" s="7">
        <f>CP53+CR53+CT53+CV53+CX53+CZ53+DB53+DD53+DF53+DH53+DJ53+DL53+DN53</f>
        <v/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>
        <f>E53+AU53+BI53+BS53+CM53</f>
        <v/>
      </c>
      <c r="DP53" s="7">
        <f>F53+AV53+BJ53+BT53+CN53</f>
        <v/>
      </c>
    </row>
    <row r="54" hidden="1" outlineLevel="1">
      <c r="A54" s="5" t="n">
        <v>17</v>
      </c>
      <c r="B54" s="6" t="inlineStr">
        <is>
          <t>Farm Servis Standart MCHJ</t>
        </is>
      </c>
      <c r="C54" s="6" t="inlineStr">
        <is>
          <t>Шахрисабз</t>
        </is>
      </c>
      <c r="D54" s="6" t="inlineStr">
        <is>
          <t>Шахрисабз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n">
        <v>3</v>
      </c>
      <c r="H54" s="7" t="n">
        <v>1470084</v>
      </c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</f>
        <v/>
      </c>
      <c r="BT54" s="7">
        <f>BV54+BX54+BZ54+CB54+CD54+CF54+CH54+CJ54+CL54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>
        <f>CO54+CQ54+CS54+CU54+CW54+CY54+DA54+DC54+DE54+DG54+DI54+DK54+DM54</f>
        <v/>
      </c>
      <c r="CN54" s="7">
        <f>CP54+CR54+CT54+CV54+CX54+CZ54+DB54+DD54+DF54+DH54+DJ54+DL54+DN54</f>
        <v/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 t="inlineStr"/>
      <c r="DD54" s="7" t="inlineStr"/>
      <c r="DE54" s="7" t="inlineStr"/>
      <c r="DF54" s="7" t="inlineStr"/>
      <c r="DG54" s="7" t="n">
        <v>5</v>
      </c>
      <c r="DH54" s="7" t="n">
        <v>1986510</v>
      </c>
      <c r="DI54" s="7" t="inlineStr"/>
      <c r="DJ54" s="7" t="inlineStr"/>
      <c r="DK54" s="7" t="inlineStr"/>
      <c r="DL54" s="7" t="inlineStr"/>
      <c r="DM54" s="7" t="inlineStr"/>
      <c r="DN54" s="7" t="inlineStr"/>
      <c r="DO54" s="7">
        <f>E54+AU54+BI54+BS54+CM54</f>
        <v/>
      </c>
      <c r="DP54" s="7">
        <f>F54+AV54+BJ54+BT54+CN54</f>
        <v/>
      </c>
    </row>
    <row r="55" hidden="1" outlineLevel="1">
      <c r="A55" s="5" t="n">
        <v>18</v>
      </c>
      <c r="B55" s="6" t="inlineStr">
        <is>
          <t>GULMERA DAVRON XK</t>
        </is>
      </c>
      <c r="C55" s="6" t="inlineStr">
        <is>
          <t>Шахрисабз</t>
        </is>
      </c>
      <c r="D55" s="6" t="inlineStr">
        <is>
          <t>Шахрисабз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</f>
        <v/>
      </c>
      <c r="BT55" s="7">
        <f>BV55+BX55+BZ55+CB55+CD55+CF55+CH55+CJ55+CL55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>
        <f>CO55+CQ55+CS55+CU55+CW55+CY55+DA55+DC55+DE55+DG55+DI55+DK55+DM55</f>
        <v/>
      </c>
      <c r="CN55" s="7">
        <f>CP55+CR55+CT55+CV55+CX55+CZ55+DB55+DD55+DF55+DH55+DJ55+DL55+DN55</f>
        <v/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 t="n">
        <v>10</v>
      </c>
      <c r="DD55" s="7" t="n">
        <v>2466210</v>
      </c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>
        <f>E55+AU55+BI55+BS55+CM55</f>
        <v/>
      </c>
      <c r="DP55" s="7">
        <f>F55+AV55+BJ55+BT55+CN55</f>
        <v/>
      </c>
    </row>
    <row r="56" hidden="1" outlineLevel="1">
      <c r="A56" s="5" t="n">
        <v>19</v>
      </c>
      <c r="B56" s="6" t="inlineStr">
        <is>
          <t>Gul Fayz Shifo XD</t>
        </is>
      </c>
      <c r="C56" s="6" t="inlineStr">
        <is>
          <t>Шахрисабз</t>
        </is>
      </c>
      <c r="D56" s="6" t="inlineStr">
        <is>
          <t>Шахрисабз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n">
        <v>5</v>
      </c>
      <c r="R56" s="7" t="n">
        <v>1267725</v>
      </c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</f>
        <v/>
      </c>
      <c r="BT56" s="7">
        <f>BV56+BX56+BZ56+CB56+CD56+CF56+CH56+CJ56+CL56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>
        <f>CO56+CQ56+CS56+CU56+CW56+CY56+DA56+DC56+DE56+DG56+DI56+DK56+DM56</f>
        <v/>
      </c>
      <c r="CN56" s="7">
        <f>CP56+CR56+CT56+CV56+CX56+CZ56+DB56+DD56+DF56+DH56+DJ56+DL56+DN56</f>
        <v/>
      </c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>
        <f>E56+AU56+BI56+BS56+CM56</f>
        <v/>
      </c>
      <c r="DP56" s="7">
        <f>F56+AV56+BJ56+BT56+CN56</f>
        <v/>
      </c>
    </row>
    <row r="57" hidden="1" outlineLevel="1">
      <c r="A57" s="5" t="n">
        <v>20</v>
      </c>
      <c r="B57" s="6" t="inlineStr">
        <is>
          <t>JONBUZSOY QURILISH SAVDO XK</t>
        </is>
      </c>
      <c r="C57" s="6" t="inlineStr">
        <is>
          <t>Шахрисабз</t>
        </is>
      </c>
      <c r="D57" s="6" t="inlineStr">
        <is>
          <t>Шахрисабз 2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n">
        <v>10</v>
      </c>
      <c r="R57" s="7" t="n">
        <v>4289140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</f>
        <v/>
      </c>
      <c r="BT57" s="7">
        <f>BV57+BX57+BZ57+CB57+CD57+CF57+CH57+CJ57+CL57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>
        <f>CO57+CQ57+CS57+CU57+CW57+CY57+DA57+DC57+DE57+DG57+DI57+DK57+DM57</f>
        <v/>
      </c>
      <c r="CN57" s="7">
        <f>CP57+CR57+CT57+CV57+CX57+CZ57+DB57+DD57+DF57+DH57+DJ57+DL57+DN57</f>
        <v/>
      </c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 t="n">
        <v>5</v>
      </c>
      <c r="DD57" s="7" t="n">
        <v>1803215</v>
      </c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>
        <f>E57+AU57+BI57+BS57+CM57</f>
        <v/>
      </c>
      <c r="DP57" s="7">
        <f>F57+AV57+BJ57+BT57+CN57</f>
        <v/>
      </c>
    </row>
    <row r="58" hidden="1" outlineLevel="1">
      <c r="A58" s="5" t="n">
        <v>21</v>
      </c>
      <c r="B58" s="6" t="inlineStr">
        <is>
          <t>KITOB SHIFO NUR FARM</t>
        </is>
      </c>
      <c r="C58" s="6" t="inlineStr">
        <is>
          <t>Шахрисабз</t>
        </is>
      </c>
      <c r="D58" s="6" t="inlineStr">
        <is>
          <t>Шахрисабз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n">
        <v>2</v>
      </c>
      <c r="N58" s="7" t="n">
        <v>107546</v>
      </c>
      <c r="O58" s="7" t="inlineStr"/>
      <c r="P58" s="7" t="inlineStr"/>
      <c r="Q58" s="7" t="n">
        <v>5</v>
      </c>
      <c r="R58" s="7" t="n">
        <v>1722505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</f>
        <v/>
      </c>
      <c r="BT58" s="7">
        <f>BV58+BX58+BZ58+CB58+CD58+CF58+CH58+CJ58+CL58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>
        <f>CO58+CQ58+CS58+CU58+CW58+CY58+DA58+DC58+DE58+DG58+DI58+DK58+DM58</f>
        <v/>
      </c>
      <c r="CN58" s="7">
        <f>CP58+CR58+CT58+CV58+CX58+CZ58+DB58+DD58+DF58+DH58+DJ58+DL58+DN58</f>
        <v/>
      </c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 t="inlineStr"/>
      <c r="DD58" s="7" t="inlineStr"/>
      <c r="DE58" s="7" t="inlineStr"/>
      <c r="DF58" s="7" t="inlineStr"/>
      <c r="DG58" s="7" t="n">
        <v>2</v>
      </c>
      <c r="DH58" s="7" t="n">
        <v>773356</v>
      </c>
      <c r="DI58" s="7" t="n">
        <v>2</v>
      </c>
      <c r="DJ58" s="7" t="n">
        <v>811666</v>
      </c>
      <c r="DK58" s="7" t="n">
        <v>2</v>
      </c>
      <c r="DL58" s="7" t="n">
        <v>806388</v>
      </c>
      <c r="DM58" s="7" t="inlineStr"/>
      <c r="DN58" s="7" t="inlineStr"/>
      <c r="DO58" s="7">
        <f>E58+AU58+BI58+BS58+CM58</f>
        <v/>
      </c>
      <c r="DP58" s="7">
        <f>F58+AV58+BJ58+BT58+CN58</f>
        <v/>
      </c>
    </row>
    <row r="59" hidden="1" outlineLevel="1">
      <c r="A59" s="5" t="n">
        <v>22</v>
      </c>
      <c r="B59" s="6" t="inlineStr">
        <is>
          <t>Kesh Bexruz Farm</t>
        </is>
      </c>
      <c r="C59" s="6" t="inlineStr">
        <is>
          <t>Шахрисабз</t>
        </is>
      </c>
      <c r="D59" s="6" t="inlineStr">
        <is>
          <t>Шахрисабз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n">
        <v>2</v>
      </c>
      <c r="H59" s="7" t="n">
        <v>194708</v>
      </c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</f>
        <v/>
      </c>
      <c r="BT59" s="7">
        <f>BV59+BX59+BZ59+CB59+CD59+CF59+CH59+CJ59+CL59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>
        <f>CO59+CQ59+CS59+CU59+CW59+CY59+DA59+DC59+DE59+DG59+DI59+DK59+DM59</f>
        <v/>
      </c>
      <c r="CN59" s="7">
        <f>CP59+CR59+CT59+CV59+CX59+CZ59+DB59+DD59+DF59+DH59+DJ59+DL59+DN59</f>
        <v/>
      </c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>
        <f>E59+AU59+BI59+BS59+CM59</f>
        <v/>
      </c>
      <c r="DP59" s="7">
        <f>F59+AV59+BJ59+BT59+CN59</f>
        <v/>
      </c>
    </row>
    <row r="60" hidden="1" outlineLevel="1">
      <c r="A60" s="5" t="n">
        <v>23</v>
      </c>
      <c r="B60" s="6" t="inlineStr">
        <is>
          <t>Kifti Ob Dori-Darmon MCHJ</t>
        </is>
      </c>
      <c r="C60" s="6" t="inlineStr">
        <is>
          <t>Шахрисабз</t>
        </is>
      </c>
      <c r="D60" s="6" t="inlineStr">
        <is>
          <t>Шахрисабз 1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n">
        <v>20</v>
      </c>
      <c r="H60" s="7" t="n">
        <v>1602320</v>
      </c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inlineStr"/>
      <c r="R60" s="7" t="inlineStr"/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</f>
        <v/>
      </c>
      <c r="BT60" s="7">
        <f>BV60+BX60+BZ60+CB60+CD60+CF60+CH60+CJ60+CL60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>
        <f>CO60+CQ60+CS60+CU60+CW60+CY60+DA60+DC60+DE60+DG60+DI60+DK60+DM60</f>
        <v/>
      </c>
      <c r="CN60" s="7">
        <f>CP60+CR60+CT60+CV60+CX60+CZ60+DB60+DD60+DF60+DH60+DJ60+DL60+DN60</f>
        <v/>
      </c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inlineStr"/>
      <c r="DB60" s="7" t="inlineStr"/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>
        <f>E60+AU60+BI60+BS60+CM60</f>
        <v/>
      </c>
      <c r="DP60" s="7">
        <f>F60+AV60+BJ60+BT60+CN60</f>
        <v/>
      </c>
    </row>
    <row r="61" hidden="1" outlineLevel="1">
      <c r="A61" s="5" t="n">
        <v>24</v>
      </c>
      <c r="B61" s="6" t="inlineStr">
        <is>
          <t>Koldreks Falimint XK</t>
        </is>
      </c>
      <c r="C61" s="6" t="inlineStr">
        <is>
          <t>Шахрисабз</t>
        </is>
      </c>
      <c r="D61" s="6" t="inlineStr">
        <is>
          <t>Шахрисабз 2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n">
        <v>5</v>
      </c>
      <c r="N61" s="7" t="n">
        <v>1226140</v>
      </c>
      <c r="O61" s="7" t="inlineStr"/>
      <c r="P61" s="7" t="inlineStr"/>
      <c r="Q61" s="7" t="inlineStr"/>
      <c r="R61" s="7" t="inlineStr"/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</f>
        <v/>
      </c>
      <c r="BT61" s="7">
        <f>BV61+BX61+BZ61+CB61+CD61+CF61+CH61+CJ61+CL61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>
        <f>CO61+CQ61+CS61+CU61+CW61+CY61+DA61+DC61+DE61+DG61+DI61+DK61+DM61</f>
        <v/>
      </c>
      <c r="CN61" s="7">
        <f>CP61+CR61+CT61+CV61+CX61+CZ61+DB61+DD61+DF61+DH61+DJ61+DL61+DN61</f>
        <v/>
      </c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inlineStr"/>
      <c r="DB61" s="7" t="inlineStr"/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>
        <f>E61+AU61+BI61+BS61+CM61</f>
        <v/>
      </c>
      <c r="DP61" s="7">
        <f>F61+AV61+BJ61+BT61+CN61</f>
        <v/>
      </c>
    </row>
    <row r="62" hidden="1" outlineLevel="1">
      <c r="A62" s="5" t="n">
        <v>25</v>
      </c>
      <c r="B62" s="6" t="inlineStr">
        <is>
          <t>Legend Farm</t>
        </is>
      </c>
      <c r="C62" s="6" t="inlineStr">
        <is>
          <t>Шахрисабз</t>
        </is>
      </c>
      <c r="D62" s="6" t="inlineStr">
        <is>
          <t>Шахрисабз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n">
        <v>3</v>
      </c>
      <c r="AX62" s="7" t="n">
        <v>590316</v>
      </c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</f>
        <v/>
      </c>
      <c r="BT62" s="7">
        <f>BV62+BX62+BZ62+CB62+CD62+CF62+CH62+CJ62+CL62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n">
        <v>5</v>
      </c>
      <c r="CD62" s="7" t="n">
        <v>559550</v>
      </c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>
        <f>CO62+CQ62+CS62+CU62+CW62+CY62+DA62+DC62+DE62+DG62+DI62+DK62+DM62</f>
        <v/>
      </c>
      <c r="CN62" s="7">
        <f>CP62+CR62+CT62+CV62+CX62+CZ62+DB62+DD62+DF62+DH62+DJ62+DL62+DN62</f>
        <v/>
      </c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 t="inlineStr"/>
      <c r="DB62" s="7" t="inlineStr"/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>
        <f>E62+AU62+BI62+BS62+CM62</f>
        <v/>
      </c>
      <c r="DP62" s="7">
        <f>F62+AV62+BJ62+BT62+CN62</f>
        <v/>
      </c>
    </row>
    <row r="63" hidden="1" outlineLevel="1">
      <c r="A63" s="5" t="n">
        <v>26</v>
      </c>
      <c r="B63" s="6" t="inlineStr">
        <is>
          <t>MEXRONAXON FARM MCHJ</t>
        </is>
      </c>
      <c r="C63" s="6" t="inlineStr">
        <is>
          <t>Шахрисабз</t>
        </is>
      </c>
      <c r="D63" s="6" t="inlineStr">
        <is>
          <t>Шахрисабз 2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n">
        <v>2</v>
      </c>
      <c r="H63" s="7" t="n">
        <v>368826</v>
      </c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n">
        <v>10</v>
      </c>
      <c r="R63" s="7" t="n">
        <v>1859600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</f>
        <v/>
      </c>
      <c r="BT63" s="7">
        <f>BV63+BX63+BZ63+CB63+CD63+CF63+CH63+CJ63+CL63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>
        <f>CO63+CQ63+CS63+CU63+CW63+CY63+DA63+DC63+DE63+DG63+DI63+DK63+DM63</f>
        <v/>
      </c>
      <c r="CN63" s="7">
        <f>CP63+CR63+CT63+CV63+CX63+CZ63+DB63+DD63+DF63+DH63+DJ63+DL63+DN63</f>
        <v/>
      </c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 t="inlineStr"/>
      <c r="DB63" s="7" t="inlineStr"/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>
        <f>E63+AU63+BI63+BS63+CM63</f>
        <v/>
      </c>
      <c r="DP63" s="7">
        <f>F63+AV63+BJ63+BT63+CN63</f>
        <v/>
      </c>
    </row>
    <row r="64" hidden="1" outlineLevel="1">
      <c r="A64" s="5" t="n">
        <v>27</v>
      </c>
      <c r="B64" s="6" t="inlineStr">
        <is>
          <t>MF KESH FARM XK</t>
        </is>
      </c>
      <c r="C64" s="6" t="inlineStr">
        <is>
          <t>Шахрисабз</t>
        </is>
      </c>
      <c r="D64" s="6" t="inlineStr">
        <is>
          <t>Шахрисабз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n">
        <v>2</v>
      </c>
      <c r="R64" s="7" t="n">
        <v>419810</v>
      </c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</f>
        <v/>
      </c>
      <c r="BT64" s="7">
        <f>BV64+BX64+BZ64+CB64+CD64+CF64+CH64+CJ64+CL64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>
        <f>CO64+CQ64+CS64+CU64+CW64+CY64+DA64+DC64+DE64+DG64+DI64+DK64+DM64</f>
        <v/>
      </c>
      <c r="CN64" s="7">
        <f>CP64+CR64+CT64+CV64+CX64+CZ64+DB64+DD64+DF64+DH64+DJ64+DL64+DN64</f>
        <v/>
      </c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inlineStr"/>
      <c r="DB64" s="7" t="inlineStr"/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>
        <f>E64+AU64+BI64+BS64+CM64</f>
        <v/>
      </c>
      <c r="DP64" s="7">
        <f>F64+AV64+BJ64+BT64+CN64</f>
        <v/>
      </c>
    </row>
    <row r="65" hidden="1" outlineLevel="1">
      <c r="A65" s="5" t="n">
        <v>28</v>
      </c>
      <c r="B65" s="6" t="inlineStr">
        <is>
          <t>Mehrigiyo-Saxovat-Ilyos XK</t>
        </is>
      </c>
      <c r="C65" s="6" t="inlineStr">
        <is>
          <t>Шахрисабз</t>
        </is>
      </c>
      <c r="D65" s="6" t="inlineStr">
        <is>
          <t>Шахрисабз 2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n">
        <v>2</v>
      </c>
      <c r="R65" s="7" t="n">
        <v>817122</v>
      </c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</f>
        <v/>
      </c>
      <c r="BT65" s="7">
        <f>BV65+BX65+BZ65+CB65+CD65+CF65+CH65+CJ65+CL65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>
        <f>CO65+CQ65+CS65+CU65+CW65+CY65+DA65+DC65+DE65+DG65+DI65+DK65+DM65</f>
        <v/>
      </c>
      <c r="CN65" s="7">
        <f>CP65+CR65+CT65+CV65+CX65+CZ65+DB65+DD65+DF65+DH65+DJ65+DL65+DN65</f>
        <v/>
      </c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inlineStr"/>
      <c r="DB65" s="7" t="inlineStr"/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>
        <f>E65+AU65+BI65+BS65+CM65</f>
        <v/>
      </c>
      <c r="DP65" s="7">
        <f>F65+AV65+BJ65+BT65+CN65</f>
        <v/>
      </c>
    </row>
    <row r="66" hidden="1" outlineLevel="1">
      <c r="A66" s="5" t="n">
        <v>29</v>
      </c>
      <c r="B66" s="6" t="inlineStr">
        <is>
          <t>Mirzoxid Iskandar XK</t>
        </is>
      </c>
      <c r="C66" s="6" t="inlineStr">
        <is>
          <t>Шахрисабз</t>
        </is>
      </c>
      <c r="D66" s="6" t="inlineStr">
        <is>
          <t>Шахрисабз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n">
        <v>10</v>
      </c>
      <c r="H66" s="7" t="n">
        <v>4298400</v>
      </c>
      <c r="I66" s="7" t="inlineStr"/>
      <c r="J66" s="7" t="inlineStr"/>
      <c r="K66" s="7" t="inlineStr"/>
      <c r="L66" s="7" t="inlineStr"/>
      <c r="M66" s="7" t="n">
        <v>30</v>
      </c>
      <c r="N66" s="7" t="n">
        <v>8713290</v>
      </c>
      <c r="O66" s="7" t="inlineStr"/>
      <c r="P66" s="7" t="inlineStr"/>
      <c r="Q66" s="7" t="n">
        <v>100</v>
      </c>
      <c r="R66" s="7" t="n">
        <v>9588100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n">
        <v>80</v>
      </c>
      <c r="BH66" s="7" t="n">
        <v>30183729</v>
      </c>
      <c r="BI66" s="7">
        <f>BK66+BM66+BO66+BQ66</f>
        <v/>
      </c>
      <c r="BJ66" s="7">
        <f>BL66+BN66+BP66+BR66</f>
        <v/>
      </c>
      <c r="BK66" s="7" t="inlineStr"/>
      <c r="BL66" s="7" t="inlineStr"/>
      <c r="BM66" s="7" t="n">
        <v>20</v>
      </c>
      <c r="BN66" s="7" t="n">
        <v>8333800</v>
      </c>
      <c r="BO66" s="7" t="inlineStr"/>
      <c r="BP66" s="7" t="inlineStr"/>
      <c r="BQ66" s="7" t="inlineStr"/>
      <c r="BR66" s="7" t="inlineStr"/>
      <c r="BS66" s="7">
        <f>BU66+BW66+BY66+CA66+CC66+CE66+CG66+CI66+CK66</f>
        <v/>
      </c>
      <c r="BT66" s="7">
        <f>BV66+BX66+BZ66+CB66+CD66+CF66+CH66+CJ66+CL66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>
        <f>CO66+CQ66+CS66+CU66+CW66+CY66+DA66+DC66+DE66+DG66+DI66+DK66+DM66</f>
        <v/>
      </c>
      <c r="CN66" s="7">
        <f>CP66+CR66+CT66+CV66+CX66+CZ66+DB66+DD66+DF66+DH66+DJ66+DL66+DN66</f>
        <v/>
      </c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 t="inlineStr"/>
      <c r="DD66" s="7" t="inlineStr"/>
      <c r="DE66" s="7" t="inlineStr"/>
      <c r="DF66" s="7" t="inlineStr"/>
      <c r="DG66" s="7" t="n">
        <v>40</v>
      </c>
      <c r="DH66" s="7" t="n">
        <v>6739160</v>
      </c>
      <c r="DI66" s="7" t="inlineStr"/>
      <c r="DJ66" s="7" t="inlineStr"/>
      <c r="DK66" s="7" t="inlineStr"/>
      <c r="DL66" s="7" t="inlineStr"/>
      <c r="DM66" s="7" t="inlineStr"/>
      <c r="DN66" s="7" t="inlineStr"/>
      <c r="DO66" s="7">
        <f>E66+AU66+BI66+BS66+CM66</f>
        <v/>
      </c>
      <c r="DP66" s="7">
        <f>F66+AV66+BJ66+BT66+CN66</f>
        <v/>
      </c>
    </row>
    <row r="67" hidden="1" outlineLevel="1">
      <c r="A67" s="5" t="n">
        <v>30</v>
      </c>
      <c r="B67" s="6" t="inlineStr">
        <is>
          <t>Murtazaev Dilshod Mustafaevich XK</t>
        </is>
      </c>
      <c r="C67" s="6" t="inlineStr">
        <is>
          <t>Шахрисабз</t>
        </is>
      </c>
      <c r="D67" s="6" t="inlineStr">
        <is>
          <t>Шахрисабз 2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n">
        <v>15</v>
      </c>
      <c r="R67" s="7" t="n">
        <v>3410164</v>
      </c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</f>
        <v/>
      </c>
      <c r="BT67" s="7">
        <f>BV67+BX67+BZ67+CB67+CD67+CF67+CH67+CJ67+CL67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>
        <f>CO67+CQ67+CS67+CU67+CW67+CY67+DA67+DC67+DE67+DG67+DI67+DK67+DM67</f>
        <v/>
      </c>
      <c r="CN67" s="7">
        <f>CP67+CR67+CT67+CV67+CX67+CZ67+DB67+DD67+DF67+DH67+DJ67+DL67+DN67</f>
        <v/>
      </c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>
        <f>E67+AU67+BI67+BS67+CM67</f>
        <v/>
      </c>
      <c r="DP67" s="7">
        <f>F67+AV67+BJ67+BT67+CN67</f>
        <v/>
      </c>
    </row>
    <row r="68" hidden="1" outlineLevel="1">
      <c r="A68" s="5" t="n">
        <v>31</v>
      </c>
      <c r="B68" s="6" t="inlineStr">
        <is>
          <t>Mustafo Jahongir XK</t>
        </is>
      </c>
      <c r="C68" s="6" t="inlineStr">
        <is>
          <t>Шахрисабз</t>
        </is>
      </c>
      <c r="D68" s="6" t="inlineStr">
        <is>
          <t>Шахрисабз 2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inlineStr"/>
      <c r="R68" s="7" t="inlineStr"/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</f>
        <v/>
      </c>
      <c r="BT68" s="7">
        <f>BV68+BX68+BZ68+CB68+CD68+CF68+CH68+CJ68+CL68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n">
        <v>1</v>
      </c>
      <c r="CD68" s="7" t="n">
        <v>198283</v>
      </c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>
        <f>CO68+CQ68+CS68+CU68+CW68+CY68+DA68+DC68+DE68+DG68+DI68+DK68+DM68</f>
        <v/>
      </c>
      <c r="CN68" s="7">
        <f>CP68+CR68+CT68+CV68+CX68+CZ68+DB68+DD68+DF68+DH68+DJ68+DL68+DN68</f>
        <v/>
      </c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>
        <f>E68+AU68+BI68+BS68+CM68</f>
        <v/>
      </c>
      <c r="DP68" s="7">
        <f>F68+AV68+BJ68+BT68+CN68</f>
        <v/>
      </c>
    </row>
    <row r="69" hidden="1" outlineLevel="1">
      <c r="A69" s="5" t="n">
        <v>32</v>
      </c>
      <c r="B69" s="6" t="inlineStr">
        <is>
          <t>Muxlisa Orasta Fayz XK</t>
        </is>
      </c>
      <c r="C69" s="6" t="inlineStr">
        <is>
          <t>Шахрисабз</t>
        </is>
      </c>
      <c r="D69" s="6" t="inlineStr">
        <is>
          <t>Шахрисабз 2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inlineStr"/>
      <c r="R69" s="7" t="inlineStr"/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n">
        <v>48</v>
      </c>
      <c r="AL69" s="7" t="n">
        <v>18686160</v>
      </c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</f>
        <v/>
      </c>
      <c r="BT69" s="7">
        <f>BV69+BX69+BZ69+CB69+CD69+CF69+CH69+CJ69+CL69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>
        <f>CO69+CQ69+CS69+CU69+CW69+CY69+DA69+DC69+DE69+DG69+DI69+DK69+DM69</f>
        <v/>
      </c>
      <c r="CN69" s="7">
        <f>CP69+CR69+CT69+CV69+CX69+CZ69+DB69+DD69+DF69+DH69+DJ69+DL69+DN69</f>
        <v/>
      </c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>
        <f>E69+AU69+BI69+BS69+CM69</f>
        <v/>
      </c>
      <c r="DP69" s="7">
        <f>F69+AV69+BJ69+BT69+CN69</f>
        <v/>
      </c>
    </row>
    <row r="70" hidden="1" outlineLevel="1">
      <c r="A70" s="5" t="n">
        <v>33</v>
      </c>
      <c r="B70" s="6" t="inlineStr">
        <is>
          <t>Nikofleks XK</t>
        </is>
      </c>
      <c r="C70" s="6" t="inlineStr">
        <is>
          <t>Шахрисабз</t>
        </is>
      </c>
      <c r="D70" s="6" t="inlineStr">
        <is>
          <t>Шахрисабз 2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n">
        <v>16</v>
      </c>
      <c r="R70" s="7" t="n">
        <v>1312924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</f>
        <v/>
      </c>
      <c r="BT70" s="7">
        <f>BV70+BX70+BZ70+CB70+CD70+CF70+CH70+CJ70+CL70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>
        <f>CO70+CQ70+CS70+CU70+CW70+CY70+DA70+DC70+DE70+DG70+DI70+DK70+DM70</f>
        <v/>
      </c>
      <c r="CN70" s="7">
        <f>CP70+CR70+CT70+CV70+CX70+CZ70+DB70+DD70+DF70+DH70+DJ70+DL70+DN70</f>
        <v/>
      </c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 t="inlineStr"/>
      <c r="DB70" s="7" t="inlineStr"/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>
        <f>E70+AU70+BI70+BS70+CM70</f>
        <v/>
      </c>
      <c r="DP70" s="7">
        <f>F70+AV70+BJ70+BT70+CN70</f>
        <v/>
      </c>
    </row>
    <row r="71" hidden="1" outlineLevel="1">
      <c r="A71" s="5" t="n">
        <v>34</v>
      </c>
      <c r="B71" s="6" t="inlineStr">
        <is>
          <t>Nilufar Farm Trayd XK</t>
        </is>
      </c>
      <c r="C71" s="6" t="inlineStr">
        <is>
          <t>Шахрисабз</t>
        </is>
      </c>
      <c r="D71" s="6" t="inlineStr">
        <is>
          <t>Шахрисабз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n">
        <v>5</v>
      </c>
      <c r="N71" s="7" t="n">
        <v>2141900</v>
      </c>
      <c r="O71" s="7" t="inlineStr"/>
      <c r="P71" s="7" t="inlineStr"/>
      <c r="Q71" s="7" t="inlineStr"/>
      <c r="R71" s="7" t="inlineStr"/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</f>
        <v/>
      </c>
      <c r="BT71" s="7">
        <f>BV71+BX71+BZ71+CB71+CD71+CF71+CH71+CJ71+CL71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>
        <f>CO71+CQ71+CS71+CU71+CW71+CY71+DA71+DC71+DE71+DG71+DI71+DK71+DM71</f>
        <v/>
      </c>
      <c r="CN71" s="7">
        <f>CP71+CR71+CT71+CV71+CX71+CZ71+DB71+DD71+DF71+DH71+DJ71+DL71+DN71</f>
        <v/>
      </c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 t="inlineStr"/>
      <c r="DB71" s="7" t="inlineStr"/>
      <c r="DC71" s="7" t="inlineStr"/>
      <c r="DD71" s="7" t="inlineStr"/>
      <c r="DE71" s="7" t="inlineStr"/>
      <c r="DF71" s="7" t="inlineStr"/>
      <c r="DG71" s="7" t="n">
        <v>2</v>
      </c>
      <c r="DH71" s="7" t="n">
        <v>842600</v>
      </c>
      <c r="DI71" s="7" t="inlineStr"/>
      <c r="DJ71" s="7" t="inlineStr"/>
      <c r="DK71" s="7" t="inlineStr"/>
      <c r="DL71" s="7" t="inlineStr"/>
      <c r="DM71" s="7" t="inlineStr"/>
      <c r="DN71" s="7" t="inlineStr"/>
      <c r="DO71" s="7">
        <f>E71+AU71+BI71+BS71+CM71</f>
        <v/>
      </c>
      <c r="DP71" s="7">
        <f>F71+AV71+BJ71+BT71+CN71</f>
        <v/>
      </c>
    </row>
    <row r="72" hidden="1" outlineLevel="1">
      <c r="A72" s="5" t="n">
        <v>35</v>
      </c>
      <c r="B72" s="6" t="inlineStr">
        <is>
          <t>Normurodov Madaminbek XK</t>
        </is>
      </c>
      <c r="C72" s="6" t="inlineStr">
        <is>
          <t>Шахрисабз</t>
        </is>
      </c>
      <c r="D72" s="6" t="inlineStr">
        <is>
          <t>Шахрисабз 2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inlineStr"/>
      <c r="R72" s="7" t="inlineStr"/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</f>
        <v/>
      </c>
      <c r="BT72" s="7">
        <f>BV72+BX72+BZ72+CB72+CD72+CF72+CH72+CJ72+CL72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>
        <f>CO72+CQ72+CS72+CU72+CW72+CY72+DA72+DC72+DE72+DG72+DI72+DK72+DM72</f>
        <v/>
      </c>
      <c r="CN72" s="7">
        <f>CP72+CR72+CT72+CV72+CX72+CZ72+DB72+DD72+DF72+DH72+DJ72+DL72+DN72</f>
        <v/>
      </c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 t="n">
        <v>2</v>
      </c>
      <c r="DD72" s="7" t="n">
        <v>676432</v>
      </c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>
        <f>E72+AU72+BI72+BS72+CM72</f>
        <v/>
      </c>
      <c r="DP72" s="7">
        <f>F72+AV72+BJ72+BT72+CN72</f>
        <v/>
      </c>
    </row>
    <row r="73" hidden="1" outlineLevel="1">
      <c r="A73" s="5" t="n">
        <v>36</v>
      </c>
      <c r="B73" s="6" t="inlineStr">
        <is>
          <t>Nusrat Asil Farm XK</t>
        </is>
      </c>
      <c r="C73" s="6" t="inlineStr">
        <is>
          <t>Шахрисабз</t>
        </is>
      </c>
      <c r="D73" s="6" t="inlineStr">
        <is>
          <t>Шахрисабз 2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inlineStr"/>
      <c r="R73" s="7" t="inlineStr"/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n">
        <v>20</v>
      </c>
      <c r="BP73" s="7" t="n">
        <v>4215380</v>
      </c>
      <c r="BQ73" s="7" t="inlineStr"/>
      <c r="BR73" s="7" t="inlineStr"/>
      <c r="BS73" s="7">
        <f>BU73+BW73+BY73+CA73+CC73+CE73+CG73+CI73+CK73</f>
        <v/>
      </c>
      <c r="BT73" s="7">
        <f>BV73+BX73+BZ73+CB73+CD73+CF73+CH73+CJ73+CL73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>
        <f>CO73+CQ73+CS73+CU73+CW73+CY73+DA73+DC73+DE73+DG73+DI73+DK73+DM73</f>
        <v/>
      </c>
      <c r="CN73" s="7">
        <f>CP73+CR73+CT73+CV73+CX73+CZ73+DB73+DD73+DF73+DH73+DJ73+DL73+DN73</f>
        <v/>
      </c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 t="inlineStr"/>
      <c r="DB73" s="7" t="inlineStr"/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>
        <f>E73+AU73+BI73+BS73+CM73</f>
        <v/>
      </c>
      <c r="DP73" s="7">
        <f>F73+AV73+BJ73+BT73+CN73</f>
        <v/>
      </c>
    </row>
    <row r="74" hidden="1" outlineLevel="1">
      <c r="A74" s="5" t="n">
        <v>37</v>
      </c>
      <c r="B74" s="6" t="inlineStr">
        <is>
          <t>Pardaev Beknazar XK</t>
        </is>
      </c>
      <c r="C74" s="6" t="inlineStr">
        <is>
          <t>Шахрисабз</t>
        </is>
      </c>
      <c r="D74" s="6" t="inlineStr">
        <is>
          <t>Шахрисабз 2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n">
        <v>10</v>
      </c>
      <c r="H74" s="7" t="n">
        <v>4189815</v>
      </c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inlineStr"/>
      <c r="R74" s="7" t="inlineStr"/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</f>
        <v/>
      </c>
      <c r="BT74" s="7">
        <f>BV74+BX74+BZ74+CB74+CD74+CF74+CH74+CJ74+CL74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>
        <f>CO74+CQ74+CS74+CU74+CW74+CY74+DA74+DC74+DE74+DG74+DI74+DK74+DM74</f>
        <v/>
      </c>
      <c r="CN74" s="7">
        <f>CP74+CR74+CT74+CV74+CX74+CZ74+DB74+DD74+DF74+DH74+DJ74+DL74+DN74</f>
        <v/>
      </c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inlineStr"/>
      <c r="DB74" s="7" t="inlineStr"/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>
        <f>E74+AU74+BI74+BS74+CM74</f>
        <v/>
      </c>
      <c r="DP74" s="7">
        <f>F74+AV74+BJ74+BT74+CN74</f>
        <v/>
      </c>
    </row>
    <row r="75" hidden="1" outlineLevel="1">
      <c r="A75" s="5" t="n">
        <v>38</v>
      </c>
      <c r="B75" s="6" t="inlineStr">
        <is>
          <t>QOBILOVA  FARIDA SHIFO MCHJ</t>
        </is>
      </c>
      <c r="C75" s="6" t="inlineStr">
        <is>
          <t>Шахрисабз</t>
        </is>
      </c>
      <c r="D75" s="6" t="inlineStr">
        <is>
          <t>Шахрисабз 2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n">
        <v>4</v>
      </c>
      <c r="R75" s="7" t="n">
        <v>1990660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</f>
        <v/>
      </c>
      <c r="BT75" s="7">
        <f>BV75+BX75+BZ75+CB75+CD75+CF75+CH75+CJ75+CL75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>
        <f>CO75+CQ75+CS75+CU75+CW75+CY75+DA75+DC75+DE75+DG75+DI75+DK75+DM75</f>
        <v/>
      </c>
      <c r="CN75" s="7">
        <f>CP75+CR75+CT75+CV75+CX75+CZ75+DB75+DD75+DF75+DH75+DJ75+DL75+DN75</f>
        <v/>
      </c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 t="inlineStr"/>
      <c r="DB75" s="7" t="inlineStr"/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>
        <f>E75+AU75+BI75+BS75+CM75</f>
        <v/>
      </c>
      <c r="DP75" s="7">
        <f>F75+AV75+BJ75+BT75+CN75</f>
        <v/>
      </c>
    </row>
    <row r="76" hidden="1" outlineLevel="1">
      <c r="A76" s="5" t="n">
        <v>39</v>
      </c>
      <c r="B76" s="6" t="inlineStr">
        <is>
          <t>Qamashi Dori Darmon MCHJ</t>
        </is>
      </c>
      <c r="C76" s="6" t="inlineStr">
        <is>
          <t>Шахрисабз</t>
        </is>
      </c>
      <c r="D76" s="6" t="inlineStr">
        <is>
          <t>Шахрисабз 2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n">
        <v>2</v>
      </c>
      <c r="X76" s="7" t="n">
        <v>692366</v>
      </c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n">
        <v>5</v>
      </c>
      <c r="AJ76" s="7" t="n">
        <v>167160</v>
      </c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</f>
        <v/>
      </c>
      <c r="BT76" s="7">
        <f>BV76+BX76+BZ76+CB76+CD76+CF76+CH76+CJ76+CL76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>
        <f>CO76+CQ76+CS76+CU76+CW76+CY76+DA76+DC76+DE76+DG76+DI76+DK76+DM76</f>
        <v/>
      </c>
      <c r="CN76" s="7">
        <f>CP76+CR76+CT76+CV76+CX76+CZ76+DB76+DD76+DF76+DH76+DJ76+DL76+DN76</f>
        <v/>
      </c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 t="inlineStr"/>
      <c r="DB76" s="7" t="inlineStr"/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>
        <f>E76+AU76+BI76+BS76+CM76</f>
        <v/>
      </c>
      <c r="DP76" s="7">
        <f>F76+AV76+BJ76+BT76+CN76</f>
        <v/>
      </c>
    </row>
    <row r="77" hidden="1" outlineLevel="1">
      <c r="A77" s="5" t="n">
        <v>40</v>
      </c>
      <c r="B77" s="6" t="inlineStr">
        <is>
          <t>REMEDY PHARM MCHJ</t>
        </is>
      </c>
      <c r="C77" s="6" t="inlineStr">
        <is>
          <t>Шахрисабз</t>
        </is>
      </c>
      <c r="D77" s="6" t="inlineStr">
        <is>
          <t>Шахрисабз 2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n">
        <v>5</v>
      </c>
      <c r="R77" s="7" t="n">
        <v>236290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</f>
        <v/>
      </c>
      <c r="BT77" s="7">
        <f>BV77+BX77+BZ77+CB77+CD77+CF77+CH77+CJ77+CL77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>
        <f>CO77+CQ77+CS77+CU77+CW77+CY77+DA77+DC77+DE77+DG77+DI77+DK77+DM77</f>
        <v/>
      </c>
      <c r="CN77" s="7">
        <f>CP77+CR77+CT77+CV77+CX77+CZ77+DB77+DD77+DF77+DH77+DJ77+DL77+DN77</f>
        <v/>
      </c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 t="inlineStr"/>
      <c r="DB77" s="7" t="inlineStr"/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>
        <f>E77+AU77+BI77+BS77+CM77</f>
        <v/>
      </c>
      <c r="DP77" s="7">
        <f>F77+AV77+BJ77+BT77+CN77</f>
        <v/>
      </c>
    </row>
    <row r="78" hidden="1" outlineLevel="1">
      <c r="A78" s="5" t="n">
        <v>41</v>
      </c>
      <c r="B78" s="6" t="inlineStr">
        <is>
          <t>SADBARG  NUR XUSUSIY  KORXONA</t>
        </is>
      </c>
      <c r="C78" s="6" t="inlineStr">
        <is>
          <t>Шахрисабз</t>
        </is>
      </c>
      <c r="D78" s="6" t="inlineStr">
        <is>
          <t>Шахрисабз 2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n">
        <v>7</v>
      </c>
      <c r="N78" s="7" t="n">
        <v>710257</v>
      </c>
      <c r="O78" s="7" t="inlineStr"/>
      <c r="P78" s="7" t="inlineStr"/>
      <c r="Q78" s="7" t="n">
        <v>8</v>
      </c>
      <c r="R78" s="7" t="n">
        <v>3408008</v>
      </c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n">
        <v>2</v>
      </c>
      <c r="AF78" s="7" t="n">
        <v>751448</v>
      </c>
      <c r="AG78" s="7" t="inlineStr"/>
      <c r="AH78" s="7" t="inlineStr"/>
      <c r="AI78" s="7" t="n">
        <v>2</v>
      </c>
      <c r="AJ78" s="7" t="n">
        <v>142434</v>
      </c>
      <c r="AK78" s="7" t="n">
        <v>13</v>
      </c>
      <c r="AL78" s="7" t="n">
        <v>4780722</v>
      </c>
      <c r="AM78" s="7" t="inlineStr"/>
      <c r="AN78" s="7" t="inlineStr"/>
      <c r="AO78" s="7" t="inlineStr"/>
      <c r="AP78" s="7" t="inlineStr"/>
      <c r="AQ78" s="7" t="inlineStr"/>
      <c r="AR78" s="7" t="inlineStr"/>
      <c r="AS78" s="7" t="n">
        <v>5</v>
      </c>
      <c r="AT78" s="7" t="n">
        <v>697565</v>
      </c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</f>
        <v/>
      </c>
      <c r="BT78" s="7">
        <f>BV78+BX78+BZ78+CB78+CD78+CF78+CH78+CJ78+CL78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n">
        <v>3</v>
      </c>
      <c r="CL78" s="7" t="n">
        <v>409257</v>
      </c>
      <c r="CM78" s="7">
        <f>CO78+CQ78+CS78+CU78+CW78+CY78+DA78+DC78+DE78+DG78+DI78+DK78+DM78</f>
        <v/>
      </c>
      <c r="CN78" s="7">
        <f>CP78+CR78+CT78+CV78+CX78+CZ78+DB78+DD78+DF78+DH78+DJ78+DL78+DN78</f>
        <v/>
      </c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 t="n">
        <v>3</v>
      </c>
      <c r="DB78" s="7" t="n">
        <v>1344798</v>
      </c>
      <c r="DC78" s="7" t="n">
        <v>5</v>
      </c>
      <c r="DD78" s="7" t="n">
        <v>1347095</v>
      </c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>
        <f>E78+AU78+BI78+BS78+CM78</f>
        <v/>
      </c>
      <c r="DP78" s="7">
        <f>F78+AV78+BJ78+BT78+CN78</f>
        <v/>
      </c>
    </row>
    <row r="79" hidden="1" outlineLevel="1">
      <c r="A79" s="5" t="n">
        <v>42</v>
      </c>
      <c r="B79" s="6" t="inlineStr">
        <is>
          <t>SAFIYA FARM 009 XK</t>
        </is>
      </c>
      <c r="C79" s="6" t="inlineStr">
        <is>
          <t>Шахрисабз</t>
        </is>
      </c>
      <c r="D79" s="6" t="inlineStr">
        <is>
          <t>Шахрисабз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n">
        <v>4</v>
      </c>
      <c r="R79" s="7" t="n">
        <v>623224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</f>
        <v/>
      </c>
      <c r="BT79" s="7">
        <f>BV79+BX79+BZ79+CB79+CD79+CF79+CH79+CJ79+CL79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>
        <f>CO79+CQ79+CS79+CU79+CW79+CY79+DA79+DC79+DE79+DG79+DI79+DK79+DM79</f>
        <v/>
      </c>
      <c r="CN79" s="7">
        <f>CP79+CR79+CT79+CV79+CX79+CZ79+DB79+DD79+DF79+DH79+DJ79+DL79+DN79</f>
        <v/>
      </c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 t="inlineStr"/>
      <c r="DB79" s="7" t="inlineStr"/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>
        <f>E79+AU79+BI79+BS79+CM79</f>
        <v/>
      </c>
      <c r="DP79" s="7">
        <f>F79+AV79+BJ79+BT79+CN79</f>
        <v/>
      </c>
    </row>
    <row r="80" hidden="1" outlineLevel="1">
      <c r="A80" s="5" t="n">
        <v>43</v>
      </c>
      <c r="B80" s="6" t="inlineStr">
        <is>
          <t>SHOHRUH ASL FARM MCHJ</t>
        </is>
      </c>
      <c r="C80" s="6" t="inlineStr">
        <is>
          <t>Шахрисабз</t>
        </is>
      </c>
      <c r="D80" s="6" t="inlineStr">
        <is>
          <t>Шахрисабз 2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n">
        <v>2</v>
      </c>
      <c r="L80" s="7" t="n">
        <v>451262</v>
      </c>
      <c r="M80" s="7" t="n">
        <v>6</v>
      </c>
      <c r="N80" s="7" t="n">
        <v>918234</v>
      </c>
      <c r="O80" s="7" t="inlineStr"/>
      <c r="P80" s="7" t="inlineStr"/>
      <c r="Q80" s="7" t="n">
        <v>5</v>
      </c>
      <c r="R80" s="7" t="n">
        <v>713070</v>
      </c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n">
        <v>2</v>
      </c>
      <c r="BL80" s="7" t="n">
        <v>595598</v>
      </c>
      <c r="BM80" s="7" t="inlineStr"/>
      <c r="BN80" s="7" t="inlineStr"/>
      <c r="BO80" s="7" t="n">
        <v>5</v>
      </c>
      <c r="BP80" s="7" t="n">
        <v>133665</v>
      </c>
      <c r="BQ80" s="7" t="inlineStr"/>
      <c r="BR80" s="7" t="inlineStr"/>
      <c r="BS80" s="7">
        <f>BU80+BW80+BY80+CA80+CC80+CE80+CG80+CI80+CK80</f>
        <v/>
      </c>
      <c r="BT80" s="7">
        <f>BV80+BX80+BZ80+CB80+CD80+CF80+CH80+CJ80+CL80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n">
        <v>1</v>
      </c>
      <c r="CD80" s="7" t="n">
        <v>111728</v>
      </c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>
        <f>CO80+CQ80+CS80+CU80+CW80+CY80+DA80+DC80+DE80+DG80+DI80+DK80+DM80</f>
        <v/>
      </c>
      <c r="CN80" s="7">
        <f>CP80+CR80+CT80+CV80+CX80+CZ80+DB80+DD80+DF80+DH80+DJ80+DL80+DN80</f>
        <v/>
      </c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 t="inlineStr"/>
      <c r="DB80" s="7" t="inlineStr"/>
      <c r="DC80" s="7" t="inlineStr"/>
      <c r="DD80" s="7" t="inlineStr"/>
      <c r="DE80" s="7" t="inlineStr"/>
      <c r="DF80" s="7" t="inlineStr"/>
      <c r="DG80" s="7" t="n">
        <v>2</v>
      </c>
      <c r="DH80" s="7" t="n">
        <v>802982</v>
      </c>
      <c r="DI80" s="7" t="inlineStr"/>
      <c r="DJ80" s="7" t="inlineStr"/>
      <c r="DK80" s="7" t="inlineStr"/>
      <c r="DL80" s="7" t="inlineStr"/>
      <c r="DM80" s="7" t="inlineStr"/>
      <c r="DN80" s="7" t="inlineStr"/>
      <c r="DO80" s="7">
        <f>E80+AU80+BI80+BS80+CM80</f>
        <v/>
      </c>
      <c r="DP80" s="7">
        <f>F80+AV80+BJ80+BT80+CN80</f>
        <v/>
      </c>
    </row>
    <row r="81" hidden="1" outlineLevel="1">
      <c r="A81" s="5" t="n">
        <v>44</v>
      </c>
      <c r="B81" s="6" t="inlineStr">
        <is>
          <t>SUCCESS PHARM MCHJ</t>
        </is>
      </c>
      <c r="C81" s="6" t="inlineStr">
        <is>
          <t>Шахрисабз</t>
        </is>
      </c>
      <c r="D81" s="6" t="inlineStr">
        <is>
          <t>Шахрисабз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inlineStr"/>
      <c r="R81" s="7" t="inlineStr"/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n">
        <v>7</v>
      </c>
      <c r="BH81" s="7" t="n">
        <v>1857596</v>
      </c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</f>
        <v/>
      </c>
      <c r="BT81" s="7">
        <f>BV81+BX81+BZ81+CB81+CD81+CF81+CH81+CJ81+CL81</f>
        <v/>
      </c>
      <c r="BU81" s="7" t="inlineStr"/>
      <c r="BV81" s="7" t="inlineStr"/>
      <c r="BW81" s="7" t="n">
        <v>10</v>
      </c>
      <c r="BX81" s="7" t="n">
        <v>4445030</v>
      </c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>
        <f>CO81+CQ81+CS81+CU81+CW81+CY81+DA81+DC81+DE81+DG81+DI81+DK81+DM81</f>
        <v/>
      </c>
      <c r="CN81" s="7">
        <f>CP81+CR81+CT81+CV81+CX81+CZ81+DB81+DD81+DF81+DH81+DJ81+DL81+DN81</f>
        <v/>
      </c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 t="inlineStr"/>
      <c r="DB81" s="7" t="inlineStr"/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>
        <f>E81+AU81+BI81+BS81+CM81</f>
        <v/>
      </c>
      <c r="DP81" s="7">
        <f>F81+AV81+BJ81+BT81+CN81</f>
        <v/>
      </c>
    </row>
    <row r="82" hidden="1" outlineLevel="1">
      <c r="A82" s="5" t="n">
        <v>45</v>
      </c>
      <c r="B82" s="6" t="inlineStr">
        <is>
          <t>SUNNAT FARM 777  XUSUSIY KORXONA</t>
        </is>
      </c>
      <c r="C82" s="6" t="inlineStr">
        <is>
          <t>Шахрисабз</t>
        </is>
      </c>
      <c r="D82" s="6" t="inlineStr">
        <is>
          <t>Шахрисабз 2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n">
        <v>3</v>
      </c>
      <c r="R82" s="7" t="n">
        <v>425370</v>
      </c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</f>
        <v/>
      </c>
      <c r="BT82" s="7">
        <f>BV82+BX82+BZ82+CB82+CD82+CF82+CH82+CJ82+CL82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>
        <f>CO82+CQ82+CS82+CU82+CW82+CY82+DA82+DC82+DE82+DG82+DI82+DK82+DM82</f>
        <v/>
      </c>
      <c r="CN82" s="7">
        <f>CP82+CR82+CT82+CV82+CX82+CZ82+DB82+DD82+DF82+DH82+DJ82+DL82+DN82</f>
        <v/>
      </c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 t="inlineStr"/>
      <c r="DB82" s="7" t="inlineStr"/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>
        <f>E82+AU82+BI82+BS82+CM82</f>
        <v/>
      </c>
      <c r="DP82" s="7">
        <f>F82+AV82+BJ82+BT82+CN82</f>
        <v/>
      </c>
    </row>
    <row r="83" hidden="1" outlineLevel="1">
      <c r="A83" s="5" t="n">
        <v>46</v>
      </c>
      <c r="B83" s="6" t="inlineStr">
        <is>
          <t>Sardor Nur Farm XK</t>
        </is>
      </c>
      <c r="C83" s="6" t="inlineStr">
        <is>
          <t>Шахрисабз</t>
        </is>
      </c>
      <c r="D83" s="6" t="inlineStr">
        <is>
          <t>Шахрисабз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7" t="inlineStr"/>
      <c r="T83" s="7" t="inlineStr"/>
      <c r="U83" s="7" t="inlineStr"/>
      <c r="V83" s="7" t="inlineStr"/>
      <c r="W83" s="7" t="n">
        <v>4</v>
      </c>
      <c r="X83" s="7" t="n">
        <v>309708</v>
      </c>
      <c r="Y83" s="7" t="inlineStr"/>
      <c r="Z83" s="7" t="inlineStr"/>
      <c r="AA83" s="7" t="inlineStr"/>
      <c r="AB83" s="7" t="inlineStr"/>
      <c r="AC83" s="7" t="n">
        <v>2</v>
      </c>
      <c r="AD83" s="7" t="n">
        <v>327420</v>
      </c>
      <c r="AE83" s="7" t="n">
        <v>2</v>
      </c>
      <c r="AF83" s="7" t="n">
        <v>148540</v>
      </c>
      <c r="AG83" s="7" t="n">
        <v>5</v>
      </c>
      <c r="AH83" s="7" t="n">
        <v>1660850</v>
      </c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</f>
        <v/>
      </c>
      <c r="BT83" s="7">
        <f>BV83+BX83+BZ83+CB83+CD83+CF83+CH83+CJ83+CL83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>
        <f>CO83+CQ83+CS83+CU83+CW83+CY83+DA83+DC83+DE83+DG83+DI83+DK83+DM83</f>
        <v/>
      </c>
      <c r="CN83" s="7">
        <f>CP83+CR83+CT83+CV83+CX83+CZ83+DB83+DD83+DF83+DH83+DJ83+DL83+DN83</f>
        <v/>
      </c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 t="inlineStr"/>
      <c r="DB83" s="7" t="inlineStr"/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>
        <f>E83+AU83+BI83+BS83+CM83</f>
        <v/>
      </c>
      <c r="DP83" s="7">
        <f>F83+AV83+BJ83+BT83+CN83</f>
        <v/>
      </c>
    </row>
    <row r="84" hidden="1" outlineLevel="1">
      <c r="A84" s="5" t="n">
        <v>47</v>
      </c>
      <c r="B84" s="6" t="inlineStr">
        <is>
          <t>Shifokor Tibbiy Markazi</t>
        </is>
      </c>
      <c r="C84" s="6" t="inlineStr">
        <is>
          <t>Шахрисабз</t>
        </is>
      </c>
      <c r="D84" s="6" t="inlineStr">
        <is>
          <t>Шахрисабз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n">
        <v>2</v>
      </c>
      <c r="L84" s="7" t="n">
        <v>998674</v>
      </c>
      <c r="M84" s="7" t="inlineStr"/>
      <c r="N84" s="7" t="inlineStr"/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</f>
        <v/>
      </c>
      <c r="BT84" s="7">
        <f>BV84+BX84+BZ84+CB84+CD84+CF84+CH84+CJ84+CL84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>
        <f>CO84+CQ84+CS84+CU84+CW84+CY84+DA84+DC84+DE84+DG84+DI84+DK84+DM84</f>
        <v/>
      </c>
      <c r="CN84" s="7">
        <f>CP84+CR84+CT84+CV84+CX84+CZ84+DB84+DD84+DF84+DH84+DJ84+DL84+DN84</f>
        <v/>
      </c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 t="inlineStr"/>
      <c r="DB84" s="7" t="inlineStr"/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>
        <f>E84+AU84+BI84+BS84+CM84</f>
        <v/>
      </c>
      <c r="DP84" s="7">
        <f>F84+AV84+BJ84+BT84+CN84</f>
        <v/>
      </c>
    </row>
    <row r="85" hidden="1" outlineLevel="1">
      <c r="A85" s="5" t="n">
        <v>48</v>
      </c>
      <c r="B85" s="6" t="inlineStr">
        <is>
          <t>Shuhrat Sheraliyevich MCHJ</t>
        </is>
      </c>
      <c r="C85" s="6" t="inlineStr">
        <is>
          <t>Шахрисабз</t>
        </is>
      </c>
      <c r="D85" s="6" t="inlineStr">
        <is>
          <t>Шахрисабз 2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inlineStr"/>
      <c r="L85" s="7" t="inlineStr"/>
      <c r="M85" s="7" t="n">
        <v>3</v>
      </c>
      <c r="N85" s="7" t="n">
        <v>1264431</v>
      </c>
      <c r="O85" s="7" t="inlineStr"/>
      <c r="P85" s="7" t="inlineStr"/>
      <c r="Q85" s="7" t="n">
        <v>1</v>
      </c>
      <c r="R85" s="7" t="n">
        <v>406467</v>
      </c>
      <c r="S85" s="7" t="inlineStr"/>
      <c r="T85" s="7" t="inlineStr"/>
      <c r="U85" s="7" t="inlineStr"/>
      <c r="V85" s="7" t="inlineStr"/>
      <c r="W85" s="7" t="n">
        <v>1</v>
      </c>
      <c r="X85" s="7" t="n">
        <v>118237</v>
      </c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n">
        <v>2</v>
      </c>
      <c r="AH85" s="7" t="n">
        <v>811176</v>
      </c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</f>
        <v/>
      </c>
      <c r="BT85" s="7">
        <f>BV85+BX85+BZ85+CB85+CD85+CF85+CH85+CJ85+CL85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>
        <f>CO85+CQ85+CS85+CU85+CW85+CY85+DA85+DC85+DE85+DG85+DI85+DK85+DM85</f>
        <v/>
      </c>
      <c r="CN85" s="7">
        <f>CP85+CR85+CT85+CV85+CX85+CZ85+DB85+DD85+DF85+DH85+DJ85+DL85+DN85</f>
        <v/>
      </c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 t="inlineStr"/>
      <c r="DB85" s="7" t="inlineStr"/>
      <c r="DC85" s="7" t="n">
        <v>3</v>
      </c>
      <c r="DD85" s="7" t="n">
        <v>1416219</v>
      </c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>
        <f>E85+AU85+BI85+BS85+CM85</f>
        <v/>
      </c>
      <c r="DP85" s="7">
        <f>F85+AV85+BJ85+BT85+CN85</f>
        <v/>
      </c>
    </row>
    <row r="86" hidden="1" outlineLevel="1">
      <c r="A86" s="5" t="n">
        <v>49</v>
      </c>
      <c r="B86" s="6" t="inlineStr">
        <is>
          <t>Sojida Davo Farm XK</t>
        </is>
      </c>
      <c r="C86" s="6" t="inlineStr">
        <is>
          <t>Шахрисабз</t>
        </is>
      </c>
      <c r="D86" s="6" t="inlineStr">
        <is>
          <t>Шахрисабз 2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n">
        <v>10</v>
      </c>
      <c r="N86" s="7" t="n">
        <v>3342775</v>
      </c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</f>
        <v/>
      </c>
      <c r="BT86" s="7">
        <f>BV86+BX86+BZ86+CB86+CD86+CF86+CH86+CJ86+CL86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>
        <f>CO86+CQ86+CS86+CU86+CW86+CY86+DA86+DC86+DE86+DG86+DI86+DK86+DM86</f>
        <v/>
      </c>
      <c r="CN86" s="7">
        <f>CP86+CR86+CT86+CV86+CX86+CZ86+DB86+DD86+DF86+DH86+DJ86+DL86+DN86</f>
        <v/>
      </c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 t="inlineStr"/>
      <c r="DB86" s="7" t="inlineStr"/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>
        <f>E86+AU86+BI86+BS86+CM86</f>
        <v/>
      </c>
      <c r="DP86" s="7">
        <f>F86+AV86+BJ86+BT86+CN86</f>
        <v/>
      </c>
    </row>
    <row r="87" hidden="1" outlineLevel="1">
      <c r="A87" s="5" t="n">
        <v>50</v>
      </c>
      <c r="B87" s="6" t="inlineStr">
        <is>
          <t>TIZIM FARM XUSUSIY KORXONASI</t>
        </is>
      </c>
      <c r="C87" s="6" t="inlineStr">
        <is>
          <t>Шахрисабз</t>
        </is>
      </c>
      <c r="D87" s="6" t="inlineStr">
        <is>
          <t>Шахрисабз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n">
        <v>20</v>
      </c>
      <c r="N87" s="7" t="n">
        <v>2084540</v>
      </c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</f>
        <v/>
      </c>
      <c r="BT87" s="7">
        <f>BV87+BX87+BZ87+CB87+CD87+CF87+CH87+CJ87+CL87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n">
        <v>5</v>
      </c>
      <c r="CL87" s="7" t="n">
        <v>1049475</v>
      </c>
      <c r="CM87" s="7">
        <f>CO87+CQ87+CS87+CU87+CW87+CY87+DA87+DC87+DE87+DG87+DI87+DK87+DM87</f>
        <v/>
      </c>
      <c r="CN87" s="7">
        <f>CP87+CR87+CT87+CV87+CX87+CZ87+DB87+DD87+DF87+DH87+DJ87+DL87+DN87</f>
        <v/>
      </c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 t="inlineStr"/>
      <c r="DB87" s="7" t="inlineStr"/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>
        <f>E87+AU87+BI87+BS87+CM87</f>
        <v/>
      </c>
      <c r="DP87" s="7">
        <f>F87+AV87+BJ87+BT87+CN87</f>
        <v/>
      </c>
    </row>
    <row r="88" hidden="1" outlineLevel="1">
      <c r="A88" s="5" t="n">
        <v>51</v>
      </c>
      <c r="B88" s="6" t="inlineStr">
        <is>
          <t>Tong XK</t>
        </is>
      </c>
      <c r="C88" s="6" t="inlineStr">
        <is>
          <t>Шахрисабз</t>
        </is>
      </c>
      <c r="D88" s="6" t="inlineStr">
        <is>
          <t>Шахрисабз 1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n">
        <v>6</v>
      </c>
      <c r="H88" s="7" t="n">
        <v>2613822</v>
      </c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n">
        <v>20</v>
      </c>
      <c r="BF88" s="7" t="n">
        <v>7456400</v>
      </c>
      <c r="BG88" s="7" t="n">
        <v>20</v>
      </c>
      <c r="BH88" s="7" t="n">
        <v>3266560</v>
      </c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</f>
        <v/>
      </c>
      <c r="BT88" s="7">
        <f>BV88+BX88+BZ88+CB88+CD88+CF88+CH88+CJ88+CL88</f>
        <v/>
      </c>
      <c r="BU88" s="7" t="inlineStr"/>
      <c r="BV88" s="7" t="inlineStr"/>
      <c r="BW88" s="7" t="inlineStr"/>
      <c r="BX88" s="7" t="inlineStr"/>
      <c r="BY88" s="7" t="n">
        <v>19</v>
      </c>
      <c r="BZ88" s="7" t="n">
        <v>2832748</v>
      </c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n">
        <v>20</v>
      </c>
      <c r="CL88" s="7" t="n">
        <v>221180</v>
      </c>
      <c r="CM88" s="7">
        <f>CO88+CQ88+CS88+CU88+CW88+CY88+DA88+DC88+DE88+DG88+DI88+DK88+DM88</f>
        <v/>
      </c>
      <c r="CN88" s="7">
        <f>CP88+CR88+CT88+CV88+CX88+CZ88+DB88+DD88+DF88+DH88+DJ88+DL88+DN88</f>
        <v/>
      </c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 t="inlineStr"/>
      <c r="DB88" s="7" t="inlineStr"/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>
        <f>E88+AU88+BI88+BS88+CM88</f>
        <v/>
      </c>
      <c r="DP88" s="7">
        <f>F88+AV88+BJ88+BT88+CN88</f>
        <v/>
      </c>
    </row>
    <row r="89" hidden="1" outlineLevel="1">
      <c r="A89" s="5" t="n">
        <v>52</v>
      </c>
      <c r="B89" s="6" t="inlineStr">
        <is>
          <t>Ulugbek ICHSTDF</t>
        </is>
      </c>
      <c r="C89" s="6" t="inlineStr">
        <is>
          <t>Шахрисабз</t>
        </is>
      </c>
      <c r="D89" s="6" t="inlineStr">
        <is>
          <t>Шахрисабз 2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inlineStr"/>
      <c r="R89" s="7" t="inlineStr"/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</f>
        <v/>
      </c>
      <c r="BT89" s="7">
        <f>BV89+BX89+BZ89+CB89+CD89+CF89+CH89+CJ89+CL89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>
        <f>CO89+CQ89+CS89+CU89+CW89+CY89+DA89+DC89+DE89+DG89+DI89+DK89+DM89</f>
        <v/>
      </c>
      <c r="CN89" s="7">
        <f>CP89+CR89+CT89+CV89+CX89+CZ89+DB89+DD89+DF89+DH89+DJ89+DL89+DN89</f>
        <v/>
      </c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 t="n">
        <v>20</v>
      </c>
      <c r="DB89" s="7" t="n">
        <v>5992320</v>
      </c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>
        <f>E89+AU89+BI89+BS89+CM89</f>
        <v/>
      </c>
      <c r="DP89" s="7">
        <f>F89+AV89+BJ89+BT89+CN89</f>
        <v/>
      </c>
    </row>
    <row r="90" hidden="1" outlineLevel="1">
      <c r="A90" s="5" t="n">
        <v>53</v>
      </c>
      <c r="B90" s="6" t="inlineStr">
        <is>
          <t>Uyshun Farm XK</t>
        </is>
      </c>
      <c r="C90" s="6" t="inlineStr">
        <is>
          <t>Шахрисабз</t>
        </is>
      </c>
      <c r="D90" s="6" t="inlineStr">
        <is>
          <t>Шахрисабз 2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n">
        <v>10</v>
      </c>
      <c r="N90" s="7" t="n">
        <v>2445690</v>
      </c>
      <c r="O90" s="7" t="inlineStr"/>
      <c r="P90" s="7" t="inlineStr"/>
      <c r="Q90" s="7" t="n">
        <v>5</v>
      </c>
      <c r="R90" s="7" t="n">
        <v>185270</v>
      </c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</f>
        <v/>
      </c>
      <c r="BT90" s="7">
        <f>BV90+BX90+BZ90+CB90+CD90+CF90+CH90+CJ90+CL90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>
        <f>CO90+CQ90+CS90+CU90+CW90+CY90+DA90+DC90+DE90+DG90+DI90+DK90+DM90</f>
        <v/>
      </c>
      <c r="CN90" s="7">
        <f>CP90+CR90+CT90+CV90+CX90+CZ90+DB90+DD90+DF90+DH90+DJ90+DL90+DN90</f>
        <v/>
      </c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 t="inlineStr"/>
      <c r="DB90" s="7" t="inlineStr"/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>
        <f>E90+AU90+BI90+BS90+CM90</f>
        <v/>
      </c>
      <c r="DP90" s="7">
        <f>F90+AV90+BJ90+BT90+CN90</f>
        <v/>
      </c>
    </row>
    <row r="91" hidden="1" outlineLevel="1">
      <c r="A91" s="5" t="n">
        <v>54</v>
      </c>
      <c r="B91" s="6" t="inlineStr">
        <is>
          <t>XUSNORA HAMKOR XK</t>
        </is>
      </c>
      <c r="C91" s="6" t="inlineStr">
        <is>
          <t>Шахрисабз</t>
        </is>
      </c>
      <c r="D91" s="6" t="inlineStr">
        <is>
          <t>Шахрисабз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n">
        <v>3</v>
      </c>
      <c r="L91" s="7" t="n">
        <v>1163574</v>
      </c>
      <c r="M91" s="7" t="inlineStr"/>
      <c r="N91" s="7" t="inlineStr"/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</f>
        <v/>
      </c>
      <c r="BT91" s="7">
        <f>BV91+BX91+BZ91+CB91+CD91+CF91+CH91+CJ91+CL91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>
        <f>CO91+CQ91+CS91+CU91+CW91+CY91+DA91+DC91+DE91+DG91+DI91+DK91+DM91</f>
        <v/>
      </c>
      <c r="CN91" s="7">
        <f>CP91+CR91+CT91+CV91+CX91+CZ91+DB91+DD91+DF91+DH91+DJ91+DL91+DN91</f>
        <v/>
      </c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 t="inlineStr"/>
      <c r="DB91" s="7" t="inlineStr"/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>
        <f>E91+AU91+BI91+BS91+CM91</f>
        <v/>
      </c>
      <c r="DP91" s="7">
        <f>F91+AV91+BJ91+BT91+CN91</f>
        <v/>
      </c>
    </row>
    <row r="92" hidden="1" outlineLevel="1">
      <c r="A92" s="5" t="n">
        <v>55</v>
      </c>
      <c r="B92" s="6" t="inlineStr">
        <is>
          <t>Xujafarm Enam Firmasi</t>
        </is>
      </c>
      <c r="C92" s="6" t="inlineStr">
        <is>
          <t>Шахрисабз</t>
        </is>
      </c>
      <c r="D92" s="6" t="inlineStr">
        <is>
          <t>Шахрисабз 2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n">
        <v>5</v>
      </c>
      <c r="H92" s="7" t="n">
        <v>280070</v>
      </c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</f>
        <v/>
      </c>
      <c r="BT92" s="7">
        <f>BV92+BX92+BZ92+CB92+CD92+CF92+CH92+CJ92+CL92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>
        <f>CO92+CQ92+CS92+CU92+CW92+CY92+DA92+DC92+DE92+DG92+DI92+DK92+DM92</f>
        <v/>
      </c>
      <c r="CN92" s="7">
        <f>CP92+CR92+CT92+CV92+CX92+CZ92+DB92+DD92+DF92+DH92+DJ92+DL92+DN92</f>
        <v/>
      </c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 t="inlineStr"/>
      <c r="DB92" s="7" t="inlineStr"/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>
        <f>E92+AU92+BI92+BS92+CM92</f>
        <v/>
      </c>
      <c r="DP92" s="7">
        <f>F92+AV92+BJ92+BT92+CN92</f>
        <v/>
      </c>
    </row>
    <row r="93" hidden="1" outlineLevel="1">
      <c r="A93" s="5" t="n">
        <v>56</v>
      </c>
      <c r="B93" s="6" t="inlineStr">
        <is>
          <t>YETTI OQ TULPOR  MCHJ</t>
        </is>
      </c>
      <c r="C93" s="6" t="inlineStr">
        <is>
          <t>Шахрисабз</t>
        </is>
      </c>
      <c r="D93" s="6" t="inlineStr">
        <is>
          <t>Шахрисабз 2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inlineStr"/>
      <c r="H93" s="7" t="inlineStr"/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n">
        <v>10</v>
      </c>
      <c r="R93" s="7" t="n">
        <v>882050</v>
      </c>
      <c r="S93" s="7" t="inlineStr"/>
      <c r="T93" s="7" t="inlineStr"/>
      <c r="U93" s="7" t="inlineStr"/>
      <c r="V93" s="7" t="inlineStr"/>
      <c r="W93" s="7" t="inlineStr"/>
      <c r="X93" s="7" t="inlineStr"/>
      <c r="Y93" s="7" t="inlineStr"/>
      <c r="Z93" s="7" t="inlineStr"/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</f>
        <v/>
      </c>
      <c r="BT93" s="7">
        <f>BV93+BX93+BZ93+CB93+CD93+CF93+CH93+CJ93+CL93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>
        <f>CO93+CQ93+CS93+CU93+CW93+CY93+DA93+DC93+DE93+DG93+DI93+DK93+DM93</f>
        <v/>
      </c>
      <c r="CN93" s="7">
        <f>CP93+CR93+CT93+CV93+CX93+CZ93+DB93+DD93+DF93+DH93+DJ93+DL93+DN93</f>
        <v/>
      </c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 t="inlineStr"/>
      <c r="DB93" s="7" t="inlineStr"/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>
        <f>E93+AU93+BI93+BS93+CM93</f>
        <v/>
      </c>
      <c r="DP93" s="7">
        <f>F93+AV93+BJ93+BT93+CN93</f>
        <v/>
      </c>
    </row>
    <row r="94" hidden="1" outlineLevel="1">
      <c r="A94" s="5" t="n">
        <v>57</v>
      </c>
      <c r="B94" s="6" t="inlineStr">
        <is>
          <t>Yakkabog Farm XK</t>
        </is>
      </c>
      <c r="C94" s="6" t="inlineStr">
        <is>
          <t>Шахрисабз</t>
        </is>
      </c>
      <c r="D94" s="6" t="inlineStr">
        <is>
          <t>Шахрисабз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n">
        <v>8</v>
      </c>
      <c r="L94" s="7" t="n">
        <v>888776</v>
      </c>
      <c r="M94" s="7" t="inlineStr"/>
      <c r="N94" s="7" t="inlineStr"/>
      <c r="O94" s="7" t="inlineStr"/>
      <c r="P94" s="7" t="inlineStr"/>
      <c r="Q94" s="7" t="n">
        <v>5</v>
      </c>
      <c r="R94" s="7" t="n">
        <v>2157280</v>
      </c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</f>
        <v/>
      </c>
      <c r="BT94" s="7">
        <f>BV94+BX94+BZ94+CB94+CD94+CF94+CH94+CJ94+CL94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>
        <f>CO94+CQ94+CS94+CU94+CW94+CY94+DA94+DC94+DE94+DG94+DI94+DK94+DM94</f>
        <v/>
      </c>
      <c r="CN94" s="7">
        <f>CP94+CR94+CT94+CV94+CX94+CZ94+DB94+DD94+DF94+DH94+DJ94+DL94+DN94</f>
        <v/>
      </c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 t="inlineStr"/>
      <c r="DB94" s="7" t="inlineStr"/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>
        <f>E94+AU94+BI94+BS94+CM94</f>
        <v/>
      </c>
      <c r="DP94" s="7">
        <f>F94+AV94+BJ94+BT94+CN94</f>
        <v/>
      </c>
    </row>
    <row r="95" hidden="1" outlineLevel="1">
      <c r="A95" s="5" t="n">
        <v>58</v>
      </c>
      <c r="B95" s="6" t="inlineStr">
        <is>
          <t>Zamin XK</t>
        </is>
      </c>
      <c r="C95" s="6" t="inlineStr">
        <is>
          <t>Шахрисабз</t>
        </is>
      </c>
      <c r="D95" s="6" t="inlineStr">
        <is>
          <t>Шахрисабз 2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n">
        <v>1</v>
      </c>
      <c r="R95" s="7" t="n">
        <v>216216</v>
      </c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</f>
        <v/>
      </c>
      <c r="BT95" s="7">
        <f>BV95+BX95+BZ95+CB95+CD95+CF95+CH95+CJ95+CL95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>
        <f>CO95+CQ95+CS95+CU95+CW95+CY95+DA95+DC95+DE95+DG95+DI95+DK95+DM95</f>
        <v/>
      </c>
      <c r="CN95" s="7">
        <f>CP95+CR95+CT95+CV95+CX95+CZ95+DB95+DD95+DF95+DH95+DJ95+DL95+DN95</f>
        <v/>
      </c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 t="inlineStr"/>
      <c r="DB95" s="7" t="inlineStr"/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>
        <f>E95+AU95+BI95+BS95+CM95</f>
        <v/>
      </c>
      <c r="DP95" s="7">
        <f>F95+AV95+BJ95+BT95+CN95</f>
        <v/>
      </c>
    </row>
    <row r="96" hidden="1" outlineLevel="1">
      <c r="A96" s="5" t="n">
        <v>59</v>
      </c>
      <c r="B96" s="6" t="inlineStr">
        <is>
          <t>Zilt-Kardio Farm XK</t>
        </is>
      </c>
      <c r="C96" s="6" t="inlineStr">
        <is>
          <t>Шахрисабз</t>
        </is>
      </c>
      <c r="D96" s="6" t="inlineStr">
        <is>
          <t>Шахрисабз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n">
        <v>1</v>
      </c>
      <c r="L96" s="7" t="n">
        <v>367181</v>
      </c>
      <c r="M96" s="7" t="inlineStr"/>
      <c r="N96" s="7" t="inlineStr"/>
      <c r="O96" s="7" t="inlineStr"/>
      <c r="P96" s="7" t="inlineStr"/>
      <c r="Q96" s="7" t="inlineStr"/>
      <c r="R96" s="7" t="inlineStr"/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</f>
        <v/>
      </c>
      <c r="BT96" s="7">
        <f>BV96+BX96+BZ96+CB96+CD96+CF96+CH96+CJ96+CL96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>
        <f>CO96+CQ96+CS96+CU96+CW96+CY96+DA96+DC96+DE96+DG96+DI96+DK96+DM96</f>
        <v/>
      </c>
      <c r="CN96" s="7">
        <f>CP96+CR96+CT96+CV96+CX96+CZ96+DB96+DD96+DF96+DH96+DJ96+DL96+DN96</f>
        <v/>
      </c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 t="inlineStr"/>
      <c r="DB96" s="7" t="inlineStr"/>
      <c r="DC96" s="7" t="inlineStr"/>
      <c r="DD96" s="7" t="inlineStr"/>
      <c r="DE96" s="7" t="inlineStr"/>
      <c r="DF96" s="7" t="inlineStr"/>
      <c r="DG96" s="7" t="n">
        <v>1</v>
      </c>
      <c r="DH96" s="7" t="n">
        <v>57493</v>
      </c>
      <c r="DI96" s="7" t="inlineStr"/>
      <c r="DJ96" s="7" t="inlineStr"/>
      <c r="DK96" s="7" t="inlineStr"/>
      <c r="DL96" s="7" t="inlineStr"/>
      <c r="DM96" s="7" t="inlineStr"/>
      <c r="DN96" s="7" t="inlineStr"/>
      <c r="DO96" s="7">
        <f>E96+AU96+BI96+BS96+CM96</f>
        <v/>
      </c>
      <c r="DP96" s="7">
        <f>F96+AV96+BJ96+BT96+CN96</f>
        <v/>
      </c>
    </row>
    <row r="97" hidden="1" outlineLevel="1">
      <c r="A97" s="5" t="n">
        <v>60</v>
      </c>
      <c r="B97" s="6" t="inlineStr">
        <is>
          <t>ФАХРИДДИН НИЗОМИДДИН ХУСУСИЙ КОРХОНА</t>
        </is>
      </c>
      <c r="C97" s="6" t="inlineStr">
        <is>
          <t>Шахрисабз</t>
        </is>
      </c>
      <c r="D97" s="6" t="inlineStr">
        <is>
          <t>Шахрисабз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n">
        <v>7</v>
      </c>
      <c r="R97" s="7" t="n">
        <v>905992</v>
      </c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n">
        <v>1</v>
      </c>
      <c r="AD97" s="7" t="n">
        <v>454387</v>
      </c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</f>
        <v/>
      </c>
      <c r="BT97" s="7">
        <f>BV97+BX97+BZ97+CB97+CD97+CF97+CH97+CJ97+CL97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>
        <f>CO97+CQ97+CS97+CU97+CW97+CY97+DA97+DC97+DE97+DG97+DI97+DK97+DM97</f>
        <v/>
      </c>
      <c r="CN97" s="7">
        <f>CP97+CR97+CT97+CV97+CX97+CZ97+DB97+DD97+DF97+DH97+DJ97+DL97+DN97</f>
        <v/>
      </c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 t="inlineStr"/>
      <c r="DB97" s="7" t="inlineStr"/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>
        <f>E97+AU97+BI97+BS97+CM97</f>
        <v/>
      </c>
      <c r="DP97" s="7">
        <f>F97+AV97+BJ97+BT97+CN97</f>
        <v/>
      </c>
    </row>
    <row r="98">
      <c r="A98" s="8" t="n"/>
      <c r="B98" s="8" t="inlineStr">
        <is>
          <t>FINAL SUM</t>
        </is>
      </c>
      <c r="C98" s="8" t="n"/>
      <c r="D98" s="8" t="n"/>
      <c r="E98" s="9">
        <f>E4+E37</f>
        <v/>
      </c>
      <c r="F98" s="9">
        <f>F4+F37</f>
        <v/>
      </c>
      <c r="G98" s="9">
        <f>G4+G37</f>
        <v/>
      </c>
      <c r="H98" s="9">
        <f>H4+H37</f>
        <v/>
      </c>
      <c r="I98" s="9">
        <f>I4+I37</f>
        <v/>
      </c>
      <c r="J98" s="9">
        <f>J4+J37</f>
        <v/>
      </c>
      <c r="K98" s="9">
        <f>K4+K37</f>
        <v/>
      </c>
      <c r="L98" s="9">
        <f>L4+L37</f>
        <v/>
      </c>
      <c r="M98" s="9">
        <f>M4+M37</f>
        <v/>
      </c>
      <c r="N98" s="9">
        <f>N4+N37</f>
        <v/>
      </c>
      <c r="O98" s="9">
        <f>O4+O37</f>
        <v/>
      </c>
      <c r="P98" s="9">
        <f>P4+P37</f>
        <v/>
      </c>
      <c r="Q98" s="9">
        <f>Q4+Q37</f>
        <v/>
      </c>
      <c r="R98" s="9">
        <f>R4+R37</f>
        <v/>
      </c>
      <c r="S98" s="9">
        <f>S4+S37</f>
        <v/>
      </c>
      <c r="T98" s="9">
        <f>T4+T37</f>
        <v/>
      </c>
      <c r="U98" s="9">
        <f>U4+U37</f>
        <v/>
      </c>
      <c r="V98" s="9">
        <f>V4+V37</f>
        <v/>
      </c>
      <c r="W98" s="9">
        <f>W4+W37</f>
        <v/>
      </c>
      <c r="X98" s="9">
        <f>X4+X37</f>
        <v/>
      </c>
      <c r="Y98" s="9">
        <f>Y4+Y37</f>
        <v/>
      </c>
      <c r="Z98" s="9">
        <f>Z4+Z37</f>
        <v/>
      </c>
      <c r="AA98" s="9">
        <f>AA4+AA37</f>
        <v/>
      </c>
      <c r="AB98" s="9">
        <f>AB4+AB37</f>
        <v/>
      </c>
      <c r="AC98" s="9">
        <f>AC4+AC37</f>
        <v/>
      </c>
      <c r="AD98" s="9">
        <f>AD4+AD37</f>
        <v/>
      </c>
      <c r="AE98" s="9">
        <f>AE4+AE37</f>
        <v/>
      </c>
      <c r="AF98" s="9">
        <f>AF4+AF37</f>
        <v/>
      </c>
      <c r="AG98" s="9">
        <f>AG4+AG37</f>
        <v/>
      </c>
      <c r="AH98" s="9">
        <f>AH4+AH37</f>
        <v/>
      </c>
      <c r="AI98" s="9">
        <f>AI4+AI37</f>
        <v/>
      </c>
      <c r="AJ98" s="9">
        <f>AJ4+AJ37</f>
        <v/>
      </c>
      <c r="AK98" s="9">
        <f>AK4+AK37</f>
        <v/>
      </c>
      <c r="AL98" s="9">
        <f>AL4+AL37</f>
        <v/>
      </c>
      <c r="AM98" s="9">
        <f>AM4+AM37</f>
        <v/>
      </c>
      <c r="AN98" s="9">
        <f>AN4+AN37</f>
        <v/>
      </c>
      <c r="AO98" s="9">
        <f>AO4+AO37</f>
        <v/>
      </c>
      <c r="AP98" s="9">
        <f>AP4+AP37</f>
        <v/>
      </c>
      <c r="AQ98" s="9">
        <f>AQ4+AQ37</f>
        <v/>
      </c>
      <c r="AR98" s="9">
        <f>AR4+AR37</f>
        <v/>
      </c>
      <c r="AS98" s="9">
        <f>AS4+AS37</f>
        <v/>
      </c>
      <c r="AT98" s="9">
        <f>AT4+AT37</f>
        <v/>
      </c>
      <c r="AU98" s="9">
        <f>AU4+AU37</f>
        <v/>
      </c>
      <c r="AV98" s="9">
        <f>AV4+AV37</f>
        <v/>
      </c>
      <c r="AW98" s="9">
        <f>AW4+AW37</f>
        <v/>
      </c>
      <c r="AX98" s="9">
        <f>AX4+AX37</f>
        <v/>
      </c>
      <c r="AY98" s="9">
        <f>AY4+AY37</f>
        <v/>
      </c>
      <c r="AZ98" s="9">
        <f>AZ4+AZ37</f>
        <v/>
      </c>
      <c r="BA98" s="9">
        <f>BA4+BA37</f>
        <v/>
      </c>
      <c r="BB98" s="9">
        <f>BB4+BB37</f>
        <v/>
      </c>
      <c r="BC98" s="9">
        <f>BC4+BC37</f>
        <v/>
      </c>
      <c r="BD98" s="9">
        <f>BD4+BD37</f>
        <v/>
      </c>
      <c r="BE98" s="9">
        <f>BE4+BE37</f>
        <v/>
      </c>
      <c r="BF98" s="9">
        <f>BF4+BF37</f>
        <v/>
      </c>
      <c r="BG98" s="9">
        <f>BG4+BG37</f>
        <v/>
      </c>
      <c r="BH98" s="9">
        <f>BH4+BH37</f>
        <v/>
      </c>
      <c r="BI98" s="9">
        <f>BI4+BI37</f>
        <v/>
      </c>
      <c r="BJ98" s="9">
        <f>BJ4+BJ37</f>
        <v/>
      </c>
      <c r="BK98" s="9">
        <f>BK4+BK37</f>
        <v/>
      </c>
      <c r="BL98" s="9">
        <f>BL4+BL37</f>
        <v/>
      </c>
      <c r="BM98" s="9">
        <f>BM4+BM37</f>
        <v/>
      </c>
      <c r="BN98" s="9">
        <f>BN4+BN37</f>
        <v/>
      </c>
      <c r="BO98" s="9">
        <f>BO4+BO37</f>
        <v/>
      </c>
      <c r="BP98" s="9">
        <f>BP4+BP37</f>
        <v/>
      </c>
      <c r="BQ98" s="9">
        <f>BQ4+BQ37</f>
        <v/>
      </c>
      <c r="BR98" s="9">
        <f>BR4+BR37</f>
        <v/>
      </c>
      <c r="BS98" s="9">
        <f>BS4+BS37</f>
        <v/>
      </c>
      <c r="BT98" s="9">
        <f>BT4+BT37</f>
        <v/>
      </c>
      <c r="BU98" s="9">
        <f>BU4+BU37</f>
        <v/>
      </c>
      <c r="BV98" s="9">
        <f>BV4+BV37</f>
        <v/>
      </c>
      <c r="BW98" s="9">
        <f>BW4+BW37</f>
        <v/>
      </c>
      <c r="BX98" s="9">
        <f>BX4+BX37</f>
        <v/>
      </c>
      <c r="BY98" s="9">
        <f>BY4+BY37</f>
        <v/>
      </c>
      <c r="BZ98" s="9">
        <f>BZ4+BZ37</f>
        <v/>
      </c>
      <c r="CA98" s="9">
        <f>CA4+CA37</f>
        <v/>
      </c>
      <c r="CB98" s="9">
        <f>CB4+CB37</f>
        <v/>
      </c>
      <c r="CC98" s="9">
        <f>CC4+CC37</f>
        <v/>
      </c>
      <c r="CD98" s="9">
        <f>CD4+CD37</f>
        <v/>
      </c>
      <c r="CE98" s="9">
        <f>CE4+CE37</f>
        <v/>
      </c>
      <c r="CF98" s="9">
        <f>CF4+CF37</f>
        <v/>
      </c>
      <c r="CG98" s="9">
        <f>CG4+CG37</f>
        <v/>
      </c>
      <c r="CH98" s="9">
        <f>CH4+CH37</f>
        <v/>
      </c>
      <c r="CI98" s="9">
        <f>CI4+CI37</f>
        <v/>
      </c>
      <c r="CJ98" s="9">
        <f>CJ4+CJ37</f>
        <v/>
      </c>
      <c r="CK98" s="9">
        <f>CK4+CK37</f>
        <v/>
      </c>
      <c r="CL98" s="9">
        <f>CL4+CL37</f>
        <v/>
      </c>
      <c r="CM98" s="9">
        <f>CM4+CM37</f>
        <v/>
      </c>
      <c r="CN98" s="9">
        <f>CN4+CN37</f>
        <v/>
      </c>
      <c r="CO98" s="9">
        <f>CO4+CO37</f>
        <v/>
      </c>
      <c r="CP98" s="9">
        <f>CP4+CP37</f>
        <v/>
      </c>
      <c r="CQ98" s="9">
        <f>CQ4+CQ37</f>
        <v/>
      </c>
      <c r="CR98" s="9">
        <f>CR4+CR37</f>
        <v/>
      </c>
      <c r="CS98" s="9">
        <f>CS4+CS37</f>
        <v/>
      </c>
      <c r="CT98" s="9">
        <f>CT4+CT37</f>
        <v/>
      </c>
      <c r="CU98" s="9">
        <f>CU4+CU37</f>
        <v/>
      </c>
      <c r="CV98" s="9">
        <f>CV4+CV37</f>
        <v/>
      </c>
      <c r="CW98" s="9">
        <f>CW4+CW37</f>
        <v/>
      </c>
      <c r="CX98" s="9">
        <f>CX4+CX37</f>
        <v/>
      </c>
      <c r="CY98" s="9">
        <f>CY4+CY37</f>
        <v/>
      </c>
      <c r="CZ98" s="9">
        <f>CZ4+CZ37</f>
        <v/>
      </c>
      <c r="DA98" s="9">
        <f>DA4+DA37</f>
        <v/>
      </c>
      <c r="DB98" s="9">
        <f>DB4+DB37</f>
        <v/>
      </c>
      <c r="DC98" s="9">
        <f>DC4+DC37</f>
        <v/>
      </c>
      <c r="DD98" s="9">
        <f>DD4+DD37</f>
        <v/>
      </c>
      <c r="DE98" s="9">
        <f>DE4+DE37</f>
        <v/>
      </c>
      <c r="DF98" s="9">
        <f>DF4+DF37</f>
        <v/>
      </c>
      <c r="DG98" s="9">
        <f>DG4+DG37</f>
        <v/>
      </c>
      <c r="DH98" s="9">
        <f>DH4+DH37</f>
        <v/>
      </c>
      <c r="DI98" s="9">
        <f>DI4+DI37</f>
        <v/>
      </c>
      <c r="DJ98" s="9">
        <f>DJ4+DJ37</f>
        <v/>
      </c>
      <c r="DK98" s="9">
        <f>DK4+DK37</f>
        <v/>
      </c>
      <c r="DL98" s="9">
        <f>DL4+DL37</f>
        <v/>
      </c>
      <c r="DM98" s="9">
        <f>DM4+DM37</f>
        <v/>
      </c>
      <c r="DN98" s="9">
        <f>DN4+DN37</f>
        <v/>
      </c>
      <c r="DO98" s="9">
        <f>DO4+DO37</f>
        <v/>
      </c>
      <c r="DP98" s="9">
        <f>DP4+DP37</f>
        <v/>
      </c>
    </row>
    <row r="99">
      <c r="A99" s="8" t="n"/>
      <c r="B99" s="8" t="inlineStr">
        <is>
          <t>FINAL SUM ( Minus 10 % )</t>
        </is>
      </c>
      <c r="C99" s="8" t="n"/>
      <c r="D99" s="8" t="n"/>
      <c r="E99" s="9" t="n"/>
      <c r="F99" s="9">
        <f>H99+J99+L99+N99+P99+R99+T99+V99+X99+Z99+AB99+AD99+AF99+AH99+AJ99+AL99+AN99+AP99+AR99+AT99</f>
        <v/>
      </c>
      <c r="G99" s="9" t="n"/>
      <c r="H99" s="9">
        <f>H98*90%</f>
        <v/>
      </c>
      <c r="I99" s="9" t="n"/>
      <c r="J99" s="9">
        <f>J98*90%</f>
        <v/>
      </c>
      <c r="K99" s="9" t="n"/>
      <c r="L99" s="9">
        <f>L98*90%</f>
        <v/>
      </c>
      <c r="M99" s="9" t="n"/>
      <c r="N99" s="9">
        <f>N98*90%</f>
        <v/>
      </c>
      <c r="O99" s="9" t="n"/>
      <c r="P99" s="9">
        <f>P98*90%</f>
        <v/>
      </c>
      <c r="Q99" s="9" t="n"/>
      <c r="R99" s="9">
        <f>R98*90%</f>
        <v/>
      </c>
      <c r="S99" s="9" t="n"/>
      <c r="T99" s="9">
        <f>T98*90%</f>
        <v/>
      </c>
      <c r="U99" s="9" t="n"/>
      <c r="V99" s="9">
        <f>V98*90%</f>
        <v/>
      </c>
      <c r="W99" s="9" t="n"/>
      <c r="X99" s="9">
        <f>X98*90%</f>
        <v/>
      </c>
      <c r="Y99" s="9" t="n"/>
      <c r="Z99" s="9">
        <f>Z98*90%</f>
        <v/>
      </c>
      <c r="AA99" s="9" t="n"/>
      <c r="AB99" s="9">
        <f>AB98*90%</f>
        <v/>
      </c>
      <c r="AC99" s="9" t="n"/>
      <c r="AD99" s="9">
        <f>AD98*90%</f>
        <v/>
      </c>
      <c r="AE99" s="9" t="n"/>
      <c r="AF99" s="9">
        <f>AF98*90%</f>
        <v/>
      </c>
      <c r="AG99" s="9" t="n"/>
      <c r="AH99" s="9">
        <f>AH98*90%</f>
        <v/>
      </c>
      <c r="AI99" s="9" t="n"/>
      <c r="AJ99" s="9">
        <f>AJ98*90%</f>
        <v/>
      </c>
      <c r="AK99" s="9" t="n"/>
      <c r="AL99" s="9">
        <f>AL98*90%</f>
        <v/>
      </c>
      <c r="AM99" s="9" t="n"/>
      <c r="AN99" s="9">
        <f>AN98*90%</f>
        <v/>
      </c>
      <c r="AO99" s="9" t="n"/>
      <c r="AP99" s="9">
        <f>AP98*90%</f>
        <v/>
      </c>
      <c r="AQ99" s="9" t="n"/>
      <c r="AR99" s="9">
        <f>AR98*90%</f>
        <v/>
      </c>
      <c r="AS99" s="9" t="n"/>
      <c r="AT99" s="9">
        <f>AT98*90%</f>
        <v/>
      </c>
      <c r="AU99" s="9" t="n"/>
      <c r="AV99" s="9">
        <f>AX99+AZ99+BB99+BD99+BF99+BH99</f>
        <v/>
      </c>
      <c r="AW99" s="9" t="n"/>
      <c r="AX99" s="9">
        <f>AX98*90%</f>
        <v/>
      </c>
      <c r="AY99" s="9" t="n"/>
      <c r="AZ99" s="9">
        <f>AZ98*90%</f>
        <v/>
      </c>
      <c r="BA99" s="9" t="n"/>
      <c r="BB99" s="9">
        <f>BB98*90%</f>
        <v/>
      </c>
      <c r="BC99" s="9" t="n"/>
      <c r="BD99" s="9">
        <f>BD98*90%</f>
        <v/>
      </c>
      <c r="BE99" s="9" t="n"/>
      <c r="BF99" s="9">
        <f>BF98*90%</f>
        <v/>
      </c>
      <c r="BG99" s="9" t="n"/>
      <c r="BH99" s="9">
        <f>BH98*90%</f>
        <v/>
      </c>
      <c r="BI99" s="9" t="n"/>
      <c r="BJ99" s="9">
        <f>BL99+BN99+BP99+BR99</f>
        <v/>
      </c>
      <c r="BK99" s="9" t="n"/>
      <c r="BL99" s="9">
        <f>BL98*90%</f>
        <v/>
      </c>
      <c r="BM99" s="9" t="n"/>
      <c r="BN99" s="9">
        <f>BN98*90%</f>
        <v/>
      </c>
      <c r="BO99" s="9" t="n"/>
      <c r="BP99" s="9">
        <f>BP98*90%</f>
        <v/>
      </c>
      <c r="BQ99" s="9" t="n"/>
      <c r="BR99" s="9">
        <f>BR98*90%</f>
        <v/>
      </c>
      <c r="BS99" s="9" t="n"/>
      <c r="BT99" s="9">
        <f>BV99+BX99+BZ99+CB99+CD99+CF99+CH99+CJ99+CL99</f>
        <v/>
      </c>
      <c r="BU99" s="9" t="n"/>
      <c r="BV99" s="9">
        <f>BV98*90%</f>
        <v/>
      </c>
      <c r="BW99" s="9" t="n"/>
      <c r="BX99" s="9">
        <f>BX98*90%</f>
        <v/>
      </c>
      <c r="BY99" s="9" t="n"/>
      <c r="BZ99" s="9">
        <f>BZ98*90%</f>
        <v/>
      </c>
      <c r="CA99" s="9" t="n"/>
      <c r="CB99" s="9">
        <f>CB98*90%</f>
        <v/>
      </c>
      <c r="CC99" s="9" t="n"/>
      <c r="CD99" s="9">
        <f>CD98*90%</f>
        <v/>
      </c>
      <c r="CE99" s="9" t="n"/>
      <c r="CF99" s="9">
        <f>CF98*90%</f>
        <v/>
      </c>
      <c r="CG99" s="9" t="n"/>
      <c r="CH99" s="9">
        <f>CH98*90%</f>
        <v/>
      </c>
      <c r="CI99" s="9" t="n"/>
      <c r="CJ99" s="9">
        <f>CJ98*90%</f>
        <v/>
      </c>
      <c r="CK99" s="9" t="n"/>
      <c r="CL99" s="9">
        <f>CL98*90%</f>
        <v/>
      </c>
      <c r="CM99" s="9" t="n"/>
      <c r="CN99" s="9">
        <f>CP99+CR99+CT99+CV99+CX99+CZ99+DB99+DD99+DF99+DH99+DJ99+DL99+DN99</f>
        <v/>
      </c>
      <c r="CO99" s="9" t="n"/>
      <c r="CP99" s="9">
        <f>CP98*90%</f>
        <v/>
      </c>
      <c r="CQ99" s="9" t="n"/>
      <c r="CR99" s="9">
        <f>CR98*90%</f>
        <v/>
      </c>
      <c r="CS99" s="9" t="n"/>
      <c r="CT99" s="9">
        <f>CT98*90%</f>
        <v/>
      </c>
      <c r="CU99" s="9" t="n"/>
      <c r="CV99" s="9">
        <f>CV98*90%</f>
        <v/>
      </c>
      <c r="CW99" s="9" t="n"/>
      <c r="CX99" s="9">
        <f>CX98*90%</f>
        <v/>
      </c>
      <c r="CY99" s="9" t="n"/>
      <c r="CZ99" s="9">
        <f>CZ98*90%</f>
        <v/>
      </c>
      <c r="DA99" s="9" t="n"/>
      <c r="DB99" s="9">
        <f>DB98*90%</f>
        <v/>
      </c>
      <c r="DC99" s="9" t="n"/>
      <c r="DD99" s="9">
        <f>DD98*90%</f>
        <v/>
      </c>
      <c r="DE99" s="9" t="n"/>
      <c r="DF99" s="9">
        <f>DF98*90%</f>
        <v/>
      </c>
      <c r="DG99" s="9" t="n"/>
      <c r="DH99" s="9">
        <f>DH98*90%</f>
        <v/>
      </c>
      <c r="DI99" s="9" t="n"/>
      <c r="DJ99" s="9">
        <f>DJ98*90%</f>
        <v/>
      </c>
      <c r="DK99" s="9" t="n"/>
      <c r="DL99" s="9">
        <f>DL98*90%</f>
        <v/>
      </c>
      <c r="DM99" s="9" t="n"/>
      <c r="DN99" s="9">
        <f>DN98*90%</f>
        <v/>
      </c>
      <c r="DO99" s="9">
        <f>E99+AU99+BI99+BS99+CM99</f>
        <v/>
      </c>
      <c r="DP99" s="9">
        <f>F99+AV99+BJ99+BT99+CN99</f>
        <v/>
      </c>
    </row>
    <row r="100">
      <c r="A100" s="8" t="n"/>
      <c r="B100" s="8" t="inlineStr">
        <is>
          <t>Final summa for Reklama</t>
        </is>
      </c>
      <c r="C100" s="8" t="n"/>
      <c r="D100" s="8" t="n"/>
      <c r="E100" s="9" t="n"/>
      <c r="F100" s="9">
        <f>H100+J100+L100+N100+P100+R100+T100+V100+X100+Z100+AB100+AD100+AF100+AH100+AJ100+AL100+AN100+AP100+AR100+AT100</f>
        <v/>
      </c>
      <c r="G100" s="9" t="n"/>
      <c r="H100" s="9">
        <f>G98*5000</f>
        <v/>
      </c>
      <c r="I100" s="9" t="n"/>
      <c r="J100" s="9">
        <f>I98*5000</f>
        <v/>
      </c>
      <c r="K100" s="9" t="n"/>
      <c r="L100" s="9">
        <f>K98*5000</f>
        <v/>
      </c>
      <c r="M100" s="9" t="n"/>
      <c r="N100" s="9">
        <f>M98*5000</f>
        <v/>
      </c>
      <c r="O100" s="9" t="n"/>
      <c r="P100" s="9">
        <f>O98*5000</f>
        <v/>
      </c>
      <c r="Q100" s="9" t="n"/>
      <c r="R100" s="9">
        <f>Q98*0</f>
        <v/>
      </c>
      <c r="S100" s="9" t="n"/>
      <c r="T100" s="9">
        <f>S98*0</f>
        <v/>
      </c>
      <c r="U100" s="9" t="n"/>
      <c r="V100" s="9">
        <f>U98*0</f>
        <v/>
      </c>
      <c r="W100" s="9" t="n"/>
      <c r="X100" s="9">
        <f>W98*0</f>
        <v/>
      </c>
      <c r="Y100" s="9" t="n"/>
      <c r="Z100" s="9">
        <f>Y98*0</f>
        <v/>
      </c>
      <c r="AA100" s="9" t="n"/>
      <c r="AB100" s="9">
        <f>AA98*7000</f>
        <v/>
      </c>
      <c r="AC100" s="9" t="n"/>
      <c r="AD100" s="9">
        <f>AC98*0</f>
        <v/>
      </c>
      <c r="AE100" s="9" t="n"/>
      <c r="AF100" s="9">
        <f>AE98*0</f>
        <v/>
      </c>
      <c r="AG100" s="9" t="n"/>
      <c r="AH100" s="9">
        <f>AG98*0</f>
        <v/>
      </c>
      <c r="AI100" s="9" t="n"/>
      <c r="AJ100" s="9">
        <f>AI98*0</f>
        <v/>
      </c>
      <c r="AK100" s="9" t="n"/>
      <c r="AL100" s="9">
        <f>AK98*0</f>
        <v/>
      </c>
      <c r="AM100" s="9" t="n"/>
      <c r="AN100" s="9">
        <f>AM98*0</f>
        <v/>
      </c>
      <c r="AO100" s="9" t="n"/>
      <c r="AP100" s="9">
        <f>AO98*0</f>
        <v/>
      </c>
      <c r="AQ100" s="9" t="n"/>
      <c r="AR100" s="9">
        <f>AQ98*0</f>
        <v/>
      </c>
      <c r="AS100" s="9" t="n"/>
      <c r="AT100" s="9">
        <f>AS98*0</f>
        <v/>
      </c>
      <c r="AU100" s="9" t="n"/>
      <c r="AV100" s="9">
        <f>AX100+AZ100+BB100+BD100+BF100+BH100</f>
        <v/>
      </c>
      <c r="AW100" s="9" t="n"/>
      <c r="AX100" s="9">
        <f>AW98*50000</f>
        <v/>
      </c>
      <c r="AY100" s="9" t="n"/>
      <c r="AZ100" s="9">
        <f>AY98*60000</f>
        <v/>
      </c>
      <c r="BA100" s="9" t="n"/>
      <c r="BB100" s="9">
        <f>BA98*7000</f>
        <v/>
      </c>
      <c r="BC100" s="9" t="n"/>
      <c r="BD100" s="9">
        <f>BC98*25000</f>
        <v/>
      </c>
      <c r="BE100" s="9" t="n"/>
      <c r="BF100" s="9">
        <f>BE98*20000</f>
        <v/>
      </c>
      <c r="BG100" s="9" t="n"/>
      <c r="BH100" s="9">
        <f>BG98*10000</f>
        <v/>
      </c>
      <c r="BI100" s="9" t="n"/>
      <c r="BJ100" s="9">
        <f>BL100+BN100+BP100+BR100</f>
        <v/>
      </c>
      <c r="BK100" s="9" t="n"/>
      <c r="BL100" s="9">
        <f>BK98*15000</f>
        <v/>
      </c>
      <c r="BM100" s="9" t="n"/>
      <c r="BN100" s="9">
        <f>BM98*5000</f>
        <v/>
      </c>
      <c r="BO100" s="9" t="n"/>
      <c r="BP100" s="9">
        <f>BO98*15000</f>
        <v/>
      </c>
      <c r="BQ100" s="9" t="n"/>
      <c r="BR100" s="9">
        <f>BQ98*5000</f>
        <v/>
      </c>
      <c r="BS100" s="9" t="n"/>
      <c r="BT100" s="9">
        <f>BV100+BX100+BZ100+CB100+CD100+CF100+CH100+CJ100+CL100</f>
        <v/>
      </c>
      <c r="BU100" s="9" t="n"/>
      <c r="BV100" s="9">
        <f>BU98*4000</f>
        <v/>
      </c>
      <c r="BW100" s="9" t="n"/>
      <c r="BX100" s="9">
        <f>BW98*2000</f>
        <v/>
      </c>
      <c r="BY100" s="9" t="n"/>
      <c r="BZ100" s="9">
        <f>BY98*10000</f>
        <v/>
      </c>
      <c r="CA100" s="9" t="n"/>
      <c r="CB100" s="9">
        <f>CA98*18000</f>
        <v/>
      </c>
      <c r="CC100" s="9" t="n"/>
      <c r="CD100" s="9">
        <f>CC98*150000</f>
        <v/>
      </c>
      <c r="CE100" s="9" t="n"/>
      <c r="CF100" s="9">
        <f>CE98*9000</f>
        <v/>
      </c>
      <c r="CG100" s="9" t="n"/>
      <c r="CH100" s="9">
        <f>CG98*0</f>
        <v/>
      </c>
      <c r="CI100" s="9" t="n"/>
      <c r="CJ100" s="9">
        <f>CI98*0</f>
        <v/>
      </c>
      <c r="CK100" s="9" t="n"/>
      <c r="CL100" s="9">
        <f>CK98*5000</f>
        <v/>
      </c>
      <c r="CM100" s="9" t="n"/>
      <c r="CN100" s="9">
        <f>CP100+CR100+CT100+CV100+CX100+CZ100+DB100+DD100+DF100+DH100+DJ100+DL100+DN100</f>
        <v/>
      </c>
      <c r="CO100" s="9" t="n"/>
      <c r="CP100" s="9">
        <f>CO98*5000</f>
        <v/>
      </c>
      <c r="CQ100" s="9" t="n"/>
      <c r="CR100" s="9">
        <f>CQ98*7000</f>
        <v/>
      </c>
      <c r="CS100" s="9" t="n"/>
      <c r="CT100" s="9">
        <f>CS98*18000</f>
        <v/>
      </c>
      <c r="CU100" s="9" t="n"/>
      <c r="CV100" s="9">
        <f>CU98*5000</f>
        <v/>
      </c>
      <c r="CW100" s="9" t="n"/>
      <c r="CX100" s="9">
        <f>CW98*12000</f>
        <v/>
      </c>
      <c r="CY100" s="9" t="n"/>
      <c r="CZ100" s="9">
        <f>CY98*10000</f>
        <v/>
      </c>
      <c r="DA100" s="9" t="n"/>
      <c r="DB100" s="9">
        <f>DA98*8000</f>
        <v/>
      </c>
      <c r="DC100" s="9" t="n"/>
      <c r="DD100" s="9">
        <f>DC98*0</f>
        <v/>
      </c>
      <c r="DE100" s="9" t="n"/>
      <c r="DF100" s="9">
        <f>DE98*10000</f>
        <v/>
      </c>
      <c r="DG100" s="9" t="n"/>
      <c r="DH100" s="9">
        <f>DG98*8000</f>
        <v/>
      </c>
      <c r="DI100" s="9" t="n"/>
      <c r="DJ100" s="9">
        <f>DI98*8000</f>
        <v/>
      </c>
      <c r="DK100" s="9" t="n"/>
      <c r="DL100" s="9">
        <f>DK98*15000</f>
        <v/>
      </c>
      <c r="DM100" s="9" t="n"/>
      <c r="DN100" s="9">
        <f>DM98*7000</f>
        <v/>
      </c>
      <c r="DO100" s="9">
        <f>E100+AU100+BI100+BS100+CM100</f>
        <v/>
      </c>
      <c r="DP100" s="9">
        <f>F100+AV100+BJ100+BT100+CN100</f>
        <v/>
      </c>
    </row>
    <row r="101">
      <c r="A101" s="8" t="n"/>
      <c r="B101" s="8" t="inlineStr">
        <is>
          <t>Final summa for Leksiya</t>
        </is>
      </c>
      <c r="C101" s="8" t="n"/>
      <c r="D101" s="8" t="n"/>
      <c r="E101" s="9" t="n"/>
      <c r="F101" s="9">
        <f>H101+J101+L101+N101+P101+R101+T101+V101+X101+Z101+AB101+AD101+AF101+AH101+AJ101+AL101+AN101+AP101+AR101+AT101</f>
        <v/>
      </c>
      <c r="G101" s="9" t="n"/>
      <c r="H101" s="9">
        <f>H99*2%</f>
        <v/>
      </c>
      <c r="I101" s="9" t="n"/>
      <c r="J101" s="9">
        <f>J99*2%</f>
        <v/>
      </c>
      <c r="K101" s="9" t="n"/>
      <c r="L101" s="9">
        <f>L99*2%</f>
        <v/>
      </c>
      <c r="M101" s="9" t="n"/>
      <c r="N101" s="9">
        <f>N99*2%</f>
        <v/>
      </c>
      <c r="O101" s="9" t="n"/>
      <c r="P101" s="9">
        <f>P99*2%</f>
        <v/>
      </c>
      <c r="Q101" s="9" t="n"/>
      <c r="R101" s="9">
        <f>R99*2%</f>
        <v/>
      </c>
      <c r="S101" s="9" t="n"/>
      <c r="T101" s="9">
        <f>T99*2%</f>
        <v/>
      </c>
      <c r="U101" s="9" t="n"/>
      <c r="V101" s="9">
        <f>V99*2%</f>
        <v/>
      </c>
      <c r="W101" s="9" t="n"/>
      <c r="X101" s="9">
        <f>X99*2%</f>
        <v/>
      </c>
      <c r="Y101" s="9" t="n"/>
      <c r="Z101" s="9">
        <f>Z99*2%</f>
        <v/>
      </c>
      <c r="AA101" s="9" t="n"/>
      <c r="AB101" s="9">
        <f>AB99*2%</f>
        <v/>
      </c>
      <c r="AC101" s="9" t="n"/>
      <c r="AD101" s="9">
        <f>AD99*2%</f>
        <v/>
      </c>
      <c r="AE101" s="9" t="n"/>
      <c r="AF101" s="9">
        <f>AF99*2%</f>
        <v/>
      </c>
      <c r="AG101" s="9" t="n"/>
      <c r="AH101" s="9">
        <f>AH99*2%</f>
        <v/>
      </c>
      <c r="AI101" s="9" t="n"/>
      <c r="AJ101" s="9">
        <f>AJ99*2%</f>
        <v/>
      </c>
      <c r="AK101" s="9" t="n"/>
      <c r="AL101" s="9">
        <f>AL99*2%</f>
        <v/>
      </c>
      <c r="AM101" s="9" t="n"/>
      <c r="AN101" s="9">
        <f>AN99*2%</f>
        <v/>
      </c>
      <c r="AO101" s="9" t="n"/>
      <c r="AP101" s="9">
        <f>AP99*2%</f>
        <v/>
      </c>
      <c r="AQ101" s="9" t="n"/>
      <c r="AR101" s="9">
        <f>AR99*2%</f>
        <v/>
      </c>
      <c r="AS101" s="9" t="n"/>
      <c r="AT101" s="9">
        <f>AT99*2%</f>
        <v/>
      </c>
      <c r="AU101" s="9" t="n"/>
      <c r="AV101" s="9">
        <f>AX101+AZ101+BB101+BD101+BF101+BH101</f>
        <v/>
      </c>
      <c r="AW101" s="9" t="n"/>
      <c r="AX101" s="9">
        <f>AX99*2%</f>
        <v/>
      </c>
      <c r="AY101" s="9" t="n"/>
      <c r="AZ101" s="9">
        <f>AZ99*2%</f>
        <v/>
      </c>
      <c r="BA101" s="9" t="n"/>
      <c r="BB101" s="9">
        <f>BB99*2%</f>
        <v/>
      </c>
      <c r="BC101" s="9" t="n"/>
      <c r="BD101" s="9">
        <f>BD99*2%</f>
        <v/>
      </c>
      <c r="BE101" s="9" t="n"/>
      <c r="BF101" s="9">
        <f>BF99*2%</f>
        <v/>
      </c>
      <c r="BG101" s="9" t="n"/>
      <c r="BH101" s="9">
        <f>BH99*2%</f>
        <v/>
      </c>
      <c r="BI101" s="9" t="n"/>
      <c r="BJ101" s="9">
        <f>BL101+BN101+BP101+BR101</f>
        <v/>
      </c>
      <c r="BK101" s="9" t="n"/>
      <c r="BL101" s="9">
        <f>BL99*2%</f>
        <v/>
      </c>
      <c r="BM101" s="9" t="n"/>
      <c r="BN101" s="9">
        <f>BN99*2%</f>
        <v/>
      </c>
      <c r="BO101" s="9" t="n"/>
      <c r="BP101" s="9">
        <f>BP99*2%</f>
        <v/>
      </c>
      <c r="BQ101" s="9" t="n"/>
      <c r="BR101" s="9">
        <f>BR99*2%</f>
        <v/>
      </c>
      <c r="BS101" s="9" t="n"/>
      <c r="BT101" s="9">
        <f>BV101+BX101+BZ101+CB101+CD101+CF101+CH101+CJ101+CL101</f>
        <v/>
      </c>
      <c r="BU101" s="9" t="n"/>
      <c r="BV101" s="9">
        <f>BV99*2%</f>
        <v/>
      </c>
      <c r="BW101" s="9" t="n"/>
      <c r="BX101" s="9">
        <f>BX99*2%</f>
        <v/>
      </c>
      <c r="BY101" s="9" t="n"/>
      <c r="BZ101" s="9">
        <f>BZ99*2%</f>
        <v/>
      </c>
      <c r="CA101" s="9" t="n"/>
      <c r="CB101" s="9">
        <f>CB99*2%</f>
        <v/>
      </c>
      <c r="CC101" s="9" t="n"/>
      <c r="CD101" s="9">
        <f>CD99*2%</f>
        <v/>
      </c>
      <c r="CE101" s="9" t="n"/>
      <c r="CF101" s="9">
        <f>CF99*2%</f>
        <v/>
      </c>
      <c r="CG101" s="9" t="n"/>
      <c r="CH101" s="9">
        <f>CH99*2%</f>
        <v/>
      </c>
      <c r="CI101" s="9" t="n"/>
      <c r="CJ101" s="9">
        <f>CJ99*2%</f>
        <v/>
      </c>
      <c r="CK101" s="9" t="n"/>
      <c r="CL101" s="9">
        <f>CL99*2%</f>
        <v/>
      </c>
      <c r="CM101" s="9" t="n"/>
      <c r="CN101" s="9">
        <f>CP101+CR101+CT101+CV101+CX101+CZ101+DB101+DD101+DF101+DH101+DJ101+DL101+DN101</f>
        <v/>
      </c>
      <c r="CO101" s="9" t="n"/>
      <c r="CP101" s="9">
        <f>CP99*2%</f>
        <v/>
      </c>
      <c r="CQ101" s="9" t="n"/>
      <c r="CR101" s="9">
        <f>CR99*2%</f>
        <v/>
      </c>
      <c r="CS101" s="9" t="n"/>
      <c r="CT101" s="9">
        <f>CT99*2%</f>
        <v/>
      </c>
      <c r="CU101" s="9" t="n"/>
      <c r="CV101" s="9">
        <f>CV99*2%</f>
        <v/>
      </c>
      <c r="CW101" s="9" t="n"/>
      <c r="CX101" s="9">
        <f>CX99*2%</f>
        <v/>
      </c>
      <c r="CY101" s="9" t="n"/>
      <c r="CZ101" s="9">
        <f>CZ99*2%</f>
        <v/>
      </c>
      <c r="DA101" s="9" t="n"/>
      <c r="DB101" s="9">
        <f>DB99*2%</f>
        <v/>
      </c>
      <c r="DC101" s="9" t="n"/>
      <c r="DD101" s="9">
        <f>DD99*2%</f>
        <v/>
      </c>
      <c r="DE101" s="9" t="n"/>
      <c r="DF101" s="9">
        <f>DF99*2%</f>
        <v/>
      </c>
      <c r="DG101" s="9" t="n"/>
      <c r="DH101" s="9">
        <f>DH99*2%</f>
        <v/>
      </c>
      <c r="DI101" s="9" t="n"/>
      <c r="DJ101" s="9">
        <f>DJ99*2%</f>
        <v/>
      </c>
      <c r="DK101" s="9" t="n"/>
      <c r="DL101" s="9">
        <f>DL99*2%</f>
        <v/>
      </c>
      <c r="DM101" s="9" t="n"/>
      <c r="DN101" s="9">
        <f>DN99*2%</f>
        <v/>
      </c>
      <c r="DO101" s="9">
        <f>E101+AU101+BI101+BS101+CM101</f>
        <v/>
      </c>
      <c r="DP101" s="9">
        <f>F101+AV101+BJ101+BT101+CN101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P50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SUM(E5:E13)</f>
        <v/>
      </c>
      <c r="F4" s="4">
        <f>SUM(F5:F13)</f>
        <v/>
      </c>
      <c r="G4" s="4">
        <f>SUM(G5:G13)</f>
        <v/>
      </c>
      <c r="H4" s="4">
        <f>SUM(H5:H13)</f>
        <v/>
      </c>
      <c r="I4" s="4">
        <f>SUM(I5:I13)</f>
        <v/>
      </c>
      <c r="J4" s="4">
        <f>SUM(J5:J13)</f>
        <v/>
      </c>
      <c r="K4" s="4">
        <f>SUM(K5:K13)</f>
        <v/>
      </c>
      <c r="L4" s="4">
        <f>SUM(L5:L13)</f>
        <v/>
      </c>
      <c r="M4" s="4">
        <f>SUM(M5:M13)</f>
        <v/>
      </c>
      <c r="N4" s="4">
        <f>SUM(N5:N13)</f>
        <v/>
      </c>
      <c r="O4" s="4">
        <f>SUM(O5:O13)</f>
        <v/>
      </c>
      <c r="P4" s="4">
        <f>SUM(P5:P13)</f>
        <v/>
      </c>
      <c r="Q4" s="4">
        <f>SUM(Q5:Q13)</f>
        <v/>
      </c>
      <c r="R4" s="4">
        <f>SUM(R5:R13)</f>
        <v/>
      </c>
      <c r="S4" s="4">
        <f>SUM(S5:S13)</f>
        <v/>
      </c>
      <c r="T4" s="4">
        <f>SUM(T5:T13)</f>
        <v/>
      </c>
      <c r="U4" s="4">
        <f>SUM(U5:U13)</f>
        <v/>
      </c>
      <c r="V4" s="4">
        <f>SUM(V5:V13)</f>
        <v/>
      </c>
      <c r="W4" s="4">
        <f>SUM(W5:W13)</f>
        <v/>
      </c>
      <c r="X4" s="4">
        <f>SUM(X5:X13)</f>
        <v/>
      </c>
      <c r="Y4" s="4">
        <f>SUM(Y5:Y13)</f>
        <v/>
      </c>
      <c r="Z4" s="4">
        <f>SUM(Z5:Z13)</f>
        <v/>
      </c>
      <c r="AA4" s="4">
        <f>SUM(AA5:AA13)</f>
        <v/>
      </c>
      <c r="AB4" s="4">
        <f>SUM(AB5:AB13)</f>
        <v/>
      </c>
      <c r="AC4" s="4">
        <f>SUM(AC5:AC13)</f>
        <v/>
      </c>
      <c r="AD4" s="4">
        <f>SUM(AD5:AD13)</f>
        <v/>
      </c>
      <c r="AE4" s="4">
        <f>SUM(AE5:AE13)</f>
        <v/>
      </c>
      <c r="AF4" s="4">
        <f>SUM(AF5:AF13)</f>
        <v/>
      </c>
      <c r="AG4" s="4">
        <f>SUM(AG5:AG13)</f>
        <v/>
      </c>
      <c r="AH4" s="4">
        <f>SUM(AH5:AH13)</f>
        <v/>
      </c>
      <c r="AI4" s="4">
        <f>SUM(AI5:AI13)</f>
        <v/>
      </c>
      <c r="AJ4" s="4">
        <f>SUM(AJ5:AJ13)</f>
        <v/>
      </c>
      <c r="AK4" s="4">
        <f>SUM(AK5:AK13)</f>
        <v/>
      </c>
      <c r="AL4" s="4">
        <f>SUM(AL5:AL13)</f>
        <v/>
      </c>
      <c r="AM4" s="4">
        <f>SUM(AM5:AM13)</f>
        <v/>
      </c>
      <c r="AN4" s="4">
        <f>SUM(AN5:AN13)</f>
        <v/>
      </c>
      <c r="AO4" s="4">
        <f>SUM(AO5:AO13)</f>
        <v/>
      </c>
      <c r="AP4" s="4">
        <f>SUM(AP5:AP13)</f>
        <v/>
      </c>
      <c r="AQ4" s="4">
        <f>SUM(AQ5:AQ13)</f>
        <v/>
      </c>
      <c r="AR4" s="4">
        <f>SUM(AR5:AR13)</f>
        <v/>
      </c>
      <c r="AS4" s="4">
        <f>SUM(AS5:AS13)</f>
        <v/>
      </c>
      <c r="AT4" s="4">
        <f>SUM(AT5:AT13)</f>
        <v/>
      </c>
      <c r="AU4" s="4">
        <f>SUM(AU5:AU13)</f>
        <v/>
      </c>
      <c r="AV4" s="4">
        <f>SUM(AV5:AV13)</f>
        <v/>
      </c>
      <c r="AW4" s="4">
        <f>SUM(AW5:AW13)</f>
        <v/>
      </c>
      <c r="AX4" s="4">
        <f>SUM(AX5:AX13)</f>
        <v/>
      </c>
      <c r="AY4" s="4">
        <f>SUM(AY5:AY13)</f>
        <v/>
      </c>
      <c r="AZ4" s="4">
        <f>SUM(AZ5:AZ13)</f>
        <v/>
      </c>
      <c r="BA4" s="4">
        <f>SUM(BA5:BA13)</f>
        <v/>
      </c>
      <c r="BB4" s="4">
        <f>SUM(BB5:BB13)</f>
        <v/>
      </c>
      <c r="BC4" s="4">
        <f>SUM(BC5:BC13)</f>
        <v/>
      </c>
      <c r="BD4" s="4">
        <f>SUM(BD5:BD13)</f>
        <v/>
      </c>
      <c r="BE4" s="4">
        <f>SUM(BE5:BE13)</f>
        <v/>
      </c>
      <c r="BF4" s="4">
        <f>SUM(BF5:BF13)</f>
        <v/>
      </c>
      <c r="BG4" s="4">
        <f>SUM(BG5:BG13)</f>
        <v/>
      </c>
      <c r="BH4" s="4">
        <f>SUM(BH5:BH13)</f>
        <v/>
      </c>
      <c r="BI4" s="4">
        <f>SUM(BI5:BI13)</f>
        <v/>
      </c>
      <c r="BJ4" s="4">
        <f>SUM(BJ5:BJ13)</f>
        <v/>
      </c>
      <c r="BK4" s="4">
        <f>SUM(BK5:BK13)</f>
        <v/>
      </c>
      <c r="BL4" s="4">
        <f>SUM(BL5:BL13)</f>
        <v/>
      </c>
      <c r="BM4" s="4">
        <f>SUM(BM5:BM13)</f>
        <v/>
      </c>
      <c r="BN4" s="4">
        <f>SUM(BN5:BN13)</f>
        <v/>
      </c>
      <c r="BO4" s="4">
        <f>SUM(BO5:BO13)</f>
        <v/>
      </c>
      <c r="BP4" s="4">
        <f>SUM(BP5:BP13)</f>
        <v/>
      </c>
      <c r="BQ4" s="4">
        <f>SUM(BQ5:BQ13)</f>
        <v/>
      </c>
      <c r="BR4" s="4">
        <f>SUM(BR5:BR13)</f>
        <v/>
      </c>
      <c r="BS4" s="4">
        <f>SUM(BS5:BS13)</f>
        <v/>
      </c>
      <c r="BT4" s="4">
        <f>SUM(BT5:BT13)</f>
        <v/>
      </c>
      <c r="BU4" s="4">
        <f>SUM(BU5:BU13)</f>
        <v/>
      </c>
      <c r="BV4" s="4">
        <f>SUM(BV5:BV13)</f>
        <v/>
      </c>
      <c r="BW4" s="4">
        <f>SUM(BW5:BW13)</f>
        <v/>
      </c>
      <c r="BX4" s="4">
        <f>SUM(BX5:BX13)</f>
        <v/>
      </c>
      <c r="BY4" s="4">
        <f>SUM(BY5:BY13)</f>
        <v/>
      </c>
      <c r="BZ4" s="4">
        <f>SUM(BZ5:BZ13)</f>
        <v/>
      </c>
      <c r="CA4" s="4">
        <f>SUM(CA5:CA13)</f>
        <v/>
      </c>
      <c r="CB4" s="4">
        <f>SUM(CB5:CB13)</f>
        <v/>
      </c>
      <c r="CC4" s="4">
        <f>SUM(CC5:CC13)</f>
        <v/>
      </c>
      <c r="CD4" s="4">
        <f>SUM(CD5:CD13)</f>
        <v/>
      </c>
      <c r="CE4" s="4">
        <f>SUM(CE5:CE13)</f>
        <v/>
      </c>
      <c r="CF4" s="4">
        <f>SUM(CF5:CF13)</f>
        <v/>
      </c>
      <c r="CG4" s="4">
        <f>SUM(CG5:CG13)</f>
        <v/>
      </c>
      <c r="CH4" s="4">
        <f>SUM(CH5:CH13)</f>
        <v/>
      </c>
      <c r="CI4" s="4">
        <f>SUM(CI5:CI13)</f>
        <v/>
      </c>
      <c r="CJ4" s="4">
        <f>SUM(CJ5:CJ13)</f>
        <v/>
      </c>
      <c r="CK4" s="4">
        <f>SUM(CK5:CK13)</f>
        <v/>
      </c>
      <c r="CL4" s="4">
        <f>SUM(CL5:CL13)</f>
        <v/>
      </c>
      <c r="CM4" s="4">
        <f>SUM(CM5:CM13)</f>
        <v/>
      </c>
      <c r="CN4" s="4">
        <f>SUM(CN5:CN13)</f>
        <v/>
      </c>
      <c r="CO4" s="4">
        <f>SUM(CO5:CO13)</f>
        <v/>
      </c>
      <c r="CP4" s="4">
        <f>SUM(CP5:CP13)</f>
        <v/>
      </c>
      <c r="CQ4" s="4">
        <f>SUM(CQ5:CQ13)</f>
        <v/>
      </c>
      <c r="CR4" s="4">
        <f>SUM(CR5:CR13)</f>
        <v/>
      </c>
      <c r="CS4" s="4">
        <f>SUM(CS5:CS13)</f>
        <v/>
      </c>
      <c r="CT4" s="4">
        <f>SUM(CT5:CT13)</f>
        <v/>
      </c>
      <c r="CU4" s="4">
        <f>SUM(CU5:CU13)</f>
        <v/>
      </c>
      <c r="CV4" s="4">
        <f>SUM(CV5:CV13)</f>
        <v/>
      </c>
      <c r="CW4" s="4">
        <f>SUM(CW5:CW13)</f>
        <v/>
      </c>
      <c r="CX4" s="4">
        <f>SUM(CX5:CX13)</f>
        <v/>
      </c>
      <c r="CY4" s="4">
        <f>SUM(CY5:CY13)</f>
        <v/>
      </c>
      <c r="CZ4" s="4">
        <f>SUM(CZ5:CZ13)</f>
        <v/>
      </c>
      <c r="DA4" s="4">
        <f>SUM(DA5:DA13)</f>
        <v/>
      </c>
      <c r="DB4" s="4">
        <f>SUM(DB5:DB13)</f>
        <v/>
      </c>
      <c r="DC4" s="4">
        <f>SUM(DC5:DC13)</f>
        <v/>
      </c>
      <c r="DD4" s="4">
        <f>SUM(DD5:DD13)</f>
        <v/>
      </c>
      <c r="DE4" s="4">
        <f>SUM(DE5:DE13)</f>
        <v/>
      </c>
      <c r="DF4" s="4">
        <f>SUM(DF5:DF13)</f>
        <v/>
      </c>
      <c r="DG4" s="4">
        <f>SUM(DG5:DG13)</f>
        <v/>
      </c>
      <c r="DH4" s="4">
        <f>SUM(DH5:DH13)</f>
        <v/>
      </c>
      <c r="DI4" s="4">
        <f>SUM(DI5:DI13)</f>
        <v/>
      </c>
      <c r="DJ4" s="4">
        <f>SUM(DJ5:DJ13)</f>
        <v/>
      </c>
      <c r="DK4" s="4">
        <f>SUM(DK5:DK13)</f>
        <v/>
      </c>
      <c r="DL4" s="4">
        <f>SUM(DL5:DL13)</f>
        <v/>
      </c>
      <c r="DM4" s="4">
        <f>SUM(DM5:DM13)</f>
        <v/>
      </c>
      <c r="DN4" s="4">
        <f>SUM(DN5:DN13)</f>
        <v/>
      </c>
      <c r="DO4" s="4">
        <f>SUM(DO5:DO13)</f>
        <v/>
      </c>
      <c r="DP4" s="4">
        <f>SUM(DP5:DP13)</f>
        <v/>
      </c>
    </row>
    <row r="5" hidden="1" outlineLevel="1">
      <c r="A5" s="5" t="n">
        <v>1</v>
      </c>
      <c r="B5" s="6" t="inlineStr">
        <is>
          <t>"'EKOSAN KADAR'' МЧЖ</t>
        </is>
      </c>
      <c r="C5" s="6" t="inlineStr">
        <is>
          <t>Шахрисабз</t>
        </is>
      </c>
      <c r="D5" s="6" t="inlineStr">
        <is>
          <t>Шахрисабз 2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n">
        <v>2</v>
      </c>
      <c r="AZ5" s="7" t="n">
        <v>2643020</v>
      </c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n">
        <v>2</v>
      </c>
      <c r="BL5" s="7" t="n">
        <v>499408</v>
      </c>
      <c r="BM5" s="7" t="inlineStr"/>
      <c r="BN5" s="7" t="inlineStr"/>
      <c r="BO5" s="7" t="n">
        <v>10</v>
      </c>
      <c r="BP5" s="7" t="n">
        <v>6126400</v>
      </c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"ALSEV PHARM" XK</t>
        </is>
      </c>
      <c r="C6" s="6" t="inlineStr">
        <is>
          <t>Шахрисабз</t>
        </is>
      </c>
      <c r="D6" s="6" t="inlineStr">
        <is>
          <t>Шахрисабз 2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n">
        <v>2</v>
      </c>
      <c r="L6" s="7" t="n">
        <v>147200</v>
      </c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n">
        <v>15</v>
      </c>
      <c r="CL6" s="7" t="n">
        <v>13459500</v>
      </c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n">
        <v>15</v>
      </c>
      <c r="DD6" s="7" t="n">
        <v>5865750</v>
      </c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"JASMIN-FARANGIZ" ХК</t>
        </is>
      </c>
      <c r="C7" s="6" t="inlineStr">
        <is>
          <t>Шахрисабз</t>
        </is>
      </c>
      <c r="D7" s="6" t="inlineStr">
        <is>
          <t>Шахрисабз 2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n">
        <v>10</v>
      </c>
      <c r="H7" s="7" t="n">
        <v>6462900</v>
      </c>
      <c r="I7" s="7" t="inlineStr"/>
      <c r="J7" s="7" t="inlineStr"/>
      <c r="K7" s="7" t="inlineStr"/>
      <c r="L7" s="7" t="inlineStr"/>
      <c r="M7" s="7" t="n">
        <v>10</v>
      </c>
      <c r="N7" s="7" t="n">
        <v>3184500</v>
      </c>
      <c r="O7" s="7" t="n">
        <v>30</v>
      </c>
      <c r="P7" s="7" t="n">
        <v>35604000</v>
      </c>
      <c r="Q7" s="7" t="n">
        <v>100</v>
      </c>
      <c r="R7" s="7" t="n">
        <v>674950000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n">
        <v>5</v>
      </c>
      <c r="AD7" s="7" t="n">
        <v>805125</v>
      </c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n">
        <v>1</v>
      </c>
      <c r="AX7" s="7" t="n">
        <v>531815</v>
      </c>
      <c r="AY7" s="7" t="n">
        <v>2</v>
      </c>
      <c r="AZ7" s="7" t="n">
        <v>1321510</v>
      </c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n">
        <v>10</v>
      </c>
      <c r="BP7" s="7" t="n">
        <v>3070750</v>
      </c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n">
        <v>10</v>
      </c>
      <c r="BX7" s="7" t="n">
        <v>2050400</v>
      </c>
      <c r="BY7" s="7" t="inlineStr"/>
      <c r="BZ7" s="7" t="inlineStr"/>
      <c r="CA7" s="7" t="inlineStr"/>
      <c r="CB7" s="7" t="inlineStr"/>
      <c r="CC7" s="7" t="n">
        <v>2</v>
      </c>
      <c r="CD7" s="7" t="n">
        <v>1525540</v>
      </c>
      <c r="CE7" s="7" t="inlineStr"/>
      <c r="CF7" s="7" t="inlineStr"/>
      <c r="CG7" s="7" t="inlineStr"/>
      <c r="CH7" s="7" t="inlineStr"/>
      <c r="CI7" s="7" t="inlineStr"/>
      <c r="CJ7" s="7" t="inlineStr"/>
      <c r="CK7" s="7" t="n">
        <v>10</v>
      </c>
      <c r="CL7" s="7" t="n">
        <v>5982000</v>
      </c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n">
        <v>10</v>
      </c>
      <c r="DD7" s="7" t="n">
        <v>2528800</v>
      </c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"QAMASHI DORI-DARMON"</t>
        </is>
      </c>
      <c r="C8" s="6" t="inlineStr">
        <is>
          <t>Шахрисабз</t>
        </is>
      </c>
      <c r="D8" s="6" t="inlineStr">
        <is>
          <t>Шахрисабз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n">
        <v>2</v>
      </c>
      <c r="BL8" s="7" t="n">
        <v>499400</v>
      </c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"SAMAMED ISAFARM"</t>
        </is>
      </c>
      <c r="C9" s="6" t="inlineStr">
        <is>
          <t>Шахрисабз</t>
        </is>
      </c>
      <c r="D9" s="6" t="inlineStr">
        <is>
          <t>Шахрисабз 2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4</v>
      </c>
      <c r="H9" s="7" t="n">
        <v>1034064</v>
      </c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6</v>
      </c>
      <c r="R9" s="7" t="n">
        <v>2429820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n">
        <v>6</v>
      </c>
      <c r="DD9" s="7" t="n">
        <v>938520</v>
      </c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"SHOHRUH ASIL FARM" MCHJ</t>
        </is>
      </c>
      <c r="C10" s="6" t="inlineStr">
        <is>
          <t>Шахрисабз</t>
        </is>
      </c>
      <c r="D10" s="6" t="inlineStr">
        <is>
          <t>Шахрисабз 2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n">
        <v>5</v>
      </c>
      <c r="BH10" s="7" t="n">
        <v>1119625</v>
      </c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"ХОЛИКУЛ ОТА" ХК</t>
        </is>
      </c>
      <c r="C11" s="6" t="inlineStr">
        <is>
          <t>Шахрисабз</t>
        </is>
      </c>
      <c r="D11" s="6" t="inlineStr">
        <is>
          <t>Шахрисабз 2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n">
        <v>5</v>
      </c>
      <c r="P11" s="7" t="n">
        <v>989000</v>
      </c>
      <c r="Q11" s="7" t="n">
        <v>15</v>
      </c>
      <c r="R11" s="7" t="n">
        <v>8436875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OOO "SANJAR ULUGBEK FARM"</t>
        </is>
      </c>
      <c r="C12" s="6" t="inlineStr">
        <is>
          <t>Шахрисабз</t>
        </is>
      </c>
      <c r="D12" s="6" t="inlineStr">
        <is>
          <t>Шахрисабз 2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n">
        <v>2</v>
      </c>
      <c r="X12" s="7" t="n">
        <v>0</v>
      </c>
      <c r="Y12" s="7" t="inlineStr"/>
      <c r="Z12" s="7" t="inlineStr"/>
      <c r="AA12" s="7" t="inlineStr"/>
      <c r="AB12" s="7" t="inlineStr"/>
      <c r="AC12" s="7" t="n">
        <v>4</v>
      </c>
      <c r="AD12" s="7" t="n">
        <v>499824</v>
      </c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ЧП "ABDULFAYZ-FURQAT-FARM"</t>
        </is>
      </c>
      <c r="C13" s="6" t="inlineStr">
        <is>
          <t>Шахрисабз</t>
        </is>
      </c>
      <c r="D13" s="6" t="inlineStr">
        <is>
          <t>Шахрисабз 2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n">
        <v>6</v>
      </c>
      <c r="DD13" s="7" t="n">
        <v>938520</v>
      </c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>
      <c r="A14" s="2" t="n">
        <v>0</v>
      </c>
      <c r="B14" s="3" t="inlineStr">
        <is>
          <t>Grand</t>
        </is>
      </c>
      <c r="C14" s="3" t="inlineStr"/>
      <c r="D14" s="3" t="inlineStr"/>
      <c r="E14" s="4">
        <f>SUM(E15:E46)</f>
        <v/>
      </c>
      <c r="F14" s="4">
        <f>SUM(F15:F46)</f>
        <v/>
      </c>
      <c r="G14" s="4">
        <f>SUM(G15:G46)</f>
        <v/>
      </c>
      <c r="H14" s="4">
        <f>SUM(H15:H46)</f>
        <v/>
      </c>
      <c r="I14" s="4">
        <f>SUM(I15:I46)</f>
        <v/>
      </c>
      <c r="J14" s="4">
        <f>SUM(J15:J46)</f>
        <v/>
      </c>
      <c r="K14" s="4">
        <f>SUM(K15:K46)</f>
        <v/>
      </c>
      <c r="L14" s="4">
        <f>SUM(L15:L46)</f>
        <v/>
      </c>
      <c r="M14" s="4">
        <f>SUM(M15:M46)</f>
        <v/>
      </c>
      <c r="N14" s="4">
        <f>SUM(N15:N46)</f>
        <v/>
      </c>
      <c r="O14" s="4">
        <f>SUM(O15:O46)</f>
        <v/>
      </c>
      <c r="P14" s="4">
        <f>SUM(P15:P46)</f>
        <v/>
      </c>
      <c r="Q14" s="4">
        <f>SUM(Q15:Q46)</f>
        <v/>
      </c>
      <c r="R14" s="4">
        <f>SUM(R15:R46)</f>
        <v/>
      </c>
      <c r="S14" s="4">
        <f>SUM(S15:S46)</f>
        <v/>
      </c>
      <c r="T14" s="4">
        <f>SUM(T15:T46)</f>
        <v/>
      </c>
      <c r="U14" s="4">
        <f>SUM(U15:U46)</f>
        <v/>
      </c>
      <c r="V14" s="4">
        <f>SUM(V15:V46)</f>
        <v/>
      </c>
      <c r="W14" s="4">
        <f>SUM(W15:W46)</f>
        <v/>
      </c>
      <c r="X14" s="4">
        <f>SUM(X15:X46)</f>
        <v/>
      </c>
      <c r="Y14" s="4">
        <f>SUM(Y15:Y46)</f>
        <v/>
      </c>
      <c r="Z14" s="4">
        <f>SUM(Z15:Z46)</f>
        <v/>
      </c>
      <c r="AA14" s="4">
        <f>SUM(AA15:AA46)</f>
        <v/>
      </c>
      <c r="AB14" s="4">
        <f>SUM(AB15:AB46)</f>
        <v/>
      </c>
      <c r="AC14" s="4">
        <f>SUM(AC15:AC46)</f>
        <v/>
      </c>
      <c r="AD14" s="4">
        <f>SUM(AD15:AD46)</f>
        <v/>
      </c>
      <c r="AE14" s="4">
        <f>SUM(AE15:AE46)</f>
        <v/>
      </c>
      <c r="AF14" s="4">
        <f>SUM(AF15:AF46)</f>
        <v/>
      </c>
      <c r="AG14" s="4">
        <f>SUM(AG15:AG46)</f>
        <v/>
      </c>
      <c r="AH14" s="4">
        <f>SUM(AH15:AH46)</f>
        <v/>
      </c>
      <c r="AI14" s="4">
        <f>SUM(AI15:AI46)</f>
        <v/>
      </c>
      <c r="AJ14" s="4">
        <f>SUM(AJ15:AJ46)</f>
        <v/>
      </c>
      <c r="AK14" s="4">
        <f>SUM(AK15:AK46)</f>
        <v/>
      </c>
      <c r="AL14" s="4">
        <f>SUM(AL15:AL46)</f>
        <v/>
      </c>
      <c r="AM14" s="4">
        <f>SUM(AM15:AM46)</f>
        <v/>
      </c>
      <c r="AN14" s="4">
        <f>SUM(AN15:AN46)</f>
        <v/>
      </c>
      <c r="AO14" s="4">
        <f>SUM(AO15:AO46)</f>
        <v/>
      </c>
      <c r="AP14" s="4">
        <f>SUM(AP15:AP46)</f>
        <v/>
      </c>
      <c r="AQ14" s="4">
        <f>SUM(AQ15:AQ46)</f>
        <v/>
      </c>
      <c r="AR14" s="4">
        <f>SUM(AR15:AR46)</f>
        <v/>
      </c>
      <c r="AS14" s="4">
        <f>SUM(AS15:AS46)</f>
        <v/>
      </c>
      <c r="AT14" s="4">
        <f>SUM(AT15:AT46)</f>
        <v/>
      </c>
      <c r="AU14" s="4">
        <f>SUM(AU15:AU46)</f>
        <v/>
      </c>
      <c r="AV14" s="4">
        <f>SUM(AV15:AV46)</f>
        <v/>
      </c>
      <c r="AW14" s="4">
        <f>SUM(AW15:AW46)</f>
        <v/>
      </c>
      <c r="AX14" s="4">
        <f>SUM(AX15:AX46)</f>
        <v/>
      </c>
      <c r="AY14" s="4">
        <f>SUM(AY15:AY46)</f>
        <v/>
      </c>
      <c r="AZ14" s="4">
        <f>SUM(AZ15:AZ46)</f>
        <v/>
      </c>
      <c r="BA14" s="4">
        <f>SUM(BA15:BA46)</f>
        <v/>
      </c>
      <c r="BB14" s="4">
        <f>SUM(BB15:BB46)</f>
        <v/>
      </c>
      <c r="BC14" s="4">
        <f>SUM(BC15:BC46)</f>
        <v/>
      </c>
      <c r="BD14" s="4">
        <f>SUM(BD15:BD46)</f>
        <v/>
      </c>
      <c r="BE14" s="4">
        <f>SUM(BE15:BE46)</f>
        <v/>
      </c>
      <c r="BF14" s="4">
        <f>SUM(BF15:BF46)</f>
        <v/>
      </c>
      <c r="BG14" s="4">
        <f>SUM(BG15:BG46)</f>
        <v/>
      </c>
      <c r="BH14" s="4">
        <f>SUM(BH15:BH46)</f>
        <v/>
      </c>
      <c r="BI14" s="4">
        <f>SUM(BI15:BI46)</f>
        <v/>
      </c>
      <c r="BJ14" s="4">
        <f>SUM(BJ15:BJ46)</f>
        <v/>
      </c>
      <c r="BK14" s="4">
        <f>SUM(BK15:BK46)</f>
        <v/>
      </c>
      <c r="BL14" s="4">
        <f>SUM(BL15:BL46)</f>
        <v/>
      </c>
      <c r="BM14" s="4">
        <f>SUM(BM15:BM46)</f>
        <v/>
      </c>
      <c r="BN14" s="4">
        <f>SUM(BN15:BN46)</f>
        <v/>
      </c>
      <c r="BO14" s="4">
        <f>SUM(BO15:BO46)</f>
        <v/>
      </c>
      <c r="BP14" s="4">
        <f>SUM(BP15:BP46)</f>
        <v/>
      </c>
      <c r="BQ14" s="4">
        <f>SUM(BQ15:BQ46)</f>
        <v/>
      </c>
      <c r="BR14" s="4">
        <f>SUM(BR15:BR46)</f>
        <v/>
      </c>
      <c r="BS14" s="4">
        <f>SUM(BS15:BS46)</f>
        <v/>
      </c>
      <c r="BT14" s="4">
        <f>SUM(BT15:BT46)</f>
        <v/>
      </c>
      <c r="BU14" s="4">
        <f>SUM(BU15:BU46)</f>
        <v/>
      </c>
      <c r="BV14" s="4">
        <f>SUM(BV15:BV46)</f>
        <v/>
      </c>
      <c r="BW14" s="4">
        <f>SUM(BW15:BW46)</f>
        <v/>
      </c>
      <c r="BX14" s="4">
        <f>SUM(BX15:BX46)</f>
        <v/>
      </c>
      <c r="BY14" s="4">
        <f>SUM(BY15:BY46)</f>
        <v/>
      </c>
      <c r="BZ14" s="4">
        <f>SUM(BZ15:BZ46)</f>
        <v/>
      </c>
      <c r="CA14" s="4">
        <f>SUM(CA15:CA46)</f>
        <v/>
      </c>
      <c r="CB14" s="4">
        <f>SUM(CB15:CB46)</f>
        <v/>
      </c>
      <c r="CC14" s="4">
        <f>SUM(CC15:CC46)</f>
        <v/>
      </c>
      <c r="CD14" s="4">
        <f>SUM(CD15:CD46)</f>
        <v/>
      </c>
      <c r="CE14" s="4">
        <f>SUM(CE15:CE46)</f>
        <v/>
      </c>
      <c r="CF14" s="4">
        <f>SUM(CF15:CF46)</f>
        <v/>
      </c>
      <c r="CG14" s="4">
        <f>SUM(CG15:CG46)</f>
        <v/>
      </c>
      <c r="CH14" s="4">
        <f>SUM(CH15:CH46)</f>
        <v/>
      </c>
      <c r="CI14" s="4">
        <f>SUM(CI15:CI46)</f>
        <v/>
      </c>
      <c r="CJ14" s="4">
        <f>SUM(CJ15:CJ46)</f>
        <v/>
      </c>
      <c r="CK14" s="4">
        <f>SUM(CK15:CK46)</f>
        <v/>
      </c>
      <c r="CL14" s="4">
        <f>SUM(CL15:CL46)</f>
        <v/>
      </c>
      <c r="CM14" s="4">
        <f>SUM(CM15:CM46)</f>
        <v/>
      </c>
      <c r="CN14" s="4">
        <f>SUM(CN15:CN46)</f>
        <v/>
      </c>
      <c r="CO14" s="4">
        <f>SUM(CO15:CO46)</f>
        <v/>
      </c>
      <c r="CP14" s="4">
        <f>SUM(CP15:CP46)</f>
        <v/>
      </c>
      <c r="CQ14" s="4">
        <f>SUM(CQ15:CQ46)</f>
        <v/>
      </c>
      <c r="CR14" s="4">
        <f>SUM(CR15:CR46)</f>
        <v/>
      </c>
      <c r="CS14" s="4">
        <f>SUM(CS15:CS46)</f>
        <v/>
      </c>
      <c r="CT14" s="4">
        <f>SUM(CT15:CT46)</f>
        <v/>
      </c>
      <c r="CU14" s="4">
        <f>SUM(CU15:CU46)</f>
        <v/>
      </c>
      <c r="CV14" s="4">
        <f>SUM(CV15:CV46)</f>
        <v/>
      </c>
      <c r="CW14" s="4">
        <f>SUM(CW15:CW46)</f>
        <v/>
      </c>
      <c r="CX14" s="4">
        <f>SUM(CX15:CX46)</f>
        <v/>
      </c>
      <c r="CY14" s="4">
        <f>SUM(CY15:CY46)</f>
        <v/>
      </c>
      <c r="CZ14" s="4">
        <f>SUM(CZ15:CZ46)</f>
        <v/>
      </c>
      <c r="DA14" s="4">
        <f>SUM(DA15:DA46)</f>
        <v/>
      </c>
      <c r="DB14" s="4">
        <f>SUM(DB15:DB46)</f>
        <v/>
      </c>
      <c r="DC14" s="4">
        <f>SUM(DC15:DC46)</f>
        <v/>
      </c>
      <c r="DD14" s="4">
        <f>SUM(DD15:DD46)</f>
        <v/>
      </c>
      <c r="DE14" s="4">
        <f>SUM(DE15:DE46)</f>
        <v/>
      </c>
      <c r="DF14" s="4">
        <f>SUM(DF15:DF46)</f>
        <v/>
      </c>
      <c r="DG14" s="4">
        <f>SUM(DG15:DG46)</f>
        <v/>
      </c>
      <c r="DH14" s="4">
        <f>SUM(DH15:DH46)</f>
        <v/>
      </c>
      <c r="DI14" s="4">
        <f>SUM(DI15:DI46)</f>
        <v/>
      </c>
      <c r="DJ14" s="4">
        <f>SUM(DJ15:DJ46)</f>
        <v/>
      </c>
      <c r="DK14" s="4">
        <f>SUM(DK15:DK46)</f>
        <v/>
      </c>
      <c r="DL14" s="4">
        <f>SUM(DL15:DL46)</f>
        <v/>
      </c>
      <c r="DM14" s="4">
        <f>SUM(DM15:DM46)</f>
        <v/>
      </c>
      <c r="DN14" s="4">
        <f>SUM(DN15:DN46)</f>
        <v/>
      </c>
      <c r="DO14" s="4">
        <f>SUM(DO15:DO46)</f>
        <v/>
      </c>
      <c r="DP14" s="4">
        <f>SUM(DP15:DP46)</f>
        <v/>
      </c>
    </row>
    <row r="15" hidden="1" outlineLevel="1">
      <c r="A15" s="5" t="n">
        <v>1</v>
      </c>
      <c r="B15" s="6" t="inlineStr">
        <is>
          <t>ARSLON PHARM XUSUSIY KORXONA</t>
        </is>
      </c>
      <c r="C15" s="6" t="inlineStr">
        <is>
          <t>Шахрисабз</t>
        </is>
      </c>
      <c r="D15" s="6" t="inlineStr">
        <is>
          <t>Шахрисабз 2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n">
        <v>2</v>
      </c>
      <c r="AF15" s="7" t="n">
        <v>495374</v>
      </c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2</v>
      </c>
      <c r="B16" s="6" t="inlineStr">
        <is>
          <t>Abdurasul Ota Javohir XK</t>
        </is>
      </c>
      <c r="C16" s="6" t="inlineStr">
        <is>
          <t>Шахрисабз</t>
        </is>
      </c>
      <c r="D16" s="6" t="inlineStr">
        <is>
          <t>Шахрисабз 2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n">
        <v>6</v>
      </c>
      <c r="N16" s="7" t="n">
        <v>935922</v>
      </c>
      <c r="O16" s="7" t="inlineStr"/>
      <c r="P16" s="7" t="inlineStr"/>
      <c r="Q16" s="7" t="n">
        <v>8</v>
      </c>
      <c r="R16" s="7" t="n">
        <v>1156968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3</v>
      </c>
      <c r="B17" s="6" t="inlineStr">
        <is>
          <t>DARMON FARM PLUS 77 MCHJ</t>
        </is>
      </c>
      <c r="C17" s="6" t="inlineStr">
        <is>
          <t>Шахрисабз</t>
        </is>
      </c>
      <c r="D17" s="6" t="inlineStr">
        <is>
          <t>Шахрисабз 2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n">
        <v>6</v>
      </c>
      <c r="R17" s="7" t="n">
        <v>523505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4</v>
      </c>
      <c r="B18" s="6" t="inlineStr">
        <is>
          <t>DOKTOR T DARMON MCHJ</t>
        </is>
      </c>
      <c r="C18" s="6" t="inlineStr">
        <is>
          <t>Шахрисабз</t>
        </is>
      </c>
      <c r="D18" s="6" t="inlineStr">
        <is>
          <t>Шахрисабз 2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n">
        <v>5</v>
      </c>
      <c r="BZ18" s="7" t="n">
        <v>1902640</v>
      </c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5</v>
      </c>
      <c r="B19" s="6" t="inlineStr">
        <is>
          <t>EGIZAK MEDLINE MCHJ</t>
        </is>
      </c>
      <c r="C19" s="6" t="inlineStr">
        <is>
          <t>Шахрисабз</t>
        </is>
      </c>
      <c r="D19" s="6" t="inlineStr">
        <is>
          <t>Шахрисабз 2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n">
        <v>30</v>
      </c>
      <c r="CJ19" s="7" t="n">
        <v>6868230</v>
      </c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6</v>
      </c>
      <c r="B20" s="6" t="inlineStr">
        <is>
          <t>EZOZ HUMO MCHJ</t>
        </is>
      </c>
      <c r="C20" s="6" t="inlineStr">
        <is>
          <t>Шахрисабз</t>
        </is>
      </c>
      <c r="D20" s="6" t="inlineStr">
        <is>
          <t>Шахрисабз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n">
        <v>1</v>
      </c>
      <c r="R20" s="7" t="n">
        <v>429152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7</v>
      </c>
      <c r="B21" s="6" t="inlineStr">
        <is>
          <t>FARZONA BONU GIYOH XK</t>
        </is>
      </c>
      <c r="C21" s="6" t="inlineStr">
        <is>
          <t>Шахрисабз</t>
        </is>
      </c>
      <c r="D21" s="6" t="inlineStr">
        <is>
          <t>Шахрисабз 2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n">
        <v>5</v>
      </c>
      <c r="N21" s="7" t="n">
        <v>133555</v>
      </c>
      <c r="O21" s="7" t="inlineStr"/>
      <c r="P21" s="7" t="inlineStr"/>
      <c r="Q21" s="7" t="n">
        <v>7</v>
      </c>
      <c r="R21" s="7" t="n">
        <v>1645383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8</v>
      </c>
      <c r="B22" s="6" t="inlineStr">
        <is>
          <t>FAYZ IDEAL MED-LTM XK</t>
        </is>
      </c>
      <c r="C22" s="6" t="inlineStr">
        <is>
          <t>Шахрисабз</t>
        </is>
      </c>
      <c r="D22" s="6" t="inlineStr">
        <is>
          <t>Шахрисабз 2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n">
        <v>5</v>
      </c>
      <c r="R22" s="7" t="n">
        <v>1444330</v>
      </c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9</v>
      </c>
      <c r="B23" s="6" t="inlineStr">
        <is>
          <t>JONBUZSOY QURILISH SAVDO XK</t>
        </is>
      </c>
      <c r="C23" s="6" t="inlineStr">
        <is>
          <t>Шахрисабз</t>
        </is>
      </c>
      <c r="D23" s="6" t="inlineStr">
        <is>
          <t>Шахрисабз 2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n">
        <v>10</v>
      </c>
      <c r="R23" s="7" t="n">
        <v>4289140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n">
        <v>5</v>
      </c>
      <c r="DD23" s="7" t="n">
        <v>1803215</v>
      </c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10</v>
      </c>
      <c r="B24" s="6" t="inlineStr">
        <is>
          <t>Koldreks Falimint XK</t>
        </is>
      </c>
      <c r="C24" s="6" t="inlineStr">
        <is>
          <t>Шахрисабз</t>
        </is>
      </c>
      <c r="D24" s="6" t="inlineStr">
        <is>
          <t>Шахрисабз 2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n">
        <v>5</v>
      </c>
      <c r="N24" s="7" t="n">
        <v>1226140</v>
      </c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11</v>
      </c>
      <c r="B25" s="6" t="inlineStr">
        <is>
          <t>MEXRONAXON FARM MCHJ</t>
        </is>
      </c>
      <c r="C25" s="6" t="inlineStr">
        <is>
          <t>Шахрисабз</t>
        </is>
      </c>
      <c r="D25" s="6" t="inlineStr">
        <is>
          <t>Шахрисабз 2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n">
        <v>2</v>
      </c>
      <c r="H25" s="7" t="n">
        <v>368826</v>
      </c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n">
        <v>10</v>
      </c>
      <c r="R25" s="7" t="n">
        <v>1859600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12</v>
      </c>
      <c r="B26" s="6" t="inlineStr">
        <is>
          <t>Mehrigiyo-Saxovat-Ilyos XK</t>
        </is>
      </c>
      <c r="C26" s="6" t="inlineStr">
        <is>
          <t>Шахрисабз</t>
        </is>
      </c>
      <c r="D26" s="6" t="inlineStr">
        <is>
          <t>Шахрисабз 2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n">
        <v>2</v>
      </c>
      <c r="R26" s="7" t="n">
        <v>817122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13</v>
      </c>
      <c r="B27" s="6" t="inlineStr">
        <is>
          <t>Murtazaev Dilshod Mustafaevich XK</t>
        </is>
      </c>
      <c r="C27" s="6" t="inlineStr">
        <is>
          <t>Шахрисабз</t>
        </is>
      </c>
      <c r="D27" s="6" t="inlineStr">
        <is>
          <t>Шахрисабз 2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n">
        <v>15</v>
      </c>
      <c r="R27" s="7" t="n">
        <v>3410164</v>
      </c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14</v>
      </c>
      <c r="B28" s="6" t="inlineStr">
        <is>
          <t>Mustafo Jahongir XK</t>
        </is>
      </c>
      <c r="C28" s="6" t="inlineStr">
        <is>
          <t>Шахрисабз</t>
        </is>
      </c>
      <c r="D28" s="6" t="inlineStr">
        <is>
          <t>Шахрисабз 2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n">
        <v>1</v>
      </c>
      <c r="CD28" s="7" t="n">
        <v>198283</v>
      </c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15</v>
      </c>
      <c r="B29" s="6" t="inlineStr">
        <is>
          <t>Muxlisa Orasta Fayz XK</t>
        </is>
      </c>
      <c r="C29" s="6" t="inlineStr">
        <is>
          <t>Шахрисабз</t>
        </is>
      </c>
      <c r="D29" s="6" t="inlineStr">
        <is>
          <t>Шахрисабз 2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n">
        <v>48</v>
      </c>
      <c r="AL29" s="7" t="n">
        <v>18686160</v>
      </c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16</v>
      </c>
      <c r="B30" s="6" t="inlineStr">
        <is>
          <t>Nikofleks XK</t>
        </is>
      </c>
      <c r="C30" s="6" t="inlineStr">
        <is>
          <t>Шахрисабз</t>
        </is>
      </c>
      <c r="D30" s="6" t="inlineStr">
        <is>
          <t>Шахрисабз 2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n">
        <v>16</v>
      </c>
      <c r="R30" s="7" t="n">
        <v>1312924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17</v>
      </c>
      <c r="B31" s="6" t="inlineStr">
        <is>
          <t>Normurodov Madaminbek XK</t>
        </is>
      </c>
      <c r="C31" s="6" t="inlineStr">
        <is>
          <t>Шахрисабз</t>
        </is>
      </c>
      <c r="D31" s="6" t="inlineStr">
        <is>
          <t>Шахрисабз 2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n">
        <v>2</v>
      </c>
      <c r="DD31" s="7" t="n">
        <v>676432</v>
      </c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18</v>
      </c>
      <c r="B32" s="6" t="inlineStr">
        <is>
          <t>Nusrat Asil Farm XK</t>
        </is>
      </c>
      <c r="C32" s="6" t="inlineStr">
        <is>
          <t>Шахрисабз</t>
        </is>
      </c>
      <c r="D32" s="6" t="inlineStr">
        <is>
          <t>Шахрисабз 2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n">
        <v>20</v>
      </c>
      <c r="BP32" s="7" t="n">
        <v>4215380</v>
      </c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19</v>
      </c>
      <c r="B33" s="6" t="inlineStr">
        <is>
          <t>Pardaev Beknazar XK</t>
        </is>
      </c>
      <c r="C33" s="6" t="inlineStr">
        <is>
          <t>Шахрисабз</t>
        </is>
      </c>
      <c r="D33" s="6" t="inlineStr">
        <is>
          <t>Шахрисабз 2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n">
        <v>10</v>
      </c>
      <c r="H33" s="7" t="n">
        <v>4189815</v>
      </c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20</v>
      </c>
      <c r="B34" s="6" t="inlineStr">
        <is>
          <t>QOBILOVA  FARIDA SHIFO MCHJ</t>
        </is>
      </c>
      <c r="C34" s="6" t="inlineStr">
        <is>
          <t>Шахрисабз</t>
        </is>
      </c>
      <c r="D34" s="6" t="inlineStr">
        <is>
          <t>Шахрисабз 2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n">
        <v>4</v>
      </c>
      <c r="R34" s="7" t="n">
        <v>1990660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21</v>
      </c>
      <c r="B35" s="6" t="inlineStr">
        <is>
          <t>Qamashi Dori Darmon MCHJ</t>
        </is>
      </c>
      <c r="C35" s="6" t="inlineStr">
        <is>
          <t>Шахрисабз</t>
        </is>
      </c>
      <c r="D35" s="6" t="inlineStr">
        <is>
          <t>Шахрисабз 2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n">
        <v>2</v>
      </c>
      <c r="X35" s="7" t="n">
        <v>692366</v>
      </c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n">
        <v>5</v>
      </c>
      <c r="AJ35" s="7" t="n">
        <v>167160</v>
      </c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22</v>
      </c>
      <c r="B36" s="6" t="inlineStr">
        <is>
          <t>REMEDY PHARM MCHJ</t>
        </is>
      </c>
      <c r="C36" s="6" t="inlineStr">
        <is>
          <t>Шахрисабз</t>
        </is>
      </c>
      <c r="D36" s="6" t="inlineStr">
        <is>
          <t>Шахрисабз 2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n">
        <v>5</v>
      </c>
      <c r="R36" s="7" t="n">
        <v>236290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 hidden="1" outlineLevel="1">
      <c r="A37" s="5" t="n">
        <v>23</v>
      </c>
      <c r="B37" s="6" t="inlineStr">
        <is>
          <t>SADBARG  NUR XUSUSIY  KORXONA</t>
        </is>
      </c>
      <c r="C37" s="6" t="inlineStr">
        <is>
          <t>Шахрисабз</t>
        </is>
      </c>
      <c r="D37" s="6" t="inlineStr">
        <is>
          <t>Шахрисабз 2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n">
        <v>7</v>
      </c>
      <c r="N37" s="7" t="n">
        <v>710257</v>
      </c>
      <c r="O37" s="7" t="inlineStr"/>
      <c r="P37" s="7" t="inlineStr"/>
      <c r="Q37" s="7" t="n">
        <v>8</v>
      </c>
      <c r="R37" s="7" t="n">
        <v>3408008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n">
        <v>2</v>
      </c>
      <c r="AF37" s="7" t="n">
        <v>751448</v>
      </c>
      <c r="AG37" s="7" t="inlineStr"/>
      <c r="AH37" s="7" t="inlineStr"/>
      <c r="AI37" s="7" t="n">
        <v>2</v>
      </c>
      <c r="AJ37" s="7" t="n">
        <v>142434</v>
      </c>
      <c r="AK37" s="7" t="n">
        <v>13</v>
      </c>
      <c r="AL37" s="7" t="n">
        <v>4780722</v>
      </c>
      <c r="AM37" s="7" t="inlineStr"/>
      <c r="AN37" s="7" t="inlineStr"/>
      <c r="AO37" s="7" t="inlineStr"/>
      <c r="AP37" s="7" t="inlineStr"/>
      <c r="AQ37" s="7" t="inlineStr"/>
      <c r="AR37" s="7" t="inlineStr"/>
      <c r="AS37" s="7" t="n">
        <v>5</v>
      </c>
      <c r="AT37" s="7" t="n">
        <v>697565</v>
      </c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</f>
        <v/>
      </c>
      <c r="BT37" s="7">
        <f>BV37+BX37+BZ37+CB37+CD37+CF37+CH37+CJ37+CL37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n">
        <v>3</v>
      </c>
      <c r="CL37" s="7" t="n">
        <v>409257</v>
      </c>
      <c r="CM37" s="7">
        <f>CO37+CQ37+CS37+CU37+CW37+CY37+DA37+DC37+DE37+DG37+DI37+DK37+DM37</f>
        <v/>
      </c>
      <c r="CN37" s="7">
        <f>CP37+CR37+CT37+CV37+CX37+CZ37+DB37+DD37+DF37+DH37+DJ37+DL37+DN37</f>
        <v/>
      </c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n">
        <v>3</v>
      </c>
      <c r="DB37" s="7" t="n">
        <v>1344798</v>
      </c>
      <c r="DC37" s="7" t="n">
        <v>5</v>
      </c>
      <c r="DD37" s="7" t="n">
        <v>1347095</v>
      </c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>
        <f>E37+AU37+BI37+BS37+CM37</f>
        <v/>
      </c>
      <c r="DP37" s="7">
        <f>F37+AV37+BJ37+BT37+CN37</f>
        <v/>
      </c>
    </row>
    <row r="38" hidden="1" outlineLevel="1">
      <c r="A38" s="5" t="n">
        <v>24</v>
      </c>
      <c r="B38" s="6" t="inlineStr">
        <is>
          <t>SHOHRUH ASL FARM MCHJ</t>
        </is>
      </c>
      <c r="C38" s="6" t="inlineStr">
        <is>
          <t>Шахрисабз</t>
        </is>
      </c>
      <c r="D38" s="6" t="inlineStr">
        <is>
          <t>Шахрисабз 2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n">
        <v>2</v>
      </c>
      <c r="L38" s="7" t="n">
        <v>451262</v>
      </c>
      <c r="M38" s="7" t="n">
        <v>6</v>
      </c>
      <c r="N38" s="7" t="n">
        <v>918234</v>
      </c>
      <c r="O38" s="7" t="inlineStr"/>
      <c r="P38" s="7" t="inlineStr"/>
      <c r="Q38" s="7" t="n">
        <v>5</v>
      </c>
      <c r="R38" s="7" t="n">
        <v>713070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n">
        <v>2</v>
      </c>
      <c r="BL38" s="7" t="n">
        <v>595598</v>
      </c>
      <c r="BM38" s="7" t="inlineStr"/>
      <c r="BN38" s="7" t="inlineStr"/>
      <c r="BO38" s="7" t="n">
        <v>5</v>
      </c>
      <c r="BP38" s="7" t="n">
        <v>133665</v>
      </c>
      <c r="BQ38" s="7" t="inlineStr"/>
      <c r="BR38" s="7" t="inlineStr"/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n">
        <v>1</v>
      </c>
      <c r="CD38" s="7" t="n">
        <v>111728</v>
      </c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inlineStr"/>
      <c r="DD38" s="7" t="inlineStr"/>
      <c r="DE38" s="7" t="inlineStr"/>
      <c r="DF38" s="7" t="inlineStr"/>
      <c r="DG38" s="7" t="n">
        <v>2</v>
      </c>
      <c r="DH38" s="7" t="n">
        <v>802982</v>
      </c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25</v>
      </c>
      <c r="B39" s="6" t="inlineStr">
        <is>
          <t>SUNNAT FARM 777  XUSUSIY KORXONA</t>
        </is>
      </c>
      <c r="C39" s="6" t="inlineStr">
        <is>
          <t>Шахрисабз</t>
        </is>
      </c>
      <c r="D39" s="6" t="inlineStr">
        <is>
          <t>Шахрисабз 2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n">
        <v>3</v>
      </c>
      <c r="R39" s="7" t="n">
        <v>425370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26</v>
      </c>
      <c r="B40" s="6" t="inlineStr">
        <is>
          <t>Shuhrat Sheraliyevich MCHJ</t>
        </is>
      </c>
      <c r="C40" s="6" t="inlineStr">
        <is>
          <t>Шахрисабз</t>
        </is>
      </c>
      <c r="D40" s="6" t="inlineStr">
        <is>
          <t>Шахрисабз 2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n">
        <v>3</v>
      </c>
      <c r="N40" s="7" t="n">
        <v>1264431</v>
      </c>
      <c r="O40" s="7" t="inlineStr"/>
      <c r="P40" s="7" t="inlineStr"/>
      <c r="Q40" s="7" t="n">
        <v>1</v>
      </c>
      <c r="R40" s="7" t="n">
        <v>406467</v>
      </c>
      <c r="S40" s="7" t="inlineStr"/>
      <c r="T40" s="7" t="inlineStr"/>
      <c r="U40" s="7" t="inlineStr"/>
      <c r="V40" s="7" t="inlineStr"/>
      <c r="W40" s="7" t="n">
        <v>1</v>
      </c>
      <c r="X40" s="7" t="n">
        <v>118237</v>
      </c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n">
        <v>2</v>
      </c>
      <c r="AH40" s="7" t="n">
        <v>811176</v>
      </c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n">
        <v>3</v>
      </c>
      <c r="DD40" s="7" t="n">
        <v>1416219</v>
      </c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27</v>
      </c>
      <c r="B41" s="6" t="inlineStr">
        <is>
          <t>Sojida Davo Farm XK</t>
        </is>
      </c>
      <c r="C41" s="6" t="inlineStr">
        <is>
          <t>Шахрисабз</t>
        </is>
      </c>
      <c r="D41" s="6" t="inlineStr">
        <is>
          <t>Шахрисабз 2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n">
        <v>10</v>
      </c>
      <c r="N41" s="7" t="n">
        <v>3342775</v>
      </c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 hidden="1" outlineLevel="1">
      <c r="A42" s="5" t="n">
        <v>28</v>
      </c>
      <c r="B42" s="6" t="inlineStr">
        <is>
          <t>Ulugbek ICHSTDF</t>
        </is>
      </c>
      <c r="C42" s="6" t="inlineStr">
        <is>
          <t>Шахрисабз</t>
        </is>
      </c>
      <c r="D42" s="6" t="inlineStr">
        <is>
          <t>Шахрисабз 2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</f>
        <v/>
      </c>
      <c r="BT42" s="7">
        <f>BV42+BX42+BZ42+CB42+CD42+CF42+CH42+CJ42+CL42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>
        <f>CO42+CQ42+CS42+CU42+CW42+CY42+DA42+DC42+DE42+DG42+DI42+DK42+DM42</f>
        <v/>
      </c>
      <c r="CN42" s="7">
        <f>CP42+CR42+CT42+CV42+CX42+CZ42+DB42+DD42+DF42+DH42+DJ42+DL42+DN42</f>
        <v/>
      </c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n">
        <v>20</v>
      </c>
      <c r="DB42" s="7" t="n">
        <v>5992320</v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>
        <f>E42+AU42+BI42+BS42+CM42</f>
        <v/>
      </c>
      <c r="DP42" s="7">
        <f>F42+AV42+BJ42+BT42+CN42</f>
        <v/>
      </c>
    </row>
    <row r="43" hidden="1" outlineLevel="1">
      <c r="A43" s="5" t="n">
        <v>29</v>
      </c>
      <c r="B43" s="6" t="inlineStr">
        <is>
          <t>Uyshun Farm XK</t>
        </is>
      </c>
      <c r="C43" s="6" t="inlineStr">
        <is>
          <t>Шахрисабз</t>
        </is>
      </c>
      <c r="D43" s="6" t="inlineStr">
        <is>
          <t>Шахрисабз 2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n">
        <v>10</v>
      </c>
      <c r="N43" s="7" t="n">
        <v>2445690</v>
      </c>
      <c r="O43" s="7" t="inlineStr"/>
      <c r="P43" s="7" t="inlineStr"/>
      <c r="Q43" s="7" t="n">
        <v>5</v>
      </c>
      <c r="R43" s="7" t="n">
        <v>185270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30</v>
      </c>
      <c r="B44" s="6" t="inlineStr">
        <is>
          <t>Xujafarm Enam Firmasi</t>
        </is>
      </c>
      <c r="C44" s="6" t="inlineStr">
        <is>
          <t>Шахрисабз</t>
        </is>
      </c>
      <c r="D44" s="6" t="inlineStr">
        <is>
          <t>Шахрисабз 2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n">
        <v>5</v>
      </c>
      <c r="H44" s="7" t="n">
        <v>280070</v>
      </c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>
        <f>E44+AU44+BI44+BS44+CM44</f>
        <v/>
      </c>
      <c r="DP44" s="7">
        <f>F44+AV44+BJ44+BT44+CN44</f>
        <v/>
      </c>
    </row>
    <row r="45" hidden="1" outlineLevel="1">
      <c r="A45" s="5" t="n">
        <v>31</v>
      </c>
      <c r="B45" s="6" t="inlineStr">
        <is>
          <t>YETTI OQ TULPOR  MCHJ</t>
        </is>
      </c>
      <c r="C45" s="6" t="inlineStr">
        <is>
          <t>Шахрисабз</t>
        </is>
      </c>
      <c r="D45" s="6" t="inlineStr">
        <is>
          <t>Шахрисабз 2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n">
        <v>10</v>
      </c>
      <c r="R45" s="7" t="n">
        <v>882050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32</v>
      </c>
      <c r="B46" s="6" t="inlineStr">
        <is>
          <t>Zamin XK</t>
        </is>
      </c>
      <c r="C46" s="6" t="inlineStr">
        <is>
          <t>Шахрисабз</t>
        </is>
      </c>
      <c r="D46" s="6" t="inlineStr">
        <is>
          <t>Шахрисабз 2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n">
        <v>1</v>
      </c>
      <c r="R46" s="7" t="n">
        <v>216216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>
      <c r="A47" s="8" t="n"/>
      <c r="B47" s="8" t="inlineStr">
        <is>
          <t>FINAL SUM</t>
        </is>
      </c>
      <c r="C47" s="8" t="n"/>
      <c r="D47" s="8" t="n"/>
      <c r="E47" s="9">
        <f>E4+E14</f>
        <v/>
      </c>
      <c r="F47" s="9">
        <f>F4+F14</f>
        <v/>
      </c>
      <c r="G47" s="9">
        <f>G4+G14</f>
        <v/>
      </c>
      <c r="H47" s="9">
        <f>H4+H14</f>
        <v/>
      </c>
      <c r="I47" s="9">
        <f>I4+I14</f>
        <v/>
      </c>
      <c r="J47" s="9">
        <f>J4+J14</f>
        <v/>
      </c>
      <c r="K47" s="9">
        <f>K4+K14</f>
        <v/>
      </c>
      <c r="L47" s="9">
        <f>L4+L14</f>
        <v/>
      </c>
      <c r="M47" s="9">
        <f>M4+M14</f>
        <v/>
      </c>
      <c r="N47" s="9">
        <f>N4+N14</f>
        <v/>
      </c>
      <c r="O47" s="9">
        <f>O4+O14</f>
        <v/>
      </c>
      <c r="P47" s="9">
        <f>P4+P14</f>
        <v/>
      </c>
      <c r="Q47" s="9">
        <f>Q4+Q14</f>
        <v/>
      </c>
      <c r="R47" s="9">
        <f>R4+R14</f>
        <v/>
      </c>
      <c r="S47" s="9">
        <f>S4+S14</f>
        <v/>
      </c>
      <c r="T47" s="9">
        <f>T4+T14</f>
        <v/>
      </c>
      <c r="U47" s="9">
        <f>U4+U14</f>
        <v/>
      </c>
      <c r="V47" s="9">
        <f>V4+V14</f>
        <v/>
      </c>
      <c r="W47" s="9">
        <f>W4+W14</f>
        <v/>
      </c>
      <c r="X47" s="9">
        <f>X4+X14</f>
        <v/>
      </c>
      <c r="Y47" s="9">
        <f>Y4+Y14</f>
        <v/>
      </c>
      <c r="Z47" s="9">
        <f>Z4+Z14</f>
        <v/>
      </c>
      <c r="AA47" s="9">
        <f>AA4+AA14</f>
        <v/>
      </c>
      <c r="AB47" s="9">
        <f>AB4+AB14</f>
        <v/>
      </c>
      <c r="AC47" s="9">
        <f>AC4+AC14</f>
        <v/>
      </c>
      <c r="AD47" s="9">
        <f>AD4+AD14</f>
        <v/>
      </c>
      <c r="AE47" s="9">
        <f>AE4+AE14</f>
        <v/>
      </c>
      <c r="AF47" s="9">
        <f>AF4+AF14</f>
        <v/>
      </c>
      <c r="AG47" s="9">
        <f>AG4+AG14</f>
        <v/>
      </c>
      <c r="AH47" s="9">
        <f>AH4+AH14</f>
        <v/>
      </c>
      <c r="AI47" s="9">
        <f>AI4+AI14</f>
        <v/>
      </c>
      <c r="AJ47" s="9">
        <f>AJ4+AJ14</f>
        <v/>
      </c>
      <c r="AK47" s="9">
        <f>AK4+AK14</f>
        <v/>
      </c>
      <c r="AL47" s="9">
        <f>AL4+AL14</f>
        <v/>
      </c>
      <c r="AM47" s="9">
        <f>AM4+AM14</f>
        <v/>
      </c>
      <c r="AN47" s="9">
        <f>AN4+AN14</f>
        <v/>
      </c>
      <c r="AO47" s="9">
        <f>AO4+AO14</f>
        <v/>
      </c>
      <c r="AP47" s="9">
        <f>AP4+AP14</f>
        <v/>
      </c>
      <c r="AQ47" s="9">
        <f>AQ4+AQ14</f>
        <v/>
      </c>
      <c r="AR47" s="9">
        <f>AR4+AR14</f>
        <v/>
      </c>
      <c r="AS47" s="9">
        <f>AS4+AS14</f>
        <v/>
      </c>
      <c r="AT47" s="9">
        <f>AT4+AT14</f>
        <v/>
      </c>
      <c r="AU47" s="9">
        <f>AU4+AU14</f>
        <v/>
      </c>
      <c r="AV47" s="9">
        <f>AV4+AV14</f>
        <v/>
      </c>
      <c r="AW47" s="9">
        <f>AW4+AW14</f>
        <v/>
      </c>
      <c r="AX47" s="9">
        <f>AX4+AX14</f>
        <v/>
      </c>
      <c r="AY47" s="9">
        <f>AY4+AY14</f>
        <v/>
      </c>
      <c r="AZ47" s="9">
        <f>AZ4+AZ14</f>
        <v/>
      </c>
      <c r="BA47" s="9">
        <f>BA4+BA14</f>
        <v/>
      </c>
      <c r="BB47" s="9">
        <f>BB4+BB14</f>
        <v/>
      </c>
      <c r="BC47" s="9">
        <f>BC4+BC14</f>
        <v/>
      </c>
      <c r="BD47" s="9">
        <f>BD4+BD14</f>
        <v/>
      </c>
      <c r="BE47" s="9">
        <f>BE4+BE14</f>
        <v/>
      </c>
      <c r="BF47" s="9">
        <f>BF4+BF14</f>
        <v/>
      </c>
      <c r="BG47" s="9">
        <f>BG4+BG14</f>
        <v/>
      </c>
      <c r="BH47" s="9">
        <f>BH4+BH14</f>
        <v/>
      </c>
      <c r="BI47" s="9">
        <f>BI4+BI14</f>
        <v/>
      </c>
      <c r="BJ47" s="9">
        <f>BJ4+BJ14</f>
        <v/>
      </c>
      <c r="BK47" s="9">
        <f>BK4+BK14</f>
        <v/>
      </c>
      <c r="BL47" s="9">
        <f>BL4+BL14</f>
        <v/>
      </c>
      <c r="BM47" s="9">
        <f>BM4+BM14</f>
        <v/>
      </c>
      <c r="BN47" s="9">
        <f>BN4+BN14</f>
        <v/>
      </c>
      <c r="BO47" s="9">
        <f>BO4+BO14</f>
        <v/>
      </c>
      <c r="BP47" s="9">
        <f>BP4+BP14</f>
        <v/>
      </c>
      <c r="BQ47" s="9">
        <f>BQ4+BQ14</f>
        <v/>
      </c>
      <c r="BR47" s="9">
        <f>BR4+BR14</f>
        <v/>
      </c>
      <c r="BS47" s="9">
        <f>BS4+BS14</f>
        <v/>
      </c>
      <c r="BT47" s="9">
        <f>BT4+BT14</f>
        <v/>
      </c>
      <c r="BU47" s="9">
        <f>BU4+BU14</f>
        <v/>
      </c>
      <c r="BV47" s="9">
        <f>BV4+BV14</f>
        <v/>
      </c>
      <c r="BW47" s="9">
        <f>BW4+BW14</f>
        <v/>
      </c>
      <c r="BX47" s="9">
        <f>BX4+BX14</f>
        <v/>
      </c>
      <c r="BY47" s="9">
        <f>BY4+BY14</f>
        <v/>
      </c>
      <c r="BZ47" s="9">
        <f>BZ4+BZ14</f>
        <v/>
      </c>
      <c r="CA47" s="9">
        <f>CA4+CA14</f>
        <v/>
      </c>
      <c r="CB47" s="9">
        <f>CB4+CB14</f>
        <v/>
      </c>
      <c r="CC47" s="9">
        <f>CC4+CC14</f>
        <v/>
      </c>
      <c r="CD47" s="9">
        <f>CD4+CD14</f>
        <v/>
      </c>
      <c r="CE47" s="9">
        <f>CE4+CE14</f>
        <v/>
      </c>
      <c r="CF47" s="9">
        <f>CF4+CF14</f>
        <v/>
      </c>
      <c r="CG47" s="9">
        <f>CG4+CG14</f>
        <v/>
      </c>
      <c r="CH47" s="9">
        <f>CH4+CH14</f>
        <v/>
      </c>
      <c r="CI47" s="9">
        <f>CI4+CI14</f>
        <v/>
      </c>
      <c r="CJ47" s="9">
        <f>CJ4+CJ14</f>
        <v/>
      </c>
      <c r="CK47" s="9">
        <f>CK4+CK14</f>
        <v/>
      </c>
      <c r="CL47" s="9">
        <f>CL4+CL14</f>
        <v/>
      </c>
      <c r="CM47" s="9">
        <f>CM4+CM14</f>
        <v/>
      </c>
      <c r="CN47" s="9">
        <f>CN4+CN14</f>
        <v/>
      </c>
      <c r="CO47" s="9">
        <f>CO4+CO14</f>
        <v/>
      </c>
      <c r="CP47" s="9">
        <f>CP4+CP14</f>
        <v/>
      </c>
      <c r="CQ47" s="9">
        <f>CQ4+CQ14</f>
        <v/>
      </c>
      <c r="CR47" s="9">
        <f>CR4+CR14</f>
        <v/>
      </c>
      <c r="CS47" s="9">
        <f>CS4+CS14</f>
        <v/>
      </c>
      <c r="CT47" s="9">
        <f>CT4+CT14</f>
        <v/>
      </c>
      <c r="CU47" s="9">
        <f>CU4+CU14</f>
        <v/>
      </c>
      <c r="CV47" s="9">
        <f>CV4+CV14</f>
        <v/>
      </c>
      <c r="CW47" s="9">
        <f>CW4+CW14</f>
        <v/>
      </c>
      <c r="CX47" s="9">
        <f>CX4+CX14</f>
        <v/>
      </c>
      <c r="CY47" s="9">
        <f>CY4+CY14</f>
        <v/>
      </c>
      <c r="CZ47" s="9">
        <f>CZ4+CZ14</f>
        <v/>
      </c>
      <c r="DA47" s="9">
        <f>DA4+DA14</f>
        <v/>
      </c>
      <c r="DB47" s="9">
        <f>DB4+DB14</f>
        <v/>
      </c>
      <c r="DC47" s="9">
        <f>DC4+DC14</f>
        <v/>
      </c>
      <c r="DD47" s="9">
        <f>DD4+DD14</f>
        <v/>
      </c>
      <c r="DE47" s="9">
        <f>DE4+DE14</f>
        <v/>
      </c>
      <c r="DF47" s="9">
        <f>DF4+DF14</f>
        <v/>
      </c>
      <c r="DG47" s="9">
        <f>DG4+DG14</f>
        <v/>
      </c>
      <c r="DH47" s="9">
        <f>DH4+DH14</f>
        <v/>
      </c>
      <c r="DI47" s="9">
        <f>DI4+DI14</f>
        <v/>
      </c>
      <c r="DJ47" s="9">
        <f>DJ4+DJ14</f>
        <v/>
      </c>
      <c r="DK47" s="9">
        <f>DK4+DK14</f>
        <v/>
      </c>
      <c r="DL47" s="9">
        <f>DL4+DL14</f>
        <v/>
      </c>
      <c r="DM47" s="9">
        <f>DM4+DM14</f>
        <v/>
      </c>
      <c r="DN47" s="9">
        <f>DN4+DN14</f>
        <v/>
      </c>
      <c r="DO47" s="9">
        <f>DO4+DO14</f>
        <v/>
      </c>
      <c r="DP47" s="9">
        <f>DP4+DP14</f>
        <v/>
      </c>
    </row>
    <row r="48">
      <c r="A48" s="8" t="n"/>
      <c r="B48" s="8" t="inlineStr">
        <is>
          <t>FINAL SUM ( Minus 10 % )</t>
        </is>
      </c>
      <c r="C48" s="8" t="n"/>
      <c r="D48" s="8" t="n"/>
      <c r="E48" s="9" t="n"/>
      <c r="F48" s="9">
        <f>H48+J48+L48+N48+P48+R48+T48+V48+X48+Z48+AB48+AD48+AF48+AH48+AJ48+AL48+AN48+AP48+AR48+AT48</f>
        <v/>
      </c>
      <c r="G48" s="9" t="n"/>
      <c r="H48" s="9">
        <f>H47*90%</f>
        <v/>
      </c>
      <c r="I48" s="9" t="n"/>
      <c r="J48" s="9">
        <f>J47*90%</f>
        <v/>
      </c>
      <c r="K48" s="9" t="n"/>
      <c r="L48" s="9">
        <f>L47*90%</f>
        <v/>
      </c>
      <c r="M48" s="9" t="n"/>
      <c r="N48" s="9">
        <f>N47*90%</f>
        <v/>
      </c>
      <c r="O48" s="9" t="n"/>
      <c r="P48" s="9">
        <f>P47*90%</f>
        <v/>
      </c>
      <c r="Q48" s="9" t="n"/>
      <c r="R48" s="9">
        <f>R47*90%</f>
        <v/>
      </c>
      <c r="S48" s="9" t="n"/>
      <c r="T48" s="9">
        <f>T47*90%</f>
        <v/>
      </c>
      <c r="U48" s="9" t="n"/>
      <c r="V48" s="9">
        <f>V47*90%</f>
        <v/>
      </c>
      <c r="W48" s="9" t="n"/>
      <c r="X48" s="9">
        <f>X47*90%</f>
        <v/>
      </c>
      <c r="Y48" s="9" t="n"/>
      <c r="Z48" s="9">
        <f>Z47*90%</f>
        <v/>
      </c>
      <c r="AA48" s="9" t="n"/>
      <c r="AB48" s="9">
        <f>AB47*90%</f>
        <v/>
      </c>
      <c r="AC48" s="9" t="n"/>
      <c r="AD48" s="9">
        <f>AD47*90%</f>
        <v/>
      </c>
      <c r="AE48" s="9" t="n"/>
      <c r="AF48" s="9">
        <f>AF47*90%</f>
        <v/>
      </c>
      <c r="AG48" s="9" t="n"/>
      <c r="AH48" s="9">
        <f>AH47*90%</f>
        <v/>
      </c>
      <c r="AI48" s="9" t="n"/>
      <c r="AJ48" s="9">
        <f>AJ47*90%</f>
        <v/>
      </c>
      <c r="AK48" s="9" t="n"/>
      <c r="AL48" s="9">
        <f>AL47*90%</f>
        <v/>
      </c>
      <c r="AM48" s="9" t="n"/>
      <c r="AN48" s="9">
        <f>AN47*90%</f>
        <v/>
      </c>
      <c r="AO48" s="9" t="n"/>
      <c r="AP48" s="9">
        <f>AP47*90%</f>
        <v/>
      </c>
      <c r="AQ48" s="9" t="n"/>
      <c r="AR48" s="9">
        <f>AR47*90%</f>
        <v/>
      </c>
      <c r="AS48" s="9" t="n"/>
      <c r="AT48" s="9">
        <f>AT47*90%</f>
        <v/>
      </c>
      <c r="AU48" s="9" t="n"/>
      <c r="AV48" s="9">
        <f>AX48+AZ48+BB48+BD48+BF48+BH48</f>
        <v/>
      </c>
      <c r="AW48" s="9" t="n"/>
      <c r="AX48" s="9">
        <f>AX47*90%</f>
        <v/>
      </c>
      <c r="AY48" s="9" t="n"/>
      <c r="AZ48" s="9">
        <f>AZ47*90%</f>
        <v/>
      </c>
      <c r="BA48" s="9" t="n"/>
      <c r="BB48" s="9">
        <f>BB47*90%</f>
        <v/>
      </c>
      <c r="BC48" s="9" t="n"/>
      <c r="BD48" s="9">
        <f>BD47*90%</f>
        <v/>
      </c>
      <c r="BE48" s="9" t="n"/>
      <c r="BF48" s="9">
        <f>BF47*90%</f>
        <v/>
      </c>
      <c r="BG48" s="9" t="n"/>
      <c r="BH48" s="9">
        <f>BH47*90%</f>
        <v/>
      </c>
      <c r="BI48" s="9" t="n"/>
      <c r="BJ48" s="9">
        <f>BL48+BN48+BP48+BR48</f>
        <v/>
      </c>
      <c r="BK48" s="9" t="n"/>
      <c r="BL48" s="9">
        <f>BL47*90%</f>
        <v/>
      </c>
      <c r="BM48" s="9" t="n"/>
      <c r="BN48" s="9">
        <f>BN47*90%</f>
        <v/>
      </c>
      <c r="BO48" s="9" t="n"/>
      <c r="BP48" s="9">
        <f>BP47*90%</f>
        <v/>
      </c>
      <c r="BQ48" s="9" t="n"/>
      <c r="BR48" s="9">
        <f>BR47*90%</f>
        <v/>
      </c>
      <c r="BS48" s="9" t="n"/>
      <c r="BT48" s="9">
        <f>BV48+BX48+BZ48+CB48+CD48+CF48+CH48+CJ48+CL48</f>
        <v/>
      </c>
      <c r="BU48" s="9" t="n"/>
      <c r="BV48" s="9">
        <f>BV47*90%</f>
        <v/>
      </c>
      <c r="BW48" s="9" t="n"/>
      <c r="BX48" s="9">
        <f>BX47*90%</f>
        <v/>
      </c>
      <c r="BY48" s="9" t="n"/>
      <c r="BZ48" s="9">
        <f>BZ47*90%</f>
        <v/>
      </c>
      <c r="CA48" s="9" t="n"/>
      <c r="CB48" s="9">
        <f>CB47*90%</f>
        <v/>
      </c>
      <c r="CC48" s="9" t="n"/>
      <c r="CD48" s="9">
        <f>CD47*90%</f>
        <v/>
      </c>
      <c r="CE48" s="9" t="n"/>
      <c r="CF48" s="9">
        <f>CF47*90%</f>
        <v/>
      </c>
      <c r="CG48" s="9" t="n"/>
      <c r="CH48" s="9">
        <f>CH47*90%</f>
        <v/>
      </c>
      <c r="CI48" s="9" t="n"/>
      <c r="CJ48" s="9">
        <f>CJ47*90%</f>
        <v/>
      </c>
      <c r="CK48" s="9" t="n"/>
      <c r="CL48" s="9">
        <f>CL47*90%</f>
        <v/>
      </c>
      <c r="CM48" s="9" t="n"/>
      <c r="CN48" s="9">
        <f>CP48+CR48+CT48+CV48+CX48+CZ48+DB48+DD48+DF48+DH48+DJ48+DL48+DN48</f>
        <v/>
      </c>
      <c r="CO48" s="9" t="n"/>
      <c r="CP48" s="9">
        <f>CP47*90%</f>
        <v/>
      </c>
      <c r="CQ48" s="9" t="n"/>
      <c r="CR48" s="9">
        <f>CR47*90%</f>
        <v/>
      </c>
      <c r="CS48" s="9" t="n"/>
      <c r="CT48" s="9">
        <f>CT47*90%</f>
        <v/>
      </c>
      <c r="CU48" s="9" t="n"/>
      <c r="CV48" s="9">
        <f>CV47*90%</f>
        <v/>
      </c>
      <c r="CW48" s="9" t="n"/>
      <c r="CX48" s="9">
        <f>CX47*90%</f>
        <v/>
      </c>
      <c r="CY48" s="9" t="n"/>
      <c r="CZ48" s="9">
        <f>CZ47*90%</f>
        <v/>
      </c>
      <c r="DA48" s="9" t="n"/>
      <c r="DB48" s="9">
        <f>DB47*90%</f>
        <v/>
      </c>
      <c r="DC48" s="9" t="n"/>
      <c r="DD48" s="9">
        <f>DD47*90%</f>
        <v/>
      </c>
      <c r="DE48" s="9" t="n"/>
      <c r="DF48" s="9">
        <f>DF47*90%</f>
        <v/>
      </c>
      <c r="DG48" s="9" t="n"/>
      <c r="DH48" s="9">
        <f>DH47*90%</f>
        <v/>
      </c>
      <c r="DI48" s="9" t="n"/>
      <c r="DJ48" s="9">
        <f>DJ47*90%</f>
        <v/>
      </c>
      <c r="DK48" s="9" t="n"/>
      <c r="DL48" s="9">
        <f>DL47*90%</f>
        <v/>
      </c>
      <c r="DM48" s="9" t="n"/>
      <c r="DN48" s="9">
        <f>DN47*90%</f>
        <v/>
      </c>
      <c r="DO48" s="9">
        <f>E48+AU48+BI48+BS48+CM48</f>
        <v/>
      </c>
      <c r="DP48" s="9">
        <f>F48+AV48+BJ48+BT48+CN48</f>
        <v/>
      </c>
    </row>
    <row r="49">
      <c r="A49" s="8" t="n"/>
      <c r="B49" s="8" t="inlineStr">
        <is>
          <t>Final summa for Reklama</t>
        </is>
      </c>
      <c r="C49" s="8" t="n"/>
      <c r="D49" s="8" t="n"/>
      <c r="E49" s="9" t="n"/>
      <c r="F49" s="9">
        <f>H49+J49+L49+N49+P49+R49+T49+V49+X49+Z49+AB49+AD49+AF49+AH49+AJ49+AL49+AN49+AP49+AR49+AT49</f>
        <v/>
      </c>
      <c r="G49" s="9" t="n"/>
      <c r="H49" s="9">
        <f>G47*5000</f>
        <v/>
      </c>
      <c r="I49" s="9" t="n"/>
      <c r="J49" s="9">
        <f>I47*5000</f>
        <v/>
      </c>
      <c r="K49" s="9" t="n"/>
      <c r="L49" s="9">
        <f>K47*5000</f>
        <v/>
      </c>
      <c r="M49" s="9" t="n"/>
      <c r="N49" s="9">
        <f>M47*5000</f>
        <v/>
      </c>
      <c r="O49" s="9" t="n"/>
      <c r="P49" s="9">
        <f>O47*5000</f>
        <v/>
      </c>
      <c r="Q49" s="9" t="n"/>
      <c r="R49" s="9">
        <f>Q47*0</f>
        <v/>
      </c>
      <c r="S49" s="9" t="n"/>
      <c r="T49" s="9">
        <f>S47*0</f>
        <v/>
      </c>
      <c r="U49" s="9" t="n"/>
      <c r="V49" s="9">
        <f>U47*0</f>
        <v/>
      </c>
      <c r="W49" s="9" t="n"/>
      <c r="X49" s="9">
        <f>W47*0</f>
        <v/>
      </c>
      <c r="Y49" s="9" t="n"/>
      <c r="Z49" s="9">
        <f>Y47*0</f>
        <v/>
      </c>
      <c r="AA49" s="9" t="n"/>
      <c r="AB49" s="9">
        <f>AA47*7000</f>
        <v/>
      </c>
      <c r="AC49" s="9" t="n"/>
      <c r="AD49" s="9">
        <f>AC47*0</f>
        <v/>
      </c>
      <c r="AE49" s="9" t="n"/>
      <c r="AF49" s="9">
        <f>AE47*0</f>
        <v/>
      </c>
      <c r="AG49" s="9" t="n"/>
      <c r="AH49" s="9">
        <f>AG47*0</f>
        <v/>
      </c>
      <c r="AI49" s="9" t="n"/>
      <c r="AJ49" s="9">
        <f>AI47*0</f>
        <v/>
      </c>
      <c r="AK49" s="9" t="n"/>
      <c r="AL49" s="9">
        <f>AK47*0</f>
        <v/>
      </c>
      <c r="AM49" s="9" t="n"/>
      <c r="AN49" s="9">
        <f>AM47*0</f>
        <v/>
      </c>
      <c r="AO49" s="9" t="n"/>
      <c r="AP49" s="9">
        <f>AO47*0</f>
        <v/>
      </c>
      <c r="AQ49" s="9" t="n"/>
      <c r="AR49" s="9">
        <f>AQ47*0</f>
        <v/>
      </c>
      <c r="AS49" s="9" t="n"/>
      <c r="AT49" s="9">
        <f>AS47*0</f>
        <v/>
      </c>
      <c r="AU49" s="9" t="n"/>
      <c r="AV49" s="9">
        <f>AX49+AZ49+BB49+BD49+BF49+BH49</f>
        <v/>
      </c>
      <c r="AW49" s="9" t="n"/>
      <c r="AX49" s="9">
        <f>AW47*50000</f>
        <v/>
      </c>
      <c r="AY49" s="9" t="n"/>
      <c r="AZ49" s="9">
        <f>AY47*60000</f>
        <v/>
      </c>
      <c r="BA49" s="9" t="n"/>
      <c r="BB49" s="9">
        <f>BA47*7000</f>
        <v/>
      </c>
      <c r="BC49" s="9" t="n"/>
      <c r="BD49" s="9">
        <f>BC47*25000</f>
        <v/>
      </c>
      <c r="BE49" s="9" t="n"/>
      <c r="BF49" s="9">
        <f>BE47*20000</f>
        <v/>
      </c>
      <c r="BG49" s="9" t="n"/>
      <c r="BH49" s="9">
        <f>BG47*10000</f>
        <v/>
      </c>
      <c r="BI49" s="9" t="n"/>
      <c r="BJ49" s="9">
        <f>BL49+BN49+BP49+BR49</f>
        <v/>
      </c>
      <c r="BK49" s="9" t="n"/>
      <c r="BL49" s="9">
        <f>BK47*15000</f>
        <v/>
      </c>
      <c r="BM49" s="9" t="n"/>
      <c r="BN49" s="9">
        <f>BM47*5000</f>
        <v/>
      </c>
      <c r="BO49" s="9" t="n"/>
      <c r="BP49" s="9">
        <f>BO47*15000</f>
        <v/>
      </c>
      <c r="BQ49" s="9" t="n"/>
      <c r="BR49" s="9">
        <f>BQ47*5000</f>
        <v/>
      </c>
      <c r="BS49" s="9" t="n"/>
      <c r="BT49" s="9">
        <f>BV49+BX49+BZ49+CB49+CD49+CF49+CH49+CJ49+CL49</f>
        <v/>
      </c>
      <c r="BU49" s="9" t="n"/>
      <c r="BV49" s="9">
        <f>BU47*4000</f>
        <v/>
      </c>
      <c r="BW49" s="9" t="n"/>
      <c r="BX49" s="9">
        <f>BW47*2000</f>
        <v/>
      </c>
      <c r="BY49" s="9" t="n"/>
      <c r="BZ49" s="9">
        <f>BY47*10000</f>
        <v/>
      </c>
      <c r="CA49" s="9" t="n"/>
      <c r="CB49" s="9">
        <f>CA47*18000</f>
        <v/>
      </c>
      <c r="CC49" s="9" t="n"/>
      <c r="CD49" s="9">
        <f>CC47*150000</f>
        <v/>
      </c>
      <c r="CE49" s="9" t="n"/>
      <c r="CF49" s="9">
        <f>CE47*9000</f>
        <v/>
      </c>
      <c r="CG49" s="9" t="n"/>
      <c r="CH49" s="9">
        <f>CG47*0</f>
        <v/>
      </c>
      <c r="CI49" s="9" t="n"/>
      <c r="CJ49" s="9">
        <f>CI47*0</f>
        <v/>
      </c>
      <c r="CK49" s="9" t="n"/>
      <c r="CL49" s="9">
        <f>CK47*5000</f>
        <v/>
      </c>
      <c r="CM49" s="9" t="n"/>
      <c r="CN49" s="9">
        <f>CP49+CR49+CT49+CV49+CX49+CZ49+DB49+DD49+DF49+DH49+DJ49+DL49+DN49</f>
        <v/>
      </c>
      <c r="CO49" s="9" t="n"/>
      <c r="CP49" s="9">
        <f>CO47*5000</f>
        <v/>
      </c>
      <c r="CQ49" s="9" t="n"/>
      <c r="CR49" s="9">
        <f>CQ47*7000</f>
        <v/>
      </c>
      <c r="CS49" s="9" t="n"/>
      <c r="CT49" s="9">
        <f>CS47*18000</f>
        <v/>
      </c>
      <c r="CU49" s="9" t="n"/>
      <c r="CV49" s="9">
        <f>CU47*5000</f>
        <v/>
      </c>
      <c r="CW49" s="9" t="n"/>
      <c r="CX49" s="9">
        <f>CW47*12000</f>
        <v/>
      </c>
      <c r="CY49" s="9" t="n"/>
      <c r="CZ49" s="9">
        <f>CY47*10000</f>
        <v/>
      </c>
      <c r="DA49" s="9" t="n"/>
      <c r="DB49" s="9">
        <f>DA47*8000</f>
        <v/>
      </c>
      <c r="DC49" s="9" t="n"/>
      <c r="DD49" s="9">
        <f>DC47*0</f>
        <v/>
      </c>
      <c r="DE49" s="9" t="n"/>
      <c r="DF49" s="9">
        <f>DE47*10000</f>
        <v/>
      </c>
      <c r="DG49" s="9" t="n"/>
      <c r="DH49" s="9">
        <f>DG47*8000</f>
        <v/>
      </c>
      <c r="DI49" s="9" t="n"/>
      <c r="DJ49" s="9">
        <f>DI47*8000</f>
        <v/>
      </c>
      <c r="DK49" s="9" t="n"/>
      <c r="DL49" s="9">
        <f>DK47*15000</f>
        <v/>
      </c>
      <c r="DM49" s="9" t="n"/>
      <c r="DN49" s="9">
        <f>DM47*7000</f>
        <v/>
      </c>
      <c r="DO49" s="9">
        <f>E49+AU49+BI49+BS49+CM49</f>
        <v/>
      </c>
      <c r="DP49" s="9">
        <f>F49+AV49+BJ49+BT49+CN49</f>
        <v/>
      </c>
    </row>
    <row r="50">
      <c r="A50" s="8" t="n"/>
      <c r="B50" s="8" t="inlineStr">
        <is>
          <t>Final summa for Leksiya</t>
        </is>
      </c>
      <c r="C50" s="8" t="n"/>
      <c r="D50" s="8" t="n"/>
      <c r="E50" s="9" t="n"/>
      <c r="F50" s="9">
        <f>H50+J50+L50+N50+P50+R50+T50+V50+X50+Z50+AB50+AD50+AF50+AH50+AJ50+AL50+AN50+AP50+AR50+AT50</f>
        <v/>
      </c>
      <c r="G50" s="9" t="n"/>
      <c r="H50" s="9">
        <f>H48*2%</f>
        <v/>
      </c>
      <c r="I50" s="9" t="n"/>
      <c r="J50" s="9">
        <f>J48*2%</f>
        <v/>
      </c>
      <c r="K50" s="9" t="n"/>
      <c r="L50" s="9">
        <f>L48*2%</f>
        <v/>
      </c>
      <c r="M50" s="9" t="n"/>
      <c r="N50" s="9">
        <f>N48*2%</f>
        <v/>
      </c>
      <c r="O50" s="9" t="n"/>
      <c r="P50" s="9">
        <f>P48*2%</f>
        <v/>
      </c>
      <c r="Q50" s="9" t="n"/>
      <c r="R50" s="9">
        <f>R48*2%</f>
        <v/>
      </c>
      <c r="S50" s="9" t="n"/>
      <c r="T50" s="9">
        <f>T48*2%</f>
        <v/>
      </c>
      <c r="U50" s="9" t="n"/>
      <c r="V50" s="9">
        <f>V48*2%</f>
        <v/>
      </c>
      <c r="W50" s="9" t="n"/>
      <c r="X50" s="9">
        <f>X48*2%</f>
        <v/>
      </c>
      <c r="Y50" s="9" t="n"/>
      <c r="Z50" s="9">
        <f>Z48*2%</f>
        <v/>
      </c>
      <c r="AA50" s="9" t="n"/>
      <c r="AB50" s="9">
        <f>AB48*2%</f>
        <v/>
      </c>
      <c r="AC50" s="9" t="n"/>
      <c r="AD50" s="9">
        <f>AD48*2%</f>
        <v/>
      </c>
      <c r="AE50" s="9" t="n"/>
      <c r="AF50" s="9">
        <f>AF48*2%</f>
        <v/>
      </c>
      <c r="AG50" s="9" t="n"/>
      <c r="AH50" s="9">
        <f>AH48*2%</f>
        <v/>
      </c>
      <c r="AI50" s="9" t="n"/>
      <c r="AJ50" s="9">
        <f>AJ48*2%</f>
        <v/>
      </c>
      <c r="AK50" s="9" t="n"/>
      <c r="AL50" s="9">
        <f>AL48*2%</f>
        <v/>
      </c>
      <c r="AM50" s="9" t="n"/>
      <c r="AN50" s="9">
        <f>AN48*2%</f>
        <v/>
      </c>
      <c r="AO50" s="9" t="n"/>
      <c r="AP50" s="9">
        <f>AP48*2%</f>
        <v/>
      </c>
      <c r="AQ50" s="9" t="n"/>
      <c r="AR50" s="9">
        <f>AR48*2%</f>
        <v/>
      </c>
      <c r="AS50" s="9" t="n"/>
      <c r="AT50" s="9">
        <f>AT48*2%</f>
        <v/>
      </c>
      <c r="AU50" s="9" t="n"/>
      <c r="AV50" s="9">
        <f>AX50+AZ50+BB50+BD50+BF50+BH50</f>
        <v/>
      </c>
      <c r="AW50" s="9" t="n"/>
      <c r="AX50" s="9">
        <f>AX48*2%</f>
        <v/>
      </c>
      <c r="AY50" s="9" t="n"/>
      <c r="AZ50" s="9">
        <f>AZ48*2%</f>
        <v/>
      </c>
      <c r="BA50" s="9" t="n"/>
      <c r="BB50" s="9">
        <f>BB48*2%</f>
        <v/>
      </c>
      <c r="BC50" s="9" t="n"/>
      <c r="BD50" s="9">
        <f>BD48*2%</f>
        <v/>
      </c>
      <c r="BE50" s="9" t="n"/>
      <c r="BF50" s="9">
        <f>BF48*2%</f>
        <v/>
      </c>
      <c r="BG50" s="9" t="n"/>
      <c r="BH50" s="9">
        <f>BH48*2%</f>
        <v/>
      </c>
      <c r="BI50" s="9" t="n"/>
      <c r="BJ50" s="9">
        <f>BL50+BN50+BP50+BR50</f>
        <v/>
      </c>
      <c r="BK50" s="9" t="n"/>
      <c r="BL50" s="9">
        <f>BL48*2%</f>
        <v/>
      </c>
      <c r="BM50" s="9" t="n"/>
      <c r="BN50" s="9">
        <f>BN48*2%</f>
        <v/>
      </c>
      <c r="BO50" s="9" t="n"/>
      <c r="BP50" s="9">
        <f>BP48*2%</f>
        <v/>
      </c>
      <c r="BQ50" s="9" t="n"/>
      <c r="BR50" s="9">
        <f>BR48*2%</f>
        <v/>
      </c>
      <c r="BS50" s="9" t="n"/>
      <c r="BT50" s="9">
        <f>BV50+BX50+BZ50+CB50+CD50+CF50+CH50+CJ50+CL50</f>
        <v/>
      </c>
      <c r="BU50" s="9" t="n"/>
      <c r="BV50" s="9">
        <f>BV48*2%</f>
        <v/>
      </c>
      <c r="BW50" s="9" t="n"/>
      <c r="BX50" s="9">
        <f>BX48*2%</f>
        <v/>
      </c>
      <c r="BY50" s="9" t="n"/>
      <c r="BZ50" s="9">
        <f>BZ48*2%</f>
        <v/>
      </c>
      <c r="CA50" s="9" t="n"/>
      <c r="CB50" s="9">
        <f>CB48*2%</f>
        <v/>
      </c>
      <c r="CC50" s="9" t="n"/>
      <c r="CD50" s="9">
        <f>CD48*2%</f>
        <v/>
      </c>
      <c r="CE50" s="9" t="n"/>
      <c r="CF50" s="9">
        <f>CF48*2%</f>
        <v/>
      </c>
      <c r="CG50" s="9" t="n"/>
      <c r="CH50" s="9">
        <f>CH48*2%</f>
        <v/>
      </c>
      <c r="CI50" s="9" t="n"/>
      <c r="CJ50" s="9">
        <f>CJ48*2%</f>
        <v/>
      </c>
      <c r="CK50" s="9" t="n"/>
      <c r="CL50" s="9">
        <f>CL48*2%</f>
        <v/>
      </c>
      <c r="CM50" s="9" t="n"/>
      <c r="CN50" s="9">
        <f>CP50+CR50+CT50+CV50+CX50+CZ50+DB50+DD50+DF50+DH50+DJ50+DL50+DN50</f>
        <v/>
      </c>
      <c r="CO50" s="9" t="n"/>
      <c r="CP50" s="9">
        <f>CP48*2%</f>
        <v/>
      </c>
      <c r="CQ50" s="9" t="n"/>
      <c r="CR50" s="9">
        <f>CR48*2%</f>
        <v/>
      </c>
      <c r="CS50" s="9" t="n"/>
      <c r="CT50" s="9">
        <f>CT48*2%</f>
        <v/>
      </c>
      <c r="CU50" s="9" t="n"/>
      <c r="CV50" s="9">
        <f>CV48*2%</f>
        <v/>
      </c>
      <c r="CW50" s="9" t="n"/>
      <c r="CX50" s="9">
        <f>CX48*2%</f>
        <v/>
      </c>
      <c r="CY50" s="9" t="n"/>
      <c r="CZ50" s="9">
        <f>CZ48*2%</f>
        <v/>
      </c>
      <c r="DA50" s="9" t="n"/>
      <c r="DB50" s="9">
        <f>DB48*2%</f>
        <v/>
      </c>
      <c r="DC50" s="9" t="n"/>
      <c r="DD50" s="9">
        <f>DD48*2%</f>
        <v/>
      </c>
      <c r="DE50" s="9" t="n"/>
      <c r="DF50" s="9">
        <f>DF48*2%</f>
        <v/>
      </c>
      <c r="DG50" s="9" t="n"/>
      <c r="DH50" s="9">
        <f>DH48*2%</f>
        <v/>
      </c>
      <c r="DI50" s="9" t="n"/>
      <c r="DJ50" s="9">
        <f>DJ48*2%</f>
        <v/>
      </c>
      <c r="DK50" s="9" t="n"/>
      <c r="DL50" s="9">
        <f>DL48*2%</f>
        <v/>
      </c>
      <c r="DM50" s="9" t="n"/>
      <c r="DN50" s="9">
        <f>DN48*2%</f>
        <v/>
      </c>
      <c r="DO50" s="9">
        <f>E50+AU50+BI50+BS50+CM50</f>
        <v/>
      </c>
      <c r="DP50" s="9">
        <f>F50+AV50+BJ50+BT50+CN50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DP60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SUM(E5:E27)</f>
        <v/>
      </c>
      <c r="F4" s="4">
        <f>SUM(F5:F27)</f>
        <v/>
      </c>
      <c r="G4" s="4">
        <f>SUM(G5:G27)</f>
        <v/>
      </c>
      <c r="H4" s="4">
        <f>SUM(H5:H27)</f>
        <v/>
      </c>
      <c r="I4" s="4">
        <f>SUM(I5:I27)</f>
        <v/>
      </c>
      <c r="J4" s="4">
        <f>SUM(J5:J27)</f>
        <v/>
      </c>
      <c r="K4" s="4">
        <f>SUM(K5:K27)</f>
        <v/>
      </c>
      <c r="L4" s="4">
        <f>SUM(L5:L27)</f>
        <v/>
      </c>
      <c r="M4" s="4">
        <f>SUM(M5:M27)</f>
        <v/>
      </c>
      <c r="N4" s="4">
        <f>SUM(N5:N27)</f>
        <v/>
      </c>
      <c r="O4" s="4">
        <f>SUM(O5:O27)</f>
        <v/>
      </c>
      <c r="P4" s="4">
        <f>SUM(P5:P27)</f>
        <v/>
      </c>
      <c r="Q4" s="4">
        <f>SUM(Q5:Q27)</f>
        <v/>
      </c>
      <c r="R4" s="4">
        <f>SUM(R5:R27)</f>
        <v/>
      </c>
      <c r="S4" s="4">
        <f>SUM(S5:S27)</f>
        <v/>
      </c>
      <c r="T4" s="4">
        <f>SUM(T5:T27)</f>
        <v/>
      </c>
      <c r="U4" s="4">
        <f>SUM(U5:U27)</f>
        <v/>
      </c>
      <c r="V4" s="4">
        <f>SUM(V5:V27)</f>
        <v/>
      </c>
      <c r="W4" s="4">
        <f>SUM(W5:W27)</f>
        <v/>
      </c>
      <c r="X4" s="4">
        <f>SUM(X5:X27)</f>
        <v/>
      </c>
      <c r="Y4" s="4">
        <f>SUM(Y5:Y27)</f>
        <v/>
      </c>
      <c r="Z4" s="4">
        <f>SUM(Z5:Z27)</f>
        <v/>
      </c>
      <c r="AA4" s="4">
        <f>SUM(AA5:AA27)</f>
        <v/>
      </c>
      <c r="AB4" s="4">
        <f>SUM(AB5:AB27)</f>
        <v/>
      </c>
      <c r="AC4" s="4">
        <f>SUM(AC5:AC27)</f>
        <v/>
      </c>
      <c r="AD4" s="4">
        <f>SUM(AD5:AD27)</f>
        <v/>
      </c>
      <c r="AE4" s="4">
        <f>SUM(AE5:AE27)</f>
        <v/>
      </c>
      <c r="AF4" s="4">
        <f>SUM(AF5:AF27)</f>
        <v/>
      </c>
      <c r="AG4" s="4">
        <f>SUM(AG5:AG27)</f>
        <v/>
      </c>
      <c r="AH4" s="4">
        <f>SUM(AH5:AH27)</f>
        <v/>
      </c>
      <c r="AI4" s="4">
        <f>SUM(AI5:AI27)</f>
        <v/>
      </c>
      <c r="AJ4" s="4">
        <f>SUM(AJ5:AJ27)</f>
        <v/>
      </c>
      <c r="AK4" s="4">
        <f>SUM(AK5:AK27)</f>
        <v/>
      </c>
      <c r="AL4" s="4">
        <f>SUM(AL5:AL27)</f>
        <v/>
      </c>
      <c r="AM4" s="4">
        <f>SUM(AM5:AM27)</f>
        <v/>
      </c>
      <c r="AN4" s="4">
        <f>SUM(AN5:AN27)</f>
        <v/>
      </c>
      <c r="AO4" s="4">
        <f>SUM(AO5:AO27)</f>
        <v/>
      </c>
      <c r="AP4" s="4">
        <f>SUM(AP5:AP27)</f>
        <v/>
      </c>
      <c r="AQ4" s="4">
        <f>SUM(AQ5:AQ27)</f>
        <v/>
      </c>
      <c r="AR4" s="4">
        <f>SUM(AR5:AR27)</f>
        <v/>
      </c>
      <c r="AS4" s="4">
        <f>SUM(AS5:AS27)</f>
        <v/>
      </c>
      <c r="AT4" s="4">
        <f>SUM(AT5:AT27)</f>
        <v/>
      </c>
      <c r="AU4" s="4">
        <f>SUM(AU5:AU27)</f>
        <v/>
      </c>
      <c r="AV4" s="4">
        <f>SUM(AV5:AV27)</f>
        <v/>
      </c>
      <c r="AW4" s="4">
        <f>SUM(AW5:AW27)</f>
        <v/>
      </c>
      <c r="AX4" s="4">
        <f>SUM(AX5:AX27)</f>
        <v/>
      </c>
      <c r="AY4" s="4">
        <f>SUM(AY5:AY27)</f>
        <v/>
      </c>
      <c r="AZ4" s="4">
        <f>SUM(AZ5:AZ27)</f>
        <v/>
      </c>
      <c r="BA4" s="4">
        <f>SUM(BA5:BA27)</f>
        <v/>
      </c>
      <c r="BB4" s="4">
        <f>SUM(BB5:BB27)</f>
        <v/>
      </c>
      <c r="BC4" s="4">
        <f>SUM(BC5:BC27)</f>
        <v/>
      </c>
      <c r="BD4" s="4">
        <f>SUM(BD5:BD27)</f>
        <v/>
      </c>
      <c r="BE4" s="4">
        <f>SUM(BE5:BE27)</f>
        <v/>
      </c>
      <c r="BF4" s="4">
        <f>SUM(BF5:BF27)</f>
        <v/>
      </c>
      <c r="BG4" s="4">
        <f>SUM(BG5:BG27)</f>
        <v/>
      </c>
      <c r="BH4" s="4">
        <f>SUM(BH5:BH27)</f>
        <v/>
      </c>
      <c r="BI4" s="4">
        <f>SUM(BI5:BI27)</f>
        <v/>
      </c>
      <c r="BJ4" s="4">
        <f>SUM(BJ5:BJ27)</f>
        <v/>
      </c>
      <c r="BK4" s="4">
        <f>SUM(BK5:BK27)</f>
        <v/>
      </c>
      <c r="BL4" s="4">
        <f>SUM(BL5:BL27)</f>
        <v/>
      </c>
      <c r="BM4" s="4">
        <f>SUM(BM5:BM27)</f>
        <v/>
      </c>
      <c r="BN4" s="4">
        <f>SUM(BN5:BN27)</f>
        <v/>
      </c>
      <c r="BO4" s="4">
        <f>SUM(BO5:BO27)</f>
        <v/>
      </c>
      <c r="BP4" s="4">
        <f>SUM(BP5:BP27)</f>
        <v/>
      </c>
      <c r="BQ4" s="4">
        <f>SUM(BQ5:BQ27)</f>
        <v/>
      </c>
      <c r="BR4" s="4">
        <f>SUM(BR5:BR27)</f>
        <v/>
      </c>
      <c r="BS4" s="4">
        <f>SUM(BS5:BS27)</f>
        <v/>
      </c>
      <c r="BT4" s="4">
        <f>SUM(BT5:BT27)</f>
        <v/>
      </c>
      <c r="BU4" s="4">
        <f>SUM(BU5:BU27)</f>
        <v/>
      </c>
      <c r="BV4" s="4">
        <f>SUM(BV5:BV27)</f>
        <v/>
      </c>
      <c r="BW4" s="4">
        <f>SUM(BW5:BW27)</f>
        <v/>
      </c>
      <c r="BX4" s="4">
        <f>SUM(BX5:BX27)</f>
        <v/>
      </c>
      <c r="BY4" s="4">
        <f>SUM(BY5:BY27)</f>
        <v/>
      </c>
      <c r="BZ4" s="4">
        <f>SUM(BZ5:BZ27)</f>
        <v/>
      </c>
      <c r="CA4" s="4">
        <f>SUM(CA5:CA27)</f>
        <v/>
      </c>
      <c r="CB4" s="4">
        <f>SUM(CB5:CB27)</f>
        <v/>
      </c>
      <c r="CC4" s="4">
        <f>SUM(CC5:CC27)</f>
        <v/>
      </c>
      <c r="CD4" s="4">
        <f>SUM(CD5:CD27)</f>
        <v/>
      </c>
      <c r="CE4" s="4">
        <f>SUM(CE5:CE27)</f>
        <v/>
      </c>
      <c r="CF4" s="4">
        <f>SUM(CF5:CF27)</f>
        <v/>
      </c>
      <c r="CG4" s="4">
        <f>SUM(CG5:CG27)</f>
        <v/>
      </c>
      <c r="CH4" s="4">
        <f>SUM(CH5:CH27)</f>
        <v/>
      </c>
      <c r="CI4" s="4">
        <f>SUM(CI5:CI27)</f>
        <v/>
      </c>
      <c r="CJ4" s="4">
        <f>SUM(CJ5:CJ27)</f>
        <v/>
      </c>
      <c r="CK4" s="4">
        <f>SUM(CK5:CK27)</f>
        <v/>
      </c>
      <c r="CL4" s="4">
        <f>SUM(CL5:CL27)</f>
        <v/>
      </c>
      <c r="CM4" s="4">
        <f>SUM(CM5:CM27)</f>
        <v/>
      </c>
      <c r="CN4" s="4">
        <f>SUM(CN5:CN27)</f>
        <v/>
      </c>
      <c r="CO4" s="4">
        <f>SUM(CO5:CO27)</f>
        <v/>
      </c>
      <c r="CP4" s="4">
        <f>SUM(CP5:CP27)</f>
        <v/>
      </c>
      <c r="CQ4" s="4">
        <f>SUM(CQ5:CQ27)</f>
        <v/>
      </c>
      <c r="CR4" s="4">
        <f>SUM(CR5:CR27)</f>
        <v/>
      </c>
      <c r="CS4" s="4">
        <f>SUM(CS5:CS27)</f>
        <v/>
      </c>
      <c r="CT4" s="4">
        <f>SUM(CT5:CT27)</f>
        <v/>
      </c>
      <c r="CU4" s="4">
        <f>SUM(CU5:CU27)</f>
        <v/>
      </c>
      <c r="CV4" s="4">
        <f>SUM(CV5:CV27)</f>
        <v/>
      </c>
      <c r="CW4" s="4">
        <f>SUM(CW5:CW27)</f>
        <v/>
      </c>
      <c r="CX4" s="4">
        <f>SUM(CX5:CX27)</f>
        <v/>
      </c>
      <c r="CY4" s="4">
        <f>SUM(CY5:CY27)</f>
        <v/>
      </c>
      <c r="CZ4" s="4">
        <f>SUM(CZ5:CZ27)</f>
        <v/>
      </c>
      <c r="DA4" s="4">
        <f>SUM(DA5:DA27)</f>
        <v/>
      </c>
      <c r="DB4" s="4">
        <f>SUM(DB5:DB27)</f>
        <v/>
      </c>
      <c r="DC4" s="4">
        <f>SUM(DC5:DC27)</f>
        <v/>
      </c>
      <c r="DD4" s="4">
        <f>SUM(DD5:DD27)</f>
        <v/>
      </c>
      <c r="DE4" s="4">
        <f>SUM(DE5:DE27)</f>
        <v/>
      </c>
      <c r="DF4" s="4">
        <f>SUM(DF5:DF27)</f>
        <v/>
      </c>
      <c r="DG4" s="4">
        <f>SUM(DG5:DG27)</f>
        <v/>
      </c>
      <c r="DH4" s="4">
        <f>SUM(DH5:DH27)</f>
        <v/>
      </c>
      <c r="DI4" s="4">
        <f>SUM(DI5:DI27)</f>
        <v/>
      </c>
      <c r="DJ4" s="4">
        <f>SUM(DJ5:DJ27)</f>
        <v/>
      </c>
      <c r="DK4" s="4">
        <f>SUM(DK5:DK27)</f>
        <v/>
      </c>
      <c r="DL4" s="4">
        <f>SUM(DL5:DL27)</f>
        <v/>
      </c>
      <c r="DM4" s="4">
        <f>SUM(DM5:DM27)</f>
        <v/>
      </c>
      <c r="DN4" s="4">
        <f>SUM(DN5:DN27)</f>
        <v/>
      </c>
      <c r="DO4" s="4">
        <f>SUM(DO5:DO27)</f>
        <v/>
      </c>
      <c r="DP4" s="4">
        <f>SUM(DP5:DP27)</f>
        <v/>
      </c>
    </row>
    <row r="5" hidden="1" outlineLevel="1">
      <c r="A5" s="5" t="n">
        <v>1</v>
      </c>
      <c r="B5" s="6" t="inlineStr">
        <is>
          <t>"ALISHER-AKBAR HAMKOR"</t>
        </is>
      </c>
      <c r="C5" s="6" t="inlineStr">
        <is>
          <t>Шахрисабз</t>
        </is>
      </c>
      <c r="D5" s="6" t="inlineStr">
        <is>
          <t>Шахрисабз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n">
        <v>5</v>
      </c>
      <c r="N5" s="7" t="n">
        <v>825750</v>
      </c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n">
        <v>2</v>
      </c>
      <c r="AX5" s="7" t="n">
        <v>1063635</v>
      </c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"ALKALOID" XK</t>
        </is>
      </c>
      <c r="C6" s="6" t="inlineStr">
        <is>
          <t>Шахрисабз</t>
        </is>
      </c>
      <c r="D6" s="6" t="inlineStr">
        <is>
          <t>Шахрисабз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n">
        <v>6</v>
      </c>
      <c r="BH6" s="7" t="n">
        <v>1563876</v>
      </c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"ASIL AZIZ FARM" MCHJ</t>
        </is>
      </c>
      <c r="C7" s="6" t="inlineStr">
        <is>
          <t>Шахрисабз</t>
        </is>
      </c>
      <c r="D7" s="6" t="inlineStr">
        <is>
          <t>Шахрисабз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n">
        <v>10</v>
      </c>
      <c r="R7" s="7" t="n">
        <v>6749500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"AXROR BERDIMURODOVICH" ХИЧСФ</t>
        </is>
      </c>
      <c r="C8" s="6" t="inlineStr">
        <is>
          <t>Шахрисабз</t>
        </is>
      </c>
      <c r="D8" s="6" t="inlineStr">
        <is>
          <t>Шахрисабз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n">
        <v>2</v>
      </c>
      <c r="H8" s="7" t="n">
        <v>125367</v>
      </c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n">
        <v>3</v>
      </c>
      <c r="AZ8" s="7" t="n">
        <v>5768388</v>
      </c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n">
        <v>5</v>
      </c>
      <c r="BX8" s="7" t="n">
        <v>497225</v>
      </c>
      <c r="BY8" s="7" t="inlineStr"/>
      <c r="BZ8" s="7" t="inlineStr"/>
      <c r="CA8" s="7" t="inlineStr"/>
      <c r="CB8" s="7" t="inlineStr"/>
      <c r="CC8" s="7" t="n">
        <v>1</v>
      </c>
      <c r="CD8" s="7" t="n">
        <v>363140</v>
      </c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"BINAFSHA" ХК</t>
        </is>
      </c>
      <c r="C9" s="6" t="inlineStr">
        <is>
          <t>Шахрисабз</t>
        </is>
      </c>
      <c r="D9" s="6" t="inlineStr">
        <is>
          <t>Шахрисабз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inlineStr"/>
      <c r="R9" s="7" t="inlineStr"/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n">
        <v>2</v>
      </c>
      <c r="BZ9" s="7" t="n">
        <v>263064</v>
      </c>
      <c r="CA9" s="7" t="inlineStr"/>
      <c r="CB9" s="7" t="inlineStr"/>
      <c r="CC9" s="7" t="n">
        <v>2</v>
      </c>
      <c r="CD9" s="7" t="n">
        <v>1525540</v>
      </c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"EZOZA-MADINA-DADAJON" фирмаси</t>
        </is>
      </c>
      <c r="C10" s="6" t="inlineStr">
        <is>
          <t>Шахрисабз</t>
        </is>
      </c>
      <c r="D10" s="6" t="inlineStr">
        <is>
          <t>Шахрисабз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n">
        <v>8</v>
      </c>
      <c r="R10" s="7" t="n">
        <v>2691700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"KIFTI-OB DORI DARMON" МЧЖ</t>
        </is>
      </c>
      <c r="C11" s="6" t="inlineStr">
        <is>
          <t>Шахрисабз</t>
        </is>
      </c>
      <c r="D11" s="6" t="inlineStr">
        <is>
          <t>Шахрисабз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n">
        <v>4</v>
      </c>
      <c r="X11" s="7" t="n">
        <v>0</v>
      </c>
      <c r="Y11" s="7" t="inlineStr"/>
      <c r="Z11" s="7" t="inlineStr"/>
      <c r="AA11" s="7" t="inlineStr"/>
      <c r="AB11" s="7" t="inlineStr"/>
      <c r="AC11" s="7" t="n">
        <v>5</v>
      </c>
      <c r="AD11" s="7" t="n">
        <v>780975</v>
      </c>
      <c r="AE11" s="7" t="n">
        <v>5</v>
      </c>
      <c r="AF11" s="7" t="n">
        <v>591925</v>
      </c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"KIFTI-OB FARM" ХК</t>
        </is>
      </c>
      <c r="C12" s="6" t="inlineStr">
        <is>
          <t>Шахрисабз</t>
        </is>
      </c>
      <c r="D12" s="6" t="inlineStr">
        <is>
          <t>Шахрисабз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n">
        <v>1</v>
      </c>
      <c r="BZ12" s="7" t="n">
        <v>65766</v>
      </c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"KITOBFARM" MChJ</t>
        </is>
      </c>
      <c r="C13" s="6" t="inlineStr">
        <is>
          <t>Шахрисабз</t>
        </is>
      </c>
      <c r="D13" s="6" t="inlineStr">
        <is>
          <t>Шахрисабз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n">
        <v>2</v>
      </c>
      <c r="H13" s="7" t="n">
        <v>258516</v>
      </c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"LAYLO FARM" ХК</t>
        </is>
      </c>
      <c r="C14" s="6" t="inlineStr">
        <is>
          <t>Шахрисабз</t>
        </is>
      </c>
      <c r="D14" s="6" t="inlineStr">
        <is>
          <t>Шахрисабз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n">
        <v>4</v>
      </c>
      <c r="H14" s="7" t="n">
        <v>1033840</v>
      </c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"MIRHAYAT BIZNES PHARM" MCHJ</t>
        </is>
      </c>
      <c r="C15" s="6" t="inlineStr">
        <is>
          <t>Шахрисабз</t>
        </is>
      </c>
      <c r="D15" s="6" t="inlineStr">
        <is>
          <t>Шахрисабз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n">
        <v>2</v>
      </c>
      <c r="H15" s="7" t="n">
        <v>258516</v>
      </c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"MUSTAFO NARZIYEV" ХК</t>
        </is>
      </c>
      <c r="C16" s="6" t="inlineStr">
        <is>
          <t>Шахрисабз</t>
        </is>
      </c>
      <c r="D16" s="6" t="inlineStr">
        <is>
          <t>Шахрисабз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n">
        <v>5</v>
      </c>
      <c r="P16" s="7" t="n">
        <v>959325</v>
      </c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13</v>
      </c>
      <c r="B17" s="6" t="inlineStr">
        <is>
          <t>"SARDOR-NUR FARM"</t>
        </is>
      </c>
      <c r="C17" s="6" t="inlineStr">
        <is>
          <t>Шахрисабз</t>
        </is>
      </c>
      <c r="D17" s="6" t="inlineStr">
        <is>
          <t>Шахрисабз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1</v>
      </c>
      <c r="H17" s="7" t="n">
        <v>64629</v>
      </c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14</v>
      </c>
      <c r="B18" s="6" t="inlineStr">
        <is>
          <t>"SARVINOZ" ХИЧФ</t>
        </is>
      </c>
      <c r="C18" s="6" t="inlineStr">
        <is>
          <t>Шахрисабз</t>
        </is>
      </c>
      <c r="D18" s="6" t="inlineStr">
        <is>
          <t>Шахрисабз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n">
        <v>1</v>
      </c>
      <c r="AX18" s="7" t="n">
        <v>531820</v>
      </c>
      <c r="AY18" s="7" t="n">
        <v>1</v>
      </c>
      <c r="AZ18" s="7" t="n">
        <v>660755</v>
      </c>
      <c r="BA18" s="7" t="inlineStr"/>
      <c r="BB18" s="7" t="inlineStr"/>
      <c r="BC18" s="7" t="inlineStr"/>
      <c r="BD18" s="7" t="inlineStr"/>
      <c r="BE18" s="7" t="inlineStr"/>
      <c r="BF18" s="7" t="inlineStr"/>
      <c r="BG18" s="7" t="n">
        <v>15</v>
      </c>
      <c r="BH18" s="7" t="n">
        <v>10076625</v>
      </c>
      <c r="BI18" s="7">
        <f>BK18+BM18+BO18+BQ18</f>
        <v/>
      </c>
      <c r="BJ18" s="7">
        <f>BL18+BN18+BP18+BR18</f>
        <v/>
      </c>
      <c r="BK18" s="7" t="n">
        <v>1</v>
      </c>
      <c r="BL18" s="7" t="n">
        <v>132950</v>
      </c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n">
        <v>30</v>
      </c>
      <c r="BX18" s="7" t="n">
        <v>18453600</v>
      </c>
      <c r="BY18" s="7" t="inlineStr"/>
      <c r="BZ18" s="7" t="inlineStr"/>
      <c r="CA18" s="7" t="inlineStr"/>
      <c r="CB18" s="7" t="inlineStr"/>
      <c r="CC18" s="7" t="n">
        <v>10</v>
      </c>
      <c r="CD18" s="7" t="n">
        <v>38138500</v>
      </c>
      <c r="CE18" s="7" t="inlineStr"/>
      <c r="CF18" s="7" t="inlineStr"/>
      <c r="CG18" s="7" t="inlineStr"/>
      <c r="CH18" s="7" t="inlineStr"/>
      <c r="CI18" s="7" t="inlineStr"/>
      <c r="CJ18" s="7" t="inlineStr"/>
      <c r="CK18" s="7" t="n">
        <v>5</v>
      </c>
      <c r="CL18" s="7" t="n">
        <v>1495500</v>
      </c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15</v>
      </c>
      <c r="B19" s="6" t="inlineStr">
        <is>
          <t>"SHAHRISABZ FARM" MChJ</t>
        </is>
      </c>
      <c r="C19" s="6" t="inlineStr">
        <is>
          <t>Шахрисабз</t>
        </is>
      </c>
      <c r="D19" s="6" t="inlineStr">
        <is>
          <t>Шахрисабз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n">
        <v>6</v>
      </c>
      <c r="DH19" s="7" t="n">
        <v>1786320</v>
      </c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16</v>
      </c>
      <c r="B20" s="6" t="inlineStr">
        <is>
          <t>"YUQORI DARVOZA" ХК</t>
        </is>
      </c>
      <c r="C20" s="6" t="inlineStr">
        <is>
          <t>Шахрисабз</t>
        </is>
      </c>
      <c r="D20" s="6" t="inlineStr">
        <is>
          <t>Шахрисабз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n">
        <v>30</v>
      </c>
      <c r="H20" s="7" t="n">
        <v>32314500</v>
      </c>
      <c r="I20" s="7" t="inlineStr"/>
      <c r="J20" s="7" t="inlineStr"/>
      <c r="K20" s="7" t="inlineStr"/>
      <c r="L20" s="7" t="inlineStr"/>
      <c r="M20" s="7" t="n">
        <v>30</v>
      </c>
      <c r="N20" s="7" t="n">
        <v>29727000</v>
      </c>
      <c r="O20" s="7" t="inlineStr"/>
      <c r="P20" s="7" t="inlineStr"/>
      <c r="Q20" s="7" t="n">
        <v>100</v>
      </c>
      <c r="R20" s="7" t="n">
        <v>674950000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17</v>
      </c>
      <c r="B21" s="6" t="inlineStr">
        <is>
          <t>"ГАЛЕН" ИЧСФ</t>
        </is>
      </c>
      <c r="C21" s="6" t="inlineStr">
        <is>
          <t>Шахрисабз</t>
        </is>
      </c>
      <c r="D21" s="6" t="inlineStr">
        <is>
          <t>Шахрисабз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10</v>
      </c>
      <c r="H21" s="7" t="n">
        <v>6269000</v>
      </c>
      <c r="I21" s="7" t="inlineStr"/>
      <c r="J21" s="7" t="inlineStr"/>
      <c r="K21" s="7" t="inlineStr"/>
      <c r="L21" s="7" t="inlineStr"/>
      <c r="M21" s="7" t="inlineStr"/>
      <c r="N21" s="7" t="inlineStr"/>
      <c r="O21" s="7" t="n">
        <v>20</v>
      </c>
      <c r="P21" s="7" t="n">
        <v>15349200</v>
      </c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n">
        <v>2</v>
      </c>
      <c r="AX21" s="7" t="n">
        <v>2063444</v>
      </c>
      <c r="AY21" s="7" t="n">
        <v>2</v>
      </c>
      <c r="AZ21" s="7" t="n">
        <v>2563728</v>
      </c>
      <c r="BA21" s="7" t="inlineStr"/>
      <c r="BB21" s="7" t="inlineStr"/>
      <c r="BC21" s="7" t="inlineStr"/>
      <c r="BD21" s="7" t="inlineStr"/>
      <c r="BE21" s="7" t="inlineStr"/>
      <c r="BF21" s="7" t="inlineStr"/>
      <c r="BG21" s="7" t="n">
        <v>40</v>
      </c>
      <c r="BH21" s="7" t="n">
        <v>34737200</v>
      </c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n">
        <v>30</v>
      </c>
      <c r="BX21" s="7" t="n">
        <v>17900100</v>
      </c>
      <c r="BY21" s="7" t="inlineStr"/>
      <c r="BZ21" s="7" t="inlineStr"/>
      <c r="CA21" s="7" t="inlineStr"/>
      <c r="CB21" s="7" t="inlineStr"/>
      <c r="CC21" s="7" t="n">
        <v>10</v>
      </c>
      <c r="CD21" s="7" t="n">
        <v>18327075</v>
      </c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18</v>
      </c>
      <c r="B22" s="6" t="inlineStr">
        <is>
          <t>OOO "N BEST LINE"</t>
        </is>
      </c>
      <c r="C22" s="6" t="inlineStr">
        <is>
          <t>Шахрисабз</t>
        </is>
      </c>
      <c r="D22" s="6" t="inlineStr">
        <is>
          <t>Шахрисабз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n">
        <v>2</v>
      </c>
      <c r="X22" s="7" t="n">
        <v>0</v>
      </c>
      <c r="Y22" s="7" t="inlineStr"/>
      <c r="Z22" s="7" t="inlineStr"/>
      <c r="AA22" s="7" t="inlineStr"/>
      <c r="AB22" s="7" t="inlineStr"/>
      <c r="AC22" s="7" t="n">
        <v>2</v>
      </c>
      <c r="AD22" s="7" t="n">
        <v>128820</v>
      </c>
      <c r="AE22" s="7" t="n">
        <v>2</v>
      </c>
      <c r="AF22" s="7" t="n">
        <v>97620</v>
      </c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n">
        <v>4</v>
      </c>
      <c r="DH22" s="7" t="n">
        <v>793920</v>
      </c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19</v>
      </c>
      <c r="B23" s="6" t="inlineStr">
        <is>
          <t>ООО "MEROS PHARM" 16-сон Китоб</t>
        </is>
      </c>
      <c r="C23" s="6" t="inlineStr">
        <is>
          <t>Шахрисабз</t>
        </is>
      </c>
      <c r="D23" s="6" t="inlineStr">
        <is>
          <t>Шахрисабз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n">
        <v>1</v>
      </c>
      <c r="R23" s="7" t="n">
        <v>65470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n">
        <v>1</v>
      </c>
      <c r="AH23" s="7" t="n">
        <v>30017</v>
      </c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20</v>
      </c>
      <c r="B24" s="6" t="inlineStr">
        <is>
          <t>РИНЗА ФАРМ Х САВ. ФИР.</t>
        </is>
      </c>
      <c r="C24" s="6" t="inlineStr">
        <is>
          <t>Шахрисабз</t>
        </is>
      </c>
      <c r="D24" s="6" t="inlineStr">
        <is>
          <t>Шахрисабз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n">
        <v>15</v>
      </c>
      <c r="N24" s="7" t="n">
        <v>4128750</v>
      </c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21</v>
      </c>
      <c r="B25" s="6" t="inlineStr">
        <is>
          <t>ЧП "ERGASHEV ULUGBEK ERGASHEVICH"</t>
        </is>
      </c>
      <c r="C25" s="6" t="inlineStr">
        <is>
          <t>Шахрисабз</t>
        </is>
      </c>
      <c r="D25" s="6" t="inlineStr">
        <is>
          <t>Шахрисабз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n">
        <v>5</v>
      </c>
      <c r="L25" s="7" t="n">
        <v>920000</v>
      </c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n">
        <v>1</v>
      </c>
      <c r="AZ25" s="7" t="n">
        <v>660755</v>
      </c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n">
        <v>5</v>
      </c>
      <c r="BL25" s="7" t="n">
        <v>3121250</v>
      </c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n">
        <v>5</v>
      </c>
      <c r="CL25" s="7" t="n">
        <v>1495500</v>
      </c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22</v>
      </c>
      <c r="B26" s="6" t="inlineStr">
        <is>
          <t>ЧП "SULTONBEK FARM-SHIFO"</t>
        </is>
      </c>
      <c r="C26" s="6" t="inlineStr">
        <is>
          <t>Шахрисабз</t>
        </is>
      </c>
      <c r="D26" s="6" t="inlineStr">
        <is>
          <t>Шахрисабз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n">
        <v>6</v>
      </c>
      <c r="BH26" s="7" t="n">
        <v>1612260</v>
      </c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23</v>
      </c>
      <c r="B27" s="6" t="inlineStr">
        <is>
          <t>ЧП "TADBIRKOR"</t>
        </is>
      </c>
      <c r="C27" s="6" t="inlineStr">
        <is>
          <t>Шахрисабз</t>
        </is>
      </c>
      <c r="D27" s="6" t="inlineStr">
        <is>
          <t>Шахрисабз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n">
        <v>5</v>
      </c>
      <c r="BH27" s="7" t="n">
        <v>1086025</v>
      </c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>
      <c r="A28" s="2" t="n">
        <v>0</v>
      </c>
      <c r="B28" s="3" t="inlineStr">
        <is>
          <t>Grand</t>
        </is>
      </c>
      <c r="C28" s="3" t="inlineStr"/>
      <c r="D28" s="3" t="inlineStr"/>
      <c r="E28" s="4">
        <f>SUM(E29:E56)</f>
        <v/>
      </c>
      <c r="F28" s="4">
        <f>SUM(F29:F56)</f>
        <v/>
      </c>
      <c r="G28" s="4">
        <f>SUM(G29:G56)</f>
        <v/>
      </c>
      <c r="H28" s="4">
        <f>SUM(H29:H56)</f>
        <v/>
      </c>
      <c r="I28" s="4">
        <f>SUM(I29:I56)</f>
        <v/>
      </c>
      <c r="J28" s="4">
        <f>SUM(J29:J56)</f>
        <v/>
      </c>
      <c r="K28" s="4">
        <f>SUM(K29:K56)</f>
        <v/>
      </c>
      <c r="L28" s="4">
        <f>SUM(L29:L56)</f>
        <v/>
      </c>
      <c r="M28" s="4">
        <f>SUM(M29:M56)</f>
        <v/>
      </c>
      <c r="N28" s="4">
        <f>SUM(N29:N56)</f>
        <v/>
      </c>
      <c r="O28" s="4">
        <f>SUM(O29:O56)</f>
        <v/>
      </c>
      <c r="P28" s="4">
        <f>SUM(P29:P56)</f>
        <v/>
      </c>
      <c r="Q28" s="4">
        <f>SUM(Q29:Q56)</f>
        <v/>
      </c>
      <c r="R28" s="4">
        <f>SUM(R29:R56)</f>
        <v/>
      </c>
      <c r="S28" s="4">
        <f>SUM(S29:S56)</f>
        <v/>
      </c>
      <c r="T28" s="4">
        <f>SUM(T29:T56)</f>
        <v/>
      </c>
      <c r="U28" s="4">
        <f>SUM(U29:U56)</f>
        <v/>
      </c>
      <c r="V28" s="4">
        <f>SUM(V29:V56)</f>
        <v/>
      </c>
      <c r="W28" s="4">
        <f>SUM(W29:W56)</f>
        <v/>
      </c>
      <c r="X28" s="4">
        <f>SUM(X29:X56)</f>
        <v/>
      </c>
      <c r="Y28" s="4">
        <f>SUM(Y29:Y56)</f>
        <v/>
      </c>
      <c r="Z28" s="4">
        <f>SUM(Z29:Z56)</f>
        <v/>
      </c>
      <c r="AA28" s="4">
        <f>SUM(AA29:AA56)</f>
        <v/>
      </c>
      <c r="AB28" s="4">
        <f>SUM(AB29:AB56)</f>
        <v/>
      </c>
      <c r="AC28" s="4">
        <f>SUM(AC29:AC56)</f>
        <v/>
      </c>
      <c r="AD28" s="4">
        <f>SUM(AD29:AD56)</f>
        <v/>
      </c>
      <c r="AE28" s="4">
        <f>SUM(AE29:AE56)</f>
        <v/>
      </c>
      <c r="AF28" s="4">
        <f>SUM(AF29:AF56)</f>
        <v/>
      </c>
      <c r="AG28" s="4">
        <f>SUM(AG29:AG56)</f>
        <v/>
      </c>
      <c r="AH28" s="4">
        <f>SUM(AH29:AH56)</f>
        <v/>
      </c>
      <c r="AI28" s="4">
        <f>SUM(AI29:AI56)</f>
        <v/>
      </c>
      <c r="AJ28" s="4">
        <f>SUM(AJ29:AJ56)</f>
        <v/>
      </c>
      <c r="AK28" s="4">
        <f>SUM(AK29:AK56)</f>
        <v/>
      </c>
      <c r="AL28" s="4">
        <f>SUM(AL29:AL56)</f>
        <v/>
      </c>
      <c r="AM28" s="4">
        <f>SUM(AM29:AM56)</f>
        <v/>
      </c>
      <c r="AN28" s="4">
        <f>SUM(AN29:AN56)</f>
        <v/>
      </c>
      <c r="AO28" s="4">
        <f>SUM(AO29:AO56)</f>
        <v/>
      </c>
      <c r="AP28" s="4">
        <f>SUM(AP29:AP56)</f>
        <v/>
      </c>
      <c r="AQ28" s="4">
        <f>SUM(AQ29:AQ56)</f>
        <v/>
      </c>
      <c r="AR28" s="4">
        <f>SUM(AR29:AR56)</f>
        <v/>
      </c>
      <c r="AS28" s="4">
        <f>SUM(AS29:AS56)</f>
        <v/>
      </c>
      <c r="AT28" s="4">
        <f>SUM(AT29:AT56)</f>
        <v/>
      </c>
      <c r="AU28" s="4">
        <f>SUM(AU29:AU56)</f>
        <v/>
      </c>
      <c r="AV28" s="4">
        <f>SUM(AV29:AV56)</f>
        <v/>
      </c>
      <c r="AW28" s="4">
        <f>SUM(AW29:AW56)</f>
        <v/>
      </c>
      <c r="AX28" s="4">
        <f>SUM(AX29:AX56)</f>
        <v/>
      </c>
      <c r="AY28" s="4">
        <f>SUM(AY29:AY56)</f>
        <v/>
      </c>
      <c r="AZ28" s="4">
        <f>SUM(AZ29:AZ56)</f>
        <v/>
      </c>
      <c r="BA28" s="4">
        <f>SUM(BA29:BA56)</f>
        <v/>
      </c>
      <c r="BB28" s="4">
        <f>SUM(BB29:BB56)</f>
        <v/>
      </c>
      <c r="BC28" s="4">
        <f>SUM(BC29:BC56)</f>
        <v/>
      </c>
      <c r="BD28" s="4">
        <f>SUM(BD29:BD56)</f>
        <v/>
      </c>
      <c r="BE28" s="4">
        <f>SUM(BE29:BE56)</f>
        <v/>
      </c>
      <c r="BF28" s="4">
        <f>SUM(BF29:BF56)</f>
        <v/>
      </c>
      <c r="BG28" s="4">
        <f>SUM(BG29:BG56)</f>
        <v/>
      </c>
      <c r="BH28" s="4">
        <f>SUM(BH29:BH56)</f>
        <v/>
      </c>
      <c r="BI28" s="4">
        <f>SUM(BI29:BI56)</f>
        <v/>
      </c>
      <c r="BJ28" s="4">
        <f>SUM(BJ29:BJ56)</f>
        <v/>
      </c>
      <c r="BK28" s="4">
        <f>SUM(BK29:BK56)</f>
        <v/>
      </c>
      <c r="BL28" s="4">
        <f>SUM(BL29:BL56)</f>
        <v/>
      </c>
      <c r="BM28" s="4">
        <f>SUM(BM29:BM56)</f>
        <v/>
      </c>
      <c r="BN28" s="4">
        <f>SUM(BN29:BN56)</f>
        <v/>
      </c>
      <c r="BO28" s="4">
        <f>SUM(BO29:BO56)</f>
        <v/>
      </c>
      <c r="BP28" s="4">
        <f>SUM(BP29:BP56)</f>
        <v/>
      </c>
      <c r="BQ28" s="4">
        <f>SUM(BQ29:BQ56)</f>
        <v/>
      </c>
      <c r="BR28" s="4">
        <f>SUM(BR29:BR56)</f>
        <v/>
      </c>
      <c r="BS28" s="4">
        <f>SUM(BS29:BS56)</f>
        <v/>
      </c>
      <c r="BT28" s="4">
        <f>SUM(BT29:BT56)</f>
        <v/>
      </c>
      <c r="BU28" s="4">
        <f>SUM(BU29:BU56)</f>
        <v/>
      </c>
      <c r="BV28" s="4">
        <f>SUM(BV29:BV56)</f>
        <v/>
      </c>
      <c r="BW28" s="4">
        <f>SUM(BW29:BW56)</f>
        <v/>
      </c>
      <c r="BX28" s="4">
        <f>SUM(BX29:BX56)</f>
        <v/>
      </c>
      <c r="BY28" s="4">
        <f>SUM(BY29:BY56)</f>
        <v/>
      </c>
      <c r="BZ28" s="4">
        <f>SUM(BZ29:BZ56)</f>
        <v/>
      </c>
      <c r="CA28" s="4">
        <f>SUM(CA29:CA56)</f>
        <v/>
      </c>
      <c r="CB28" s="4">
        <f>SUM(CB29:CB56)</f>
        <v/>
      </c>
      <c r="CC28" s="4">
        <f>SUM(CC29:CC56)</f>
        <v/>
      </c>
      <c r="CD28" s="4">
        <f>SUM(CD29:CD56)</f>
        <v/>
      </c>
      <c r="CE28" s="4">
        <f>SUM(CE29:CE56)</f>
        <v/>
      </c>
      <c r="CF28" s="4">
        <f>SUM(CF29:CF56)</f>
        <v/>
      </c>
      <c r="CG28" s="4">
        <f>SUM(CG29:CG56)</f>
        <v/>
      </c>
      <c r="CH28" s="4">
        <f>SUM(CH29:CH56)</f>
        <v/>
      </c>
      <c r="CI28" s="4">
        <f>SUM(CI29:CI56)</f>
        <v/>
      </c>
      <c r="CJ28" s="4">
        <f>SUM(CJ29:CJ56)</f>
        <v/>
      </c>
      <c r="CK28" s="4">
        <f>SUM(CK29:CK56)</f>
        <v/>
      </c>
      <c r="CL28" s="4">
        <f>SUM(CL29:CL56)</f>
        <v/>
      </c>
      <c r="CM28" s="4">
        <f>SUM(CM29:CM56)</f>
        <v/>
      </c>
      <c r="CN28" s="4">
        <f>SUM(CN29:CN56)</f>
        <v/>
      </c>
      <c r="CO28" s="4">
        <f>SUM(CO29:CO56)</f>
        <v/>
      </c>
      <c r="CP28" s="4">
        <f>SUM(CP29:CP56)</f>
        <v/>
      </c>
      <c r="CQ28" s="4">
        <f>SUM(CQ29:CQ56)</f>
        <v/>
      </c>
      <c r="CR28" s="4">
        <f>SUM(CR29:CR56)</f>
        <v/>
      </c>
      <c r="CS28" s="4">
        <f>SUM(CS29:CS56)</f>
        <v/>
      </c>
      <c r="CT28" s="4">
        <f>SUM(CT29:CT56)</f>
        <v/>
      </c>
      <c r="CU28" s="4">
        <f>SUM(CU29:CU56)</f>
        <v/>
      </c>
      <c r="CV28" s="4">
        <f>SUM(CV29:CV56)</f>
        <v/>
      </c>
      <c r="CW28" s="4">
        <f>SUM(CW29:CW56)</f>
        <v/>
      </c>
      <c r="CX28" s="4">
        <f>SUM(CX29:CX56)</f>
        <v/>
      </c>
      <c r="CY28" s="4">
        <f>SUM(CY29:CY56)</f>
        <v/>
      </c>
      <c r="CZ28" s="4">
        <f>SUM(CZ29:CZ56)</f>
        <v/>
      </c>
      <c r="DA28" s="4">
        <f>SUM(DA29:DA56)</f>
        <v/>
      </c>
      <c r="DB28" s="4">
        <f>SUM(DB29:DB56)</f>
        <v/>
      </c>
      <c r="DC28" s="4">
        <f>SUM(DC29:DC56)</f>
        <v/>
      </c>
      <c r="DD28" s="4">
        <f>SUM(DD29:DD56)</f>
        <v/>
      </c>
      <c r="DE28" s="4">
        <f>SUM(DE29:DE56)</f>
        <v/>
      </c>
      <c r="DF28" s="4">
        <f>SUM(DF29:DF56)</f>
        <v/>
      </c>
      <c r="DG28" s="4">
        <f>SUM(DG29:DG56)</f>
        <v/>
      </c>
      <c r="DH28" s="4">
        <f>SUM(DH29:DH56)</f>
        <v/>
      </c>
      <c r="DI28" s="4">
        <f>SUM(DI29:DI56)</f>
        <v/>
      </c>
      <c r="DJ28" s="4">
        <f>SUM(DJ29:DJ56)</f>
        <v/>
      </c>
      <c r="DK28" s="4">
        <f>SUM(DK29:DK56)</f>
        <v/>
      </c>
      <c r="DL28" s="4">
        <f>SUM(DL29:DL56)</f>
        <v/>
      </c>
      <c r="DM28" s="4">
        <f>SUM(DM29:DM56)</f>
        <v/>
      </c>
      <c r="DN28" s="4">
        <f>SUM(DN29:DN56)</f>
        <v/>
      </c>
      <c r="DO28" s="4">
        <f>SUM(DO29:DO56)</f>
        <v/>
      </c>
      <c r="DP28" s="4">
        <f>SUM(DP29:DP56)</f>
        <v/>
      </c>
    </row>
    <row r="29" hidden="1" outlineLevel="1">
      <c r="A29" s="5" t="n">
        <v>1</v>
      </c>
      <c r="B29" s="6" t="inlineStr">
        <is>
          <t>"SULTONBEK FARM-SHIFO XK"</t>
        </is>
      </c>
      <c r="C29" s="6" t="inlineStr">
        <is>
          <t>Шахрисабз</t>
        </is>
      </c>
      <c r="D29" s="6" t="inlineStr">
        <is>
          <t>Шахрисабз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n">
        <v>5</v>
      </c>
      <c r="CL29" s="7" t="n">
        <v>1695645</v>
      </c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2</v>
      </c>
      <c r="B30" s="6" t="inlineStr">
        <is>
          <t>ABZALBEK-SHIFO XK</t>
        </is>
      </c>
      <c r="C30" s="6" t="inlineStr">
        <is>
          <t>Шахрисабз</t>
        </is>
      </c>
      <c r="D30" s="6" t="inlineStr">
        <is>
          <t>Шахрисабз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n">
        <v>5</v>
      </c>
      <c r="R30" s="7" t="n">
        <v>1341145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3</v>
      </c>
      <c r="B31" s="6" t="inlineStr">
        <is>
          <t>AVITSINO FARM XK</t>
        </is>
      </c>
      <c r="C31" s="6" t="inlineStr">
        <is>
          <t>Шахрисабз</t>
        </is>
      </c>
      <c r="D31" s="6" t="inlineStr">
        <is>
          <t>Шахрисабз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inlineStr"/>
      <c r="DD31" s="7" t="inlineStr"/>
      <c r="DE31" s="7" t="inlineStr"/>
      <c r="DF31" s="7" t="inlineStr"/>
      <c r="DG31" s="7" t="n">
        <v>20</v>
      </c>
      <c r="DH31" s="7" t="n">
        <v>8241440</v>
      </c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4</v>
      </c>
      <c r="B32" s="6" t="inlineStr">
        <is>
          <t>Axror Berdimurodovich XICHSF</t>
        </is>
      </c>
      <c r="C32" s="6" t="inlineStr">
        <is>
          <t>Шахрисабз</t>
        </is>
      </c>
      <c r="D32" s="6" t="inlineStr">
        <is>
          <t>Шахрисабз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n">
        <v>5</v>
      </c>
      <c r="BX32" s="7" t="n">
        <v>2479850</v>
      </c>
      <c r="BY32" s="7" t="inlineStr"/>
      <c r="BZ32" s="7" t="inlineStr"/>
      <c r="CA32" s="7" t="inlineStr"/>
      <c r="CB32" s="7" t="inlineStr"/>
      <c r="CC32" s="7" t="n">
        <v>1</v>
      </c>
      <c r="CD32" s="7" t="n">
        <v>465611</v>
      </c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5</v>
      </c>
      <c r="B33" s="6" t="inlineStr">
        <is>
          <t>B.S.Doston Firmasi</t>
        </is>
      </c>
      <c r="C33" s="6" t="inlineStr">
        <is>
          <t>Шахрисабз</t>
        </is>
      </c>
      <c r="D33" s="6" t="inlineStr">
        <is>
          <t>Шахрисабз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n">
        <v>5</v>
      </c>
      <c r="L33" s="7" t="n">
        <v>99165</v>
      </c>
      <c r="M33" s="7" t="inlineStr"/>
      <c r="N33" s="7" t="inlineStr"/>
      <c r="O33" s="7" t="inlineStr"/>
      <c r="P33" s="7" t="inlineStr"/>
      <c r="Q33" s="7" t="n">
        <v>30</v>
      </c>
      <c r="R33" s="7" t="n">
        <v>14081460</v>
      </c>
      <c r="S33" s="7" t="inlineStr"/>
      <c r="T33" s="7" t="inlineStr"/>
      <c r="U33" s="7" t="inlineStr"/>
      <c r="V33" s="7" t="inlineStr"/>
      <c r="W33" s="7" t="n">
        <v>6</v>
      </c>
      <c r="X33" s="7" t="n">
        <v>2967822</v>
      </c>
      <c r="Y33" s="7" t="inlineStr"/>
      <c r="Z33" s="7" t="inlineStr"/>
      <c r="AA33" s="7" t="inlineStr"/>
      <c r="AB33" s="7" t="inlineStr"/>
      <c r="AC33" s="7" t="n">
        <v>5</v>
      </c>
      <c r="AD33" s="7" t="n">
        <v>658645</v>
      </c>
      <c r="AE33" s="7" t="n">
        <v>1</v>
      </c>
      <c r="AF33" s="7" t="n">
        <v>106400</v>
      </c>
      <c r="AG33" s="7" t="n">
        <v>5</v>
      </c>
      <c r="AH33" s="7" t="n">
        <v>470645</v>
      </c>
      <c r="AI33" s="7" t="n">
        <v>5</v>
      </c>
      <c r="AJ33" s="7" t="n">
        <v>80350</v>
      </c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n">
        <v>1</v>
      </c>
      <c r="DH33" s="7" t="n">
        <v>216565</v>
      </c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6</v>
      </c>
      <c r="B34" s="6" t="inlineStr">
        <is>
          <t>BUNYODXON FARM XUSUSIY KORXONA</t>
        </is>
      </c>
      <c r="C34" s="6" t="inlineStr">
        <is>
          <t>Шахрисабз</t>
        </is>
      </c>
      <c r="D34" s="6" t="inlineStr">
        <is>
          <t>Шахрисабз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n">
        <v>2</v>
      </c>
      <c r="R34" s="7" t="n">
        <v>682254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7</v>
      </c>
      <c r="B35" s="6" t="inlineStr">
        <is>
          <t>Ergashev Ulugbek Ergashovich XK</t>
        </is>
      </c>
      <c r="C35" s="6" t="inlineStr">
        <is>
          <t>Шахрисабз</t>
        </is>
      </c>
      <c r="D35" s="6" t="inlineStr">
        <is>
          <t>Шахрисабз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n">
        <v>10</v>
      </c>
      <c r="H35" s="7" t="n">
        <v>1553340</v>
      </c>
      <c r="I35" s="7" t="inlineStr"/>
      <c r="J35" s="7" t="inlineStr"/>
      <c r="K35" s="7" t="inlineStr"/>
      <c r="L35" s="7" t="inlineStr"/>
      <c r="M35" s="7" t="inlineStr"/>
      <c r="N35" s="7" t="inlineStr"/>
      <c r="O35" s="7" t="n">
        <v>30</v>
      </c>
      <c r="P35" s="7" t="n">
        <v>2239140</v>
      </c>
      <c r="Q35" s="7" t="n">
        <v>100</v>
      </c>
      <c r="R35" s="7" t="n">
        <v>9628700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8</v>
      </c>
      <c r="B36" s="6" t="inlineStr">
        <is>
          <t>FARANGIZA FARM XK</t>
        </is>
      </c>
      <c r="C36" s="6" t="inlineStr">
        <is>
          <t>Шахрисабз</t>
        </is>
      </c>
      <c r="D36" s="6" t="inlineStr">
        <is>
          <t>Шахрисабз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n">
        <v>4</v>
      </c>
      <c r="H36" s="7" t="n">
        <v>962776</v>
      </c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n">
        <v>5</v>
      </c>
      <c r="DD36" s="7" t="n">
        <v>715470</v>
      </c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 hidden="1" outlineLevel="1">
      <c r="A37" s="5" t="n">
        <v>9</v>
      </c>
      <c r="B37" s="6" t="inlineStr">
        <is>
          <t>Farm Servis Standart MCHJ</t>
        </is>
      </c>
      <c r="C37" s="6" t="inlineStr">
        <is>
          <t>Шахрисабз</t>
        </is>
      </c>
      <c r="D37" s="6" t="inlineStr">
        <is>
          <t>Шахрисабз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n">
        <v>3</v>
      </c>
      <c r="H37" s="7" t="n">
        <v>1470084</v>
      </c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</f>
        <v/>
      </c>
      <c r="BT37" s="7">
        <f>BV37+BX37+BZ37+CB37+CD37+CF37+CH37+CJ37+CL37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>
        <f>CO37+CQ37+CS37+CU37+CW37+CY37+DA37+DC37+DE37+DG37+DI37+DK37+DM37</f>
        <v/>
      </c>
      <c r="CN37" s="7">
        <f>CP37+CR37+CT37+CV37+CX37+CZ37+DB37+DD37+DF37+DH37+DJ37+DL37+DN37</f>
        <v/>
      </c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 t="inlineStr"/>
      <c r="DD37" s="7" t="inlineStr"/>
      <c r="DE37" s="7" t="inlineStr"/>
      <c r="DF37" s="7" t="inlineStr"/>
      <c r="DG37" s="7" t="n">
        <v>5</v>
      </c>
      <c r="DH37" s="7" t="n">
        <v>1986510</v>
      </c>
      <c r="DI37" s="7" t="inlineStr"/>
      <c r="DJ37" s="7" t="inlineStr"/>
      <c r="DK37" s="7" t="inlineStr"/>
      <c r="DL37" s="7" t="inlineStr"/>
      <c r="DM37" s="7" t="inlineStr"/>
      <c r="DN37" s="7" t="inlineStr"/>
      <c r="DO37" s="7">
        <f>E37+AU37+BI37+BS37+CM37</f>
        <v/>
      </c>
      <c r="DP37" s="7">
        <f>F37+AV37+BJ37+BT37+CN37</f>
        <v/>
      </c>
    </row>
    <row r="38" hidden="1" outlineLevel="1">
      <c r="A38" s="5" t="n">
        <v>10</v>
      </c>
      <c r="B38" s="6" t="inlineStr">
        <is>
          <t>GULMERA DAVRON XK</t>
        </is>
      </c>
      <c r="C38" s="6" t="inlineStr">
        <is>
          <t>Шахрисабз</t>
        </is>
      </c>
      <c r="D38" s="6" t="inlineStr">
        <is>
          <t>Шахрисабз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n">
        <v>10</v>
      </c>
      <c r="DD38" s="7" t="n">
        <v>2466210</v>
      </c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11</v>
      </c>
      <c r="B39" s="6" t="inlineStr">
        <is>
          <t>Gul Fayz Shifo XD</t>
        </is>
      </c>
      <c r="C39" s="6" t="inlineStr">
        <is>
          <t>Шахрисабз</t>
        </is>
      </c>
      <c r="D39" s="6" t="inlineStr">
        <is>
          <t>Шахрисабз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n">
        <v>5</v>
      </c>
      <c r="R39" s="7" t="n">
        <v>1267725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12</v>
      </c>
      <c r="B40" s="6" t="inlineStr">
        <is>
          <t>KITOB SHIFO NUR FARM</t>
        </is>
      </c>
      <c r="C40" s="6" t="inlineStr">
        <is>
          <t>Шахрисабз</t>
        </is>
      </c>
      <c r="D40" s="6" t="inlineStr">
        <is>
          <t>Шахрисабз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n">
        <v>2</v>
      </c>
      <c r="N40" s="7" t="n">
        <v>107546</v>
      </c>
      <c r="O40" s="7" t="inlineStr"/>
      <c r="P40" s="7" t="inlineStr"/>
      <c r="Q40" s="7" t="n">
        <v>5</v>
      </c>
      <c r="R40" s="7" t="n">
        <v>1722505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inlineStr"/>
      <c r="DF40" s="7" t="inlineStr"/>
      <c r="DG40" s="7" t="n">
        <v>2</v>
      </c>
      <c r="DH40" s="7" t="n">
        <v>773356</v>
      </c>
      <c r="DI40" s="7" t="n">
        <v>2</v>
      </c>
      <c r="DJ40" s="7" t="n">
        <v>811666</v>
      </c>
      <c r="DK40" s="7" t="n">
        <v>2</v>
      </c>
      <c r="DL40" s="7" t="n">
        <v>806388</v>
      </c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13</v>
      </c>
      <c r="B41" s="6" t="inlineStr">
        <is>
          <t>Kesh Bexruz Farm</t>
        </is>
      </c>
      <c r="C41" s="6" t="inlineStr">
        <is>
          <t>Шахрисабз</t>
        </is>
      </c>
      <c r="D41" s="6" t="inlineStr">
        <is>
          <t>Шахрисабз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n">
        <v>2</v>
      </c>
      <c r="H41" s="7" t="n">
        <v>194708</v>
      </c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 hidden="1" outlineLevel="1">
      <c r="A42" s="5" t="n">
        <v>14</v>
      </c>
      <c r="B42" s="6" t="inlineStr">
        <is>
          <t>Kifti Ob Dori-Darmon MCHJ</t>
        </is>
      </c>
      <c r="C42" s="6" t="inlineStr">
        <is>
          <t>Шахрисабз</t>
        </is>
      </c>
      <c r="D42" s="6" t="inlineStr">
        <is>
          <t>Шахрисабз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n">
        <v>20</v>
      </c>
      <c r="H42" s="7" t="n">
        <v>1602320</v>
      </c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</f>
        <v/>
      </c>
      <c r="BT42" s="7">
        <f>BV42+BX42+BZ42+CB42+CD42+CF42+CH42+CJ42+CL42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>
        <f>CO42+CQ42+CS42+CU42+CW42+CY42+DA42+DC42+DE42+DG42+DI42+DK42+DM42</f>
        <v/>
      </c>
      <c r="CN42" s="7">
        <f>CP42+CR42+CT42+CV42+CX42+CZ42+DB42+DD42+DF42+DH42+DJ42+DL42+DN42</f>
        <v/>
      </c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>
        <f>E42+AU42+BI42+BS42+CM42</f>
        <v/>
      </c>
      <c r="DP42" s="7">
        <f>F42+AV42+BJ42+BT42+CN42</f>
        <v/>
      </c>
    </row>
    <row r="43" hidden="1" outlineLevel="1">
      <c r="A43" s="5" t="n">
        <v>15</v>
      </c>
      <c r="B43" s="6" t="inlineStr">
        <is>
          <t>Legend Farm</t>
        </is>
      </c>
      <c r="C43" s="6" t="inlineStr">
        <is>
          <t>Шахрисабз</t>
        </is>
      </c>
      <c r="D43" s="6" t="inlineStr">
        <is>
          <t>Шахрисабз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n">
        <v>3</v>
      </c>
      <c r="AX43" s="7" t="n">
        <v>590316</v>
      </c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n">
        <v>5</v>
      </c>
      <c r="CD43" s="7" t="n">
        <v>559550</v>
      </c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16</v>
      </c>
      <c r="B44" s="6" t="inlineStr">
        <is>
          <t>MF KESH FARM XK</t>
        </is>
      </c>
      <c r="C44" s="6" t="inlineStr">
        <is>
          <t>Шахрисабз</t>
        </is>
      </c>
      <c r="D44" s="6" t="inlineStr">
        <is>
          <t>Шахрисабз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n">
        <v>2</v>
      </c>
      <c r="R44" s="7" t="n">
        <v>419810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>
        <f>E44+AU44+BI44+BS44+CM44</f>
        <v/>
      </c>
      <c r="DP44" s="7">
        <f>F44+AV44+BJ44+BT44+CN44</f>
        <v/>
      </c>
    </row>
    <row r="45" hidden="1" outlineLevel="1">
      <c r="A45" s="5" t="n">
        <v>17</v>
      </c>
      <c r="B45" s="6" t="inlineStr">
        <is>
          <t>Mirzoxid Iskandar XK</t>
        </is>
      </c>
      <c r="C45" s="6" t="inlineStr">
        <is>
          <t>Шахрисабз</t>
        </is>
      </c>
      <c r="D45" s="6" t="inlineStr">
        <is>
          <t>Шахрисабз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n">
        <v>10</v>
      </c>
      <c r="H45" s="7" t="n">
        <v>4298400</v>
      </c>
      <c r="I45" s="7" t="inlineStr"/>
      <c r="J45" s="7" t="inlineStr"/>
      <c r="K45" s="7" t="inlineStr"/>
      <c r="L45" s="7" t="inlineStr"/>
      <c r="M45" s="7" t="n">
        <v>30</v>
      </c>
      <c r="N45" s="7" t="n">
        <v>8713290</v>
      </c>
      <c r="O45" s="7" t="inlineStr"/>
      <c r="P45" s="7" t="inlineStr"/>
      <c r="Q45" s="7" t="n">
        <v>100</v>
      </c>
      <c r="R45" s="7" t="n">
        <v>9588100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n">
        <v>80</v>
      </c>
      <c r="BH45" s="7" t="n">
        <v>30183729</v>
      </c>
      <c r="BI45" s="7">
        <f>BK45+BM45+BO45+BQ45</f>
        <v/>
      </c>
      <c r="BJ45" s="7">
        <f>BL45+BN45+BP45+BR45</f>
        <v/>
      </c>
      <c r="BK45" s="7" t="inlineStr"/>
      <c r="BL45" s="7" t="inlineStr"/>
      <c r="BM45" s="7" t="n">
        <v>20</v>
      </c>
      <c r="BN45" s="7" t="n">
        <v>8333800</v>
      </c>
      <c r="BO45" s="7" t="inlineStr"/>
      <c r="BP45" s="7" t="inlineStr"/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inlineStr"/>
      <c r="DD45" s="7" t="inlineStr"/>
      <c r="DE45" s="7" t="inlineStr"/>
      <c r="DF45" s="7" t="inlineStr"/>
      <c r="DG45" s="7" t="n">
        <v>40</v>
      </c>
      <c r="DH45" s="7" t="n">
        <v>6739160</v>
      </c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18</v>
      </c>
      <c r="B46" s="6" t="inlineStr">
        <is>
          <t>Nilufar Farm Trayd XK</t>
        </is>
      </c>
      <c r="C46" s="6" t="inlineStr">
        <is>
          <t>Шахрисабз</t>
        </is>
      </c>
      <c r="D46" s="6" t="inlineStr">
        <is>
          <t>Шахрисабз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n">
        <v>5</v>
      </c>
      <c r="N46" s="7" t="n">
        <v>2141900</v>
      </c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inlineStr"/>
      <c r="DD46" s="7" t="inlineStr"/>
      <c r="DE46" s="7" t="inlineStr"/>
      <c r="DF46" s="7" t="inlineStr"/>
      <c r="DG46" s="7" t="n">
        <v>2</v>
      </c>
      <c r="DH46" s="7" t="n">
        <v>842600</v>
      </c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 hidden="1" outlineLevel="1">
      <c r="A47" s="5" t="n">
        <v>19</v>
      </c>
      <c r="B47" s="6" t="inlineStr">
        <is>
          <t>SAFIYA FARM 009 XK</t>
        </is>
      </c>
      <c r="C47" s="6" t="inlineStr">
        <is>
          <t>Шахрисабз</t>
        </is>
      </c>
      <c r="D47" s="6" t="inlineStr">
        <is>
          <t>Шахрисабз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n">
        <v>4</v>
      </c>
      <c r="R47" s="7" t="n">
        <v>623224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</f>
        <v/>
      </c>
      <c r="BT47" s="7">
        <f>BV47+BX47+BZ47+CB47+CD47+CF47+CH47+CJ47+CL47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>
        <f>CO47+CQ47+CS47+CU47+CW47+CY47+DA47+DC47+DE47+DG47+DI47+DK47+DM47</f>
        <v/>
      </c>
      <c r="CN47" s="7">
        <f>CP47+CR47+CT47+CV47+CX47+CZ47+DB47+DD47+DF47+DH47+DJ47+DL47+DN47</f>
        <v/>
      </c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>
        <f>E47+AU47+BI47+BS47+CM47</f>
        <v/>
      </c>
      <c r="DP47" s="7">
        <f>F47+AV47+BJ47+BT47+CN47</f>
        <v/>
      </c>
    </row>
    <row r="48" hidden="1" outlineLevel="1">
      <c r="A48" s="5" t="n">
        <v>20</v>
      </c>
      <c r="B48" s="6" t="inlineStr">
        <is>
          <t>SUCCESS PHARM MCHJ</t>
        </is>
      </c>
      <c r="C48" s="6" t="inlineStr">
        <is>
          <t>Шахрисабз</t>
        </is>
      </c>
      <c r="D48" s="6" t="inlineStr">
        <is>
          <t>Шахрисабз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n">
        <v>7</v>
      </c>
      <c r="BH48" s="7" t="n">
        <v>1857596</v>
      </c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</f>
        <v/>
      </c>
      <c r="BT48" s="7">
        <f>BV48+BX48+BZ48+CB48+CD48+CF48+CH48+CJ48+CL48</f>
        <v/>
      </c>
      <c r="BU48" s="7" t="inlineStr"/>
      <c r="BV48" s="7" t="inlineStr"/>
      <c r="BW48" s="7" t="n">
        <v>10</v>
      </c>
      <c r="BX48" s="7" t="n">
        <v>4445030</v>
      </c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>
        <f>CO48+CQ48+CS48+CU48+CW48+CY48+DA48+DC48+DE48+DG48+DI48+DK48+DM48</f>
        <v/>
      </c>
      <c r="CN48" s="7">
        <f>CP48+CR48+CT48+CV48+CX48+CZ48+DB48+DD48+DF48+DH48+DJ48+DL48+DN48</f>
        <v/>
      </c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>
        <f>E48+AU48+BI48+BS48+CM48</f>
        <v/>
      </c>
      <c r="DP48" s="7">
        <f>F48+AV48+BJ48+BT48+CN48</f>
        <v/>
      </c>
    </row>
    <row r="49" hidden="1" outlineLevel="1">
      <c r="A49" s="5" t="n">
        <v>21</v>
      </c>
      <c r="B49" s="6" t="inlineStr">
        <is>
          <t>Sardor Nur Farm XK</t>
        </is>
      </c>
      <c r="C49" s="6" t="inlineStr">
        <is>
          <t>Шахрисабз</t>
        </is>
      </c>
      <c r="D49" s="6" t="inlineStr">
        <is>
          <t>Шахрисабз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n">
        <v>4</v>
      </c>
      <c r="X49" s="7" t="n">
        <v>309708</v>
      </c>
      <c r="Y49" s="7" t="inlineStr"/>
      <c r="Z49" s="7" t="inlineStr"/>
      <c r="AA49" s="7" t="inlineStr"/>
      <c r="AB49" s="7" t="inlineStr"/>
      <c r="AC49" s="7" t="n">
        <v>2</v>
      </c>
      <c r="AD49" s="7" t="n">
        <v>327420</v>
      </c>
      <c r="AE49" s="7" t="n">
        <v>2</v>
      </c>
      <c r="AF49" s="7" t="n">
        <v>148540</v>
      </c>
      <c r="AG49" s="7" t="n">
        <v>5</v>
      </c>
      <c r="AH49" s="7" t="n">
        <v>1660850</v>
      </c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</f>
        <v/>
      </c>
      <c r="BT49" s="7">
        <f>BV49+BX49+BZ49+CB49+CD49+CF49+CH49+CJ49+CL49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>
        <f>CO49+CQ49+CS49+CU49+CW49+CY49+DA49+DC49+DE49+DG49+DI49+DK49+DM49</f>
        <v/>
      </c>
      <c r="CN49" s="7">
        <f>CP49+CR49+CT49+CV49+CX49+CZ49+DB49+DD49+DF49+DH49+DJ49+DL49+DN49</f>
        <v/>
      </c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>
        <f>E49+AU49+BI49+BS49+CM49</f>
        <v/>
      </c>
      <c r="DP49" s="7">
        <f>F49+AV49+BJ49+BT49+CN49</f>
        <v/>
      </c>
    </row>
    <row r="50" hidden="1" outlineLevel="1">
      <c r="A50" s="5" t="n">
        <v>22</v>
      </c>
      <c r="B50" s="6" t="inlineStr">
        <is>
          <t>Shifokor Tibbiy Markazi</t>
        </is>
      </c>
      <c r="C50" s="6" t="inlineStr">
        <is>
          <t>Шахрисабз</t>
        </is>
      </c>
      <c r="D50" s="6" t="inlineStr">
        <is>
          <t>Шахрисабз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n">
        <v>2</v>
      </c>
      <c r="L50" s="7" t="n">
        <v>998674</v>
      </c>
      <c r="M50" s="7" t="inlineStr"/>
      <c r="N50" s="7" t="inlineStr"/>
      <c r="O50" s="7" t="inlineStr"/>
      <c r="P50" s="7" t="inlineStr"/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</f>
        <v/>
      </c>
      <c r="BT50" s="7">
        <f>BV50+BX50+BZ50+CB50+CD50+CF50+CH50+CJ50+CL50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>
        <f>CO50+CQ50+CS50+CU50+CW50+CY50+DA50+DC50+DE50+DG50+DI50+DK50+DM50</f>
        <v/>
      </c>
      <c r="CN50" s="7">
        <f>CP50+CR50+CT50+CV50+CX50+CZ50+DB50+DD50+DF50+DH50+DJ50+DL50+DN50</f>
        <v/>
      </c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>
        <f>E50+AU50+BI50+BS50+CM50</f>
        <v/>
      </c>
      <c r="DP50" s="7">
        <f>F50+AV50+BJ50+BT50+CN50</f>
        <v/>
      </c>
    </row>
    <row r="51" hidden="1" outlineLevel="1">
      <c r="A51" s="5" t="n">
        <v>23</v>
      </c>
      <c r="B51" s="6" t="inlineStr">
        <is>
          <t>TIZIM FARM XUSUSIY KORXONASI</t>
        </is>
      </c>
      <c r="C51" s="6" t="inlineStr">
        <is>
          <t>Шахрисабз</t>
        </is>
      </c>
      <c r="D51" s="6" t="inlineStr">
        <is>
          <t>Шахрисабз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n">
        <v>20</v>
      </c>
      <c r="N51" s="7" t="n">
        <v>2084540</v>
      </c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</f>
        <v/>
      </c>
      <c r="BT51" s="7">
        <f>BV51+BX51+BZ51+CB51+CD51+CF51+CH51+CJ51+CL51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n">
        <v>5</v>
      </c>
      <c r="CL51" s="7" t="n">
        <v>1049475</v>
      </c>
      <c r="CM51" s="7">
        <f>CO51+CQ51+CS51+CU51+CW51+CY51+DA51+DC51+DE51+DG51+DI51+DK51+DM51</f>
        <v/>
      </c>
      <c r="CN51" s="7">
        <f>CP51+CR51+CT51+CV51+CX51+CZ51+DB51+DD51+DF51+DH51+DJ51+DL51+DN51</f>
        <v/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>
        <f>E51+AU51+BI51+BS51+CM51</f>
        <v/>
      </c>
      <c r="DP51" s="7">
        <f>F51+AV51+BJ51+BT51+CN51</f>
        <v/>
      </c>
    </row>
    <row r="52" hidden="1" outlineLevel="1">
      <c r="A52" s="5" t="n">
        <v>24</v>
      </c>
      <c r="B52" s="6" t="inlineStr">
        <is>
          <t>Tong XK</t>
        </is>
      </c>
      <c r="C52" s="6" t="inlineStr">
        <is>
          <t>Шахрисабз</t>
        </is>
      </c>
      <c r="D52" s="6" t="inlineStr">
        <is>
          <t>Шахрисабз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n">
        <v>6</v>
      </c>
      <c r="H52" s="7" t="n">
        <v>2613822</v>
      </c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inlineStr"/>
      <c r="R52" s="7" t="inlineStr"/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n">
        <v>20</v>
      </c>
      <c r="BF52" s="7" t="n">
        <v>7456400</v>
      </c>
      <c r="BG52" s="7" t="n">
        <v>20</v>
      </c>
      <c r="BH52" s="7" t="n">
        <v>3266560</v>
      </c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</f>
        <v/>
      </c>
      <c r="BT52" s="7">
        <f>BV52+BX52+BZ52+CB52+CD52+CF52+CH52+CJ52+CL52</f>
        <v/>
      </c>
      <c r="BU52" s="7" t="inlineStr"/>
      <c r="BV52" s="7" t="inlineStr"/>
      <c r="BW52" s="7" t="inlineStr"/>
      <c r="BX52" s="7" t="inlineStr"/>
      <c r="BY52" s="7" t="n">
        <v>19</v>
      </c>
      <c r="BZ52" s="7" t="n">
        <v>2832748</v>
      </c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n">
        <v>20</v>
      </c>
      <c r="CL52" s="7" t="n">
        <v>221180</v>
      </c>
      <c r="CM52" s="7">
        <f>CO52+CQ52+CS52+CU52+CW52+CY52+DA52+DC52+DE52+DG52+DI52+DK52+DM52</f>
        <v/>
      </c>
      <c r="CN52" s="7">
        <f>CP52+CR52+CT52+CV52+CX52+CZ52+DB52+DD52+DF52+DH52+DJ52+DL52+DN52</f>
        <v/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>
        <f>E52+AU52+BI52+BS52+CM52</f>
        <v/>
      </c>
      <c r="DP52" s="7">
        <f>F52+AV52+BJ52+BT52+CN52</f>
        <v/>
      </c>
    </row>
    <row r="53" hidden="1" outlineLevel="1">
      <c r="A53" s="5" t="n">
        <v>25</v>
      </c>
      <c r="B53" s="6" t="inlineStr">
        <is>
          <t>XUSNORA HAMKOR XK</t>
        </is>
      </c>
      <c r="C53" s="6" t="inlineStr">
        <is>
          <t>Шахрисабз</t>
        </is>
      </c>
      <c r="D53" s="6" t="inlineStr">
        <is>
          <t>Шахрисабз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n">
        <v>3</v>
      </c>
      <c r="L53" s="7" t="n">
        <v>1163574</v>
      </c>
      <c r="M53" s="7" t="inlineStr"/>
      <c r="N53" s="7" t="inlineStr"/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</f>
        <v/>
      </c>
      <c r="BT53" s="7">
        <f>BV53+BX53+BZ53+CB53+CD53+CF53+CH53+CJ53+CL53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>
        <f>CO53+CQ53+CS53+CU53+CW53+CY53+DA53+DC53+DE53+DG53+DI53+DK53+DM53</f>
        <v/>
      </c>
      <c r="CN53" s="7">
        <f>CP53+CR53+CT53+CV53+CX53+CZ53+DB53+DD53+DF53+DH53+DJ53+DL53+DN53</f>
        <v/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>
        <f>E53+AU53+BI53+BS53+CM53</f>
        <v/>
      </c>
      <c r="DP53" s="7">
        <f>F53+AV53+BJ53+BT53+CN53</f>
        <v/>
      </c>
    </row>
    <row r="54" hidden="1" outlineLevel="1">
      <c r="A54" s="5" t="n">
        <v>26</v>
      </c>
      <c r="B54" s="6" t="inlineStr">
        <is>
          <t>Yakkabog Farm XK</t>
        </is>
      </c>
      <c r="C54" s="6" t="inlineStr">
        <is>
          <t>Шахрисабз</t>
        </is>
      </c>
      <c r="D54" s="6" t="inlineStr">
        <is>
          <t>Шахрисабз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n">
        <v>8</v>
      </c>
      <c r="L54" s="7" t="n">
        <v>888776</v>
      </c>
      <c r="M54" s="7" t="inlineStr"/>
      <c r="N54" s="7" t="inlineStr"/>
      <c r="O54" s="7" t="inlineStr"/>
      <c r="P54" s="7" t="inlineStr"/>
      <c r="Q54" s="7" t="n">
        <v>5</v>
      </c>
      <c r="R54" s="7" t="n">
        <v>2157280</v>
      </c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</f>
        <v/>
      </c>
      <c r="BT54" s="7">
        <f>BV54+BX54+BZ54+CB54+CD54+CF54+CH54+CJ54+CL54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>
        <f>CO54+CQ54+CS54+CU54+CW54+CY54+DA54+DC54+DE54+DG54+DI54+DK54+DM54</f>
        <v/>
      </c>
      <c r="CN54" s="7">
        <f>CP54+CR54+CT54+CV54+CX54+CZ54+DB54+DD54+DF54+DH54+DJ54+DL54+DN54</f>
        <v/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>
        <f>E54+AU54+BI54+BS54+CM54</f>
        <v/>
      </c>
      <c r="DP54" s="7">
        <f>F54+AV54+BJ54+BT54+CN54</f>
        <v/>
      </c>
    </row>
    <row r="55" hidden="1" outlineLevel="1">
      <c r="A55" s="5" t="n">
        <v>27</v>
      </c>
      <c r="B55" s="6" t="inlineStr">
        <is>
          <t>Zilt-Kardio Farm XK</t>
        </is>
      </c>
      <c r="C55" s="6" t="inlineStr">
        <is>
          <t>Шахрисабз</t>
        </is>
      </c>
      <c r="D55" s="6" t="inlineStr">
        <is>
          <t>Шахрисабз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n">
        <v>1</v>
      </c>
      <c r="L55" s="7" t="n">
        <v>367181</v>
      </c>
      <c r="M55" s="7" t="inlineStr"/>
      <c r="N55" s="7" t="inlineStr"/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</f>
        <v/>
      </c>
      <c r="BT55" s="7">
        <f>BV55+BX55+BZ55+CB55+CD55+CF55+CH55+CJ55+CL55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>
        <f>CO55+CQ55+CS55+CU55+CW55+CY55+DA55+DC55+DE55+DG55+DI55+DK55+DM55</f>
        <v/>
      </c>
      <c r="CN55" s="7">
        <f>CP55+CR55+CT55+CV55+CX55+CZ55+DB55+DD55+DF55+DH55+DJ55+DL55+DN55</f>
        <v/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 t="inlineStr"/>
      <c r="DD55" s="7" t="inlineStr"/>
      <c r="DE55" s="7" t="inlineStr"/>
      <c r="DF55" s="7" t="inlineStr"/>
      <c r="DG55" s="7" t="n">
        <v>1</v>
      </c>
      <c r="DH55" s="7" t="n">
        <v>57493</v>
      </c>
      <c r="DI55" s="7" t="inlineStr"/>
      <c r="DJ55" s="7" t="inlineStr"/>
      <c r="DK55" s="7" t="inlineStr"/>
      <c r="DL55" s="7" t="inlineStr"/>
      <c r="DM55" s="7" t="inlineStr"/>
      <c r="DN55" s="7" t="inlineStr"/>
      <c r="DO55" s="7">
        <f>E55+AU55+BI55+BS55+CM55</f>
        <v/>
      </c>
      <c r="DP55" s="7">
        <f>F55+AV55+BJ55+BT55+CN55</f>
        <v/>
      </c>
    </row>
    <row r="56" hidden="1" outlineLevel="1">
      <c r="A56" s="5" t="n">
        <v>28</v>
      </c>
      <c r="B56" s="6" t="inlineStr">
        <is>
          <t>ФАХРИДДИН НИЗОМИДДИН ХУСУСИЙ КОРХОНА</t>
        </is>
      </c>
      <c r="C56" s="6" t="inlineStr">
        <is>
          <t>Шахрисабз</t>
        </is>
      </c>
      <c r="D56" s="6" t="inlineStr">
        <is>
          <t>Шахрисабз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n">
        <v>7</v>
      </c>
      <c r="R56" s="7" t="n">
        <v>905992</v>
      </c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n">
        <v>1</v>
      </c>
      <c r="AD56" s="7" t="n">
        <v>454387</v>
      </c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</f>
        <v/>
      </c>
      <c r="BT56" s="7">
        <f>BV56+BX56+BZ56+CB56+CD56+CF56+CH56+CJ56+CL56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>
        <f>CO56+CQ56+CS56+CU56+CW56+CY56+DA56+DC56+DE56+DG56+DI56+DK56+DM56</f>
        <v/>
      </c>
      <c r="CN56" s="7">
        <f>CP56+CR56+CT56+CV56+CX56+CZ56+DB56+DD56+DF56+DH56+DJ56+DL56+DN56</f>
        <v/>
      </c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>
        <f>E56+AU56+BI56+BS56+CM56</f>
        <v/>
      </c>
      <c r="DP56" s="7">
        <f>F56+AV56+BJ56+BT56+CN56</f>
        <v/>
      </c>
    </row>
    <row r="57">
      <c r="A57" s="8" t="n"/>
      <c r="B57" s="8" t="inlineStr">
        <is>
          <t>FINAL SUM</t>
        </is>
      </c>
      <c r="C57" s="8" t="n"/>
      <c r="D57" s="8" t="n"/>
      <c r="E57" s="9">
        <f>E4+E28</f>
        <v/>
      </c>
      <c r="F57" s="9">
        <f>F4+F28</f>
        <v/>
      </c>
      <c r="G57" s="9">
        <f>G4+G28</f>
        <v/>
      </c>
      <c r="H57" s="9">
        <f>H4+H28</f>
        <v/>
      </c>
      <c r="I57" s="9">
        <f>I4+I28</f>
        <v/>
      </c>
      <c r="J57" s="9">
        <f>J4+J28</f>
        <v/>
      </c>
      <c r="K57" s="9">
        <f>K4+K28</f>
        <v/>
      </c>
      <c r="L57" s="9">
        <f>L4+L28</f>
        <v/>
      </c>
      <c r="M57" s="9">
        <f>M4+M28</f>
        <v/>
      </c>
      <c r="N57" s="9">
        <f>N4+N28</f>
        <v/>
      </c>
      <c r="O57" s="9">
        <f>O4+O28</f>
        <v/>
      </c>
      <c r="P57" s="9">
        <f>P4+P28</f>
        <v/>
      </c>
      <c r="Q57" s="9">
        <f>Q4+Q28</f>
        <v/>
      </c>
      <c r="R57" s="9">
        <f>R4+R28</f>
        <v/>
      </c>
      <c r="S57" s="9">
        <f>S4+S28</f>
        <v/>
      </c>
      <c r="T57" s="9">
        <f>T4+T28</f>
        <v/>
      </c>
      <c r="U57" s="9">
        <f>U4+U28</f>
        <v/>
      </c>
      <c r="V57" s="9">
        <f>V4+V28</f>
        <v/>
      </c>
      <c r="W57" s="9">
        <f>W4+W28</f>
        <v/>
      </c>
      <c r="X57" s="9">
        <f>X4+X28</f>
        <v/>
      </c>
      <c r="Y57" s="9">
        <f>Y4+Y28</f>
        <v/>
      </c>
      <c r="Z57" s="9">
        <f>Z4+Z28</f>
        <v/>
      </c>
      <c r="AA57" s="9">
        <f>AA4+AA28</f>
        <v/>
      </c>
      <c r="AB57" s="9">
        <f>AB4+AB28</f>
        <v/>
      </c>
      <c r="AC57" s="9">
        <f>AC4+AC28</f>
        <v/>
      </c>
      <c r="AD57" s="9">
        <f>AD4+AD28</f>
        <v/>
      </c>
      <c r="AE57" s="9">
        <f>AE4+AE28</f>
        <v/>
      </c>
      <c r="AF57" s="9">
        <f>AF4+AF28</f>
        <v/>
      </c>
      <c r="AG57" s="9">
        <f>AG4+AG28</f>
        <v/>
      </c>
      <c r="AH57" s="9">
        <f>AH4+AH28</f>
        <v/>
      </c>
      <c r="AI57" s="9">
        <f>AI4+AI28</f>
        <v/>
      </c>
      <c r="AJ57" s="9">
        <f>AJ4+AJ28</f>
        <v/>
      </c>
      <c r="AK57" s="9">
        <f>AK4+AK28</f>
        <v/>
      </c>
      <c r="AL57" s="9">
        <f>AL4+AL28</f>
        <v/>
      </c>
      <c r="AM57" s="9">
        <f>AM4+AM28</f>
        <v/>
      </c>
      <c r="AN57" s="9">
        <f>AN4+AN28</f>
        <v/>
      </c>
      <c r="AO57" s="9">
        <f>AO4+AO28</f>
        <v/>
      </c>
      <c r="AP57" s="9">
        <f>AP4+AP28</f>
        <v/>
      </c>
      <c r="AQ57" s="9">
        <f>AQ4+AQ28</f>
        <v/>
      </c>
      <c r="AR57" s="9">
        <f>AR4+AR28</f>
        <v/>
      </c>
      <c r="AS57" s="9">
        <f>AS4+AS28</f>
        <v/>
      </c>
      <c r="AT57" s="9">
        <f>AT4+AT28</f>
        <v/>
      </c>
      <c r="AU57" s="9">
        <f>AU4+AU28</f>
        <v/>
      </c>
      <c r="AV57" s="9">
        <f>AV4+AV28</f>
        <v/>
      </c>
      <c r="AW57" s="9">
        <f>AW4+AW28</f>
        <v/>
      </c>
      <c r="AX57" s="9">
        <f>AX4+AX28</f>
        <v/>
      </c>
      <c r="AY57" s="9">
        <f>AY4+AY28</f>
        <v/>
      </c>
      <c r="AZ57" s="9">
        <f>AZ4+AZ28</f>
        <v/>
      </c>
      <c r="BA57" s="9">
        <f>BA4+BA28</f>
        <v/>
      </c>
      <c r="BB57" s="9">
        <f>BB4+BB28</f>
        <v/>
      </c>
      <c r="BC57" s="9">
        <f>BC4+BC28</f>
        <v/>
      </c>
      <c r="BD57" s="9">
        <f>BD4+BD28</f>
        <v/>
      </c>
      <c r="BE57" s="9">
        <f>BE4+BE28</f>
        <v/>
      </c>
      <c r="BF57" s="9">
        <f>BF4+BF28</f>
        <v/>
      </c>
      <c r="BG57" s="9">
        <f>BG4+BG28</f>
        <v/>
      </c>
      <c r="BH57" s="9">
        <f>BH4+BH28</f>
        <v/>
      </c>
      <c r="BI57" s="9">
        <f>BI4+BI28</f>
        <v/>
      </c>
      <c r="BJ57" s="9">
        <f>BJ4+BJ28</f>
        <v/>
      </c>
      <c r="BK57" s="9">
        <f>BK4+BK28</f>
        <v/>
      </c>
      <c r="BL57" s="9">
        <f>BL4+BL28</f>
        <v/>
      </c>
      <c r="BM57" s="9">
        <f>BM4+BM28</f>
        <v/>
      </c>
      <c r="BN57" s="9">
        <f>BN4+BN28</f>
        <v/>
      </c>
      <c r="BO57" s="9">
        <f>BO4+BO28</f>
        <v/>
      </c>
      <c r="BP57" s="9">
        <f>BP4+BP28</f>
        <v/>
      </c>
      <c r="BQ57" s="9">
        <f>BQ4+BQ28</f>
        <v/>
      </c>
      <c r="BR57" s="9">
        <f>BR4+BR28</f>
        <v/>
      </c>
      <c r="BS57" s="9">
        <f>BS4+BS28</f>
        <v/>
      </c>
      <c r="BT57" s="9">
        <f>BT4+BT28</f>
        <v/>
      </c>
      <c r="BU57" s="9">
        <f>BU4+BU28</f>
        <v/>
      </c>
      <c r="BV57" s="9">
        <f>BV4+BV28</f>
        <v/>
      </c>
      <c r="BW57" s="9">
        <f>BW4+BW28</f>
        <v/>
      </c>
      <c r="BX57" s="9">
        <f>BX4+BX28</f>
        <v/>
      </c>
      <c r="BY57" s="9">
        <f>BY4+BY28</f>
        <v/>
      </c>
      <c r="BZ57" s="9">
        <f>BZ4+BZ28</f>
        <v/>
      </c>
      <c r="CA57" s="9">
        <f>CA4+CA28</f>
        <v/>
      </c>
      <c r="CB57" s="9">
        <f>CB4+CB28</f>
        <v/>
      </c>
      <c r="CC57" s="9">
        <f>CC4+CC28</f>
        <v/>
      </c>
      <c r="CD57" s="9">
        <f>CD4+CD28</f>
        <v/>
      </c>
      <c r="CE57" s="9">
        <f>CE4+CE28</f>
        <v/>
      </c>
      <c r="CF57" s="9">
        <f>CF4+CF28</f>
        <v/>
      </c>
      <c r="CG57" s="9">
        <f>CG4+CG28</f>
        <v/>
      </c>
      <c r="CH57" s="9">
        <f>CH4+CH28</f>
        <v/>
      </c>
      <c r="CI57" s="9">
        <f>CI4+CI28</f>
        <v/>
      </c>
      <c r="CJ57" s="9">
        <f>CJ4+CJ28</f>
        <v/>
      </c>
      <c r="CK57" s="9">
        <f>CK4+CK28</f>
        <v/>
      </c>
      <c r="CL57" s="9">
        <f>CL4+CL28</f>
        <v/>
      </c>
      <c r="CM57" s="9">
        <f>CM4+CM28</f>
        <v/>
      </c>
      <c r="CN57" s="9">
        <f>CN4+CN28</f>
        <v/>
      </c>
      <c r="CO57" s="9">
        <f>CO4+CO28</f>
        <v/>
      </c>
      <c r="CP57" s="9">
        <f>CP4+CP28</f>
        <v/>
      </c>
      <c r="CQ57" s="9">
        <f>CQ4+CQ28</f>
        <v/>
      </c>
      <c r="CR57" s="9">
        <f>CR4+CR28</f>
        <v/>
      </c>
      <c r="CS57" s="9">
        <f>CS4+CS28</f>
        <v/>
      </c>
      <c r="CT57" s="9">
        <f>CT4+CT28</f>
        <v/>
      </c>
      <c r="CU57" s="9">
        <f>CU4+CU28</f>
        <v/>
      </c>
      <c r="CV57" s="9">
        <f>CV4+CV28</f>
        <v/>
      </c>
      <c r="CW57" s="9">
        <f>CW4+CW28</f>
        <v/>
      </c>
      <c r="CX57" s="9">
        <f>CX4+CX28</f>
        <v/>
      </c>
      <c r="CY57" s="9">
        <f>CY4+CY28</f>
        <v/>
      </c>
      <c r="CZ57" s="9">
        <f>CZ4+CZ28</f>
        <v/>
      </c>
      <c r="DA57" s="9">
        <f>DA4+DA28</f>
        <v/>
      </c>
      <c r="DB57" s="9">
        <f>DB4+DB28</f>
        <v/>
      </c>
      <c r="DC57" s="9">
        <f>DC4+DC28</f>
        <v/>
      </c>
      <c r="DD57" s="9">
        <f>DD4+DD28</f>
        <v/>
      </c>
      <c r="DE57" s="9">
        <f>DE4+DE28</f>
        <v/>
      </c>
      <c r="DF57" s="9">
        <f>DF4+DF28</f>
        <v/>
      </c>
      <c r="DG57" s="9">
        <f>DG4+DG28</f>
        <v/>
      </c>
      <c r="DH57" s="9">
        <f>DH4+DH28</f>
        <v/>
      </c>
      <c r="DI57" s="9">
        <f>DI4+DI28</f>
        <v/>
      </c>
      <c r="DJ57" s="9">
        <f>DJ4+DJ28</f>
        <v/>
      </c>
      <c r="DK57" s="9">
        <f>DK4+DK28</f>
        <v/>
      </c>
      <c r="DL57" s="9">
        <f>DL4+DL28</f>
        <v/>
      </c>
      <c r="DM57" s="9">
        <f>DM4+DM28</f>
        <v/>
      </c>
      <c r="DN57" s="9">
        <f>DN4+DN28</f>
        <v/>
      </c>
      <c r="DO57" s="9">
        <f>DO4+DO28</f>
        <v/>
      </c>
      <c r="DP57" s="9">
        <f>DP4+DP28</f>
        <v/>
      </c>
    </row>
    <row r="58">
      <c r="A58" s="8" t="n"/>
      <c r="B58" s="8" t="inlineStr">
        <is>
          <t>FINAL SUM ( Minus 10 % )</t>
        </is>
      </c>
      <c r="C58" s="8" t="n"/>
      <c r="D58" s="8" t="n"/>
      <c r="E58" s="9" t="n"/>
      <c r="F58" s="9">
        <f>H58+J58+L58+N58+P58+R58+T58+V58+X58+Z58+AB58+AD58+AF58+AH58+AJ58+AL58+AN58+AP58+AR58+AT58</f>
        <v/>
      </c>
      <c r="G58" s="9" t="n"/>
      <c r="H58" s="9">
        <f>H57*90%</f>
        <v/>
      </c>
      <c r="I58" s="9" t="n"/>
      <c r="J58" s="9">
        <f>J57*90%</f>
        <v/>
      </c>
      <c r="K58" s="9" t="n"/>
      <c r="L58" s="9">
        <f>L57*90%</f>
        <v/>
      </c>
      <c r="M58" s="9" t="n"/>
      <c r="N58" s="9">
        <f>N57*90%</f>
        <v/>
      </c>
      <c r="O58" s="9" t="n"/>
      <c r="P58" s="9">
        <f>P57*90%</f>
        <v/>
      </c>
      <c r="Q58" s="9" t="n"/>
      <c r="R58" s="9">
        <f>R57*90%</f>
        <v/>
      </c>
      <c r="S58" s="9" t="n"/>
      <c r="T58" s="9">
        <f>T57*90%</f>
        <v/>
      </c>
      <c r="U58" s="9" t="n"/>
      <c r="V58" s="9">
        <f>V57*90%</f>
        <v/>
      </c>
      <c r="W58" s="9" t="n"/>
      <c r="X58" s="9">
        <f>X57*90%</f>
        <v/>
      </c>
      <c r="Y58" s="9" t="n"/>
      <c r="Z58" s="9">
        <f>Z57*90%</f>
        <v/>
      </c>
      <c r="AA58" s="9" t="n"/>
      <c r="AB58" s="9">
        <f>AB57*90%</f>
        <v/>
      </c>
      <c r="AC58" s="9" t="n"/>
      <c r="AD58" s="9">
        <f>AD57*90%</f>
        <v/>
      </c>
      <c r="AE58" s="9" t="n"/>
      <c r="AF58" s="9">
        <f>AF57*90%</f>
        <v/>
      </c>
      <c r="AG58" s="9" t="n"/>
      <c r="AH58" s="9">
        <f>AH57*90%</f>
        <v/>
      </c>
      <c r="AI58" s="9" t="n"/>
      <c r="AJ58" s="9">
        <f>AJ57*90%</f>
        <v/>
      </c>
      <c r="AK58" s="9" t="n"/>
      <c r="AL58" s="9">
        <f>AL57*90%</f>
        <v/>
      </c>
      <c r="AM58" s="9" t="n"/>
      <c r="AN58" s="9">
        <f>AN57*90%</f>
        <v/>
      </c>
      <c r="AO58" s="9" t="n"/>
      <c r="AP58" s="9">
        <f>AP57*90%</f>
        <v/>
      </c>
      <c r="AQ58" s="9" t="n"/>
      <c r="AR58" s="9">
        <f>AR57*90%</f>
        <v/>
      </c>
      <c r="AS58" s="9" t="n"/>
      <c r="AT58" s="9">
        <f>AT57*90%</f>
        <v/>
      </c>
      <c r="AU58" s="9" t="n"/>
      <c r="AV58" s="9">
        <f>AX58+AZ58+BB58+BD58+BF58+BH58</f>
        <v/>
      </c>
      <c r="AW58" s="9" t="n"/>
      <c r="AX58" s="9">
        <f>AX57*90%</f>
        <v/>
      </c>
      <c r="AY58" s="9" t="n"/>
      <c r="AZ58" s="9">
        <f>AZ57*90%</f>
        <v/>
      </c>
      <c r="BA58" s="9" t="n"/>
      <c r="BB58" s="9">
        <f>BB57*90%</f>
        <v/>
      </c>
      <c r="BC58" s="9" t="n"/>
      <c r="BD58" s="9">
        <f>BD57*90%</f>
        <v/>
      </c>
      <c r="BE58" s="9" t="n"/>
      <c r="BF58" s="9">
        <f>BF57*90%</f>
        <v/>
      </c>
      <c r="BG58" s="9" t="n"/>
      <c r="BH58" s="9">
        <f>BH57*90%</f>
        <v/>
      </c>
      <c r="BI58" s="9" t="n"/>
      <c r="BJ58" s="9">
        <f>BL58+BN58+BP58+BR58</f>
        <v/>
      </c>
      <c r="BK58" s="9" t="n"/>
      <c r="BL58" s="9">
        <f>BL57*90%</f>
        <v/>
      </c>
      <c r="BM58" s="9" t="n"/>
      <c r="BN58" s="9">
        <f>BN57*90%</f>
        <v/>
      </c>
      <c r="BO58" s="9" t="n"/>
      <c r="BP58" s="9">
        <f>BP57*90%</f>
        <v/>
      </c>
      <c r="BQ58" s="9" t="n"/>
      <c r="BR58" s="9">
        <f>BR57*90%</f>
        <v/>
      </c>
      <c r="BS58" s="9" t="n"/>
      <c r="BT58" s="9">
        <f>BV58+BX58+BZ58+CB58+CD58+CF58+CH58+CJ58+CL58</f>
        <v/>
      </c>
      <c r="BU58" s="9" t="n"/>
      <c r="BV58" s="9">
        <f>BV57*90%</f>
        <v/>
      </c>
      <c r="BW58" s="9" t="n"/>
      <c r="BX58" s="9">
        <f>BX57*90%</f>
        <v/>
      </c>
      <c r="BY58" s="9" t="n"/>
      <c r="BZ58" s="9">
        <f>BZ57*90%</f>
        <v/>
      </c>
      <c r="CA58" s="9" t="n"/>
      <c r="CB58" s="9">
        <f>CB57*90%</f>
        <v/>
      </c>
      <c r="CC58" s="9" t="n"/>
      <c r="CD58" s="9">
        <f>CD57*90%</f>
        <v/>
      </c>
      <c r="CE58" s="9" t="n"/>
      <c r="CF58" s="9">
        <f>CF57*90%</f>
        <v/>
      </c>
      <c r="CG58" s="9" t="n"/>
      <c r="CH58" s="9">
        <f>CH57*90%</f>
        <v/>
      </c>
      <c r="CI58" s="9" t="n"/>
      <c r="CJ58" s="9">
        <f>CJ57*90%</f>
        <v/>
      </c>
      <c r="CK58" s="9" t="n"/>
      <c r="CL58" s="9">
        <f>CL57*90%</f>
        <v/>
      </c>
      <c r="CM58" s="9" t="n"/>
      <c r="CN58" s="9">
        <f>CP58+CR58+CT58+CV58+CX58+CZ58+DB58+DD58+DF58+DH58+DJ58+DL58+DN58</f>
        <v/>
      </c>
      <c r="CO58" s="9" t="n"/>
      <c r="CP58" s="9">
        <f>CP57*90%</f>
        <v/>
      </c>
      <c r="CQ58" s="9" t="n"/>
      <c r="CR58" s="9">
        <f>CR57*90%</f>
        <v/>
      </c>
      <c r="CS58" s="9" t="n"/>
      <c r="CT58" s="9">
        <f>CT57*90%</f>
        <v/>
      </c>
      <c r="CU58" s="9" t="n"/>
      <c r="CV58" s="9">
        <f>CV57*90%</f>
        <v/>
      </c>
      <c r="CW58" s="9" t="n"/>
      <c r="CX58" s="9">
        <f>CX57*90%</f>
        <v/>
      </c>
      <c r="CY58" s="9" t="n"/>
      <c r="CZ58" s="9">
        <f>CZ57*90%</f>
        <v/>
      </c>
      <c r="DA58" s="9" t="n"/>
      <c r="DB58" s="9">
        <f>DB57*90%</f>
        <v/>
      </c>
      <c r="DC58" s="9" t="n"/>
      <c r="DD58" s="9">
        <f>DD57*90%</f>
        <v/>
      </c>
      <c r="DE58" s="9" t="n"/>
      <c r="DF58" s="9">
        <f>DF57*90%</f>
        <v/>
      </c>
      <c r="DG58" s="9" t="n"/>
      <c r="DH58" s="9">
        <f>DH57*90%</f>
        <v/>
      </c>
      <c r="DI58" s="9" t="n"/>
      <c r="DJ58" s="9">
        <f>DJ57*90%</f>
        <v/>
      </c>
      <c r="DK58" s="9" t="n"/>
      <c r="DL58" s="9">
        <f>DL57*90%</f>
        <v/>
      </c>
      <c r="DM58" s="9" t="n"/>
      <c r="DN58" s="9">
        <f>DN57*90%</f>
        <v/>
      </c>
      <c r="DO58" s="9">
        <f>E58+AU58+BI58+BS58+CM58</f>
        <v/>
      </c>
      <c r="DP58" s="9">
        <f>F58+AV58+BJ58+BT58+CN58</f>
        <v/>
      </c>
    </row>
    <row r="59">
      <c r="A59" s="8" t="n"/>
      <c r="B59" s="8" t="inlineStr">
        <is>
          <t>Final summa for Reklama</t>
        </is>
      </c>
      <c r="C59" s="8" t="n"/>
      <c r="D59" s="8" t="n"/>
      <c r="E59" s="9" t="n"/>
      <c r="F59" s="9">
        <f>H59+J59+L59+N59+P59+R59+T59+V59+X59+Z59+AB59+AD59+AF59+AH59+AJ59+AL59+AN59+AP59+AR59+AT59</f>
        <v/>
      </c>
      <c r="G59" s="9" t="n"/>
      <c r="H59" s="9">
        <f>G57*5000</f>
        <v/>
      </c>
      <c r="I59" s="9" t="n"/>
      <c r="J59" s="9">
        <f>I57*5000</f>
        <v/>
      </c>
      <c r="K59" s="9" t="n"/>
      <c r="L59" s="9">
        <f>K57*5000</f>
        <v/>
      </c>
      <c r="M59" s="9" t="n"/>
      <c r="N59" s="9">
        <f>M57*5000</f>
        <v/>
      </c>
      <c r="O59" s="9" t="n"/>
      <c r="P59" s="9">
        <f>O57*5000</f>
        <v/>
      </c>
      <c r="Q59" s="9" t="n"/>
      <c r="R59" s="9">
        <f>Q57*0</f>
        <v/>
      </c>
      <c r="S59" s="9" t="n"/>
      <c r="T59" s="9">
        <f>S57*0</f>
        <v/>
      </c>
      <c r="U59" s="9" t="n"/>
      <c r="V59" s="9">
        <f>U57*0</f>
        <v/>
      </c>
      <c r="W59" s="9" t="n"/>
      <c r="X59" s="9">
        <f>W57*0</f>
        <v/>
      </c>
      <c r="Y59" s="9" t="n"/>
      <c r="Z59" s="9">
        <f>Y57*0</f>
        <v/>
      </c>
      <c r="AA59" s="9" t="n"/>
      <c r="AB59" s="9">
        <f>AA57*7000</f>
        <v/>
      </c>
      <c r="AC59" s="9" t="n"/>
      <c r="AD59" s="9">
        <f>AC57*0</f>
        <v/>
      </c>
      <c r="AE59" s="9" t="n"/>
      <c r="AF59" s="9">
        <f>AE57*0</f>
        <v/>
      </c>
      <c r="AG59" s="9" t="n"/>
      <c r="AH59" s="9">
        <f>AG57*0</f>
        <v/>
      </c>
      <c r="AI59" s="9" t="n"/>
      <c r="AJ59" s="9">
        <f>AI57*0</f>
        <v/>
      </c>
      <c r="AK59" s="9" t="n"/>
      <c r="AL59" s="9">
        <f>AK57*0</f>
        <v/>
      </c>
      <c r="AM59" s="9" t="n"/>
      <c r="AN59" s="9">
        <f>AM57*0</f>
        <v/>
      </c>
      <c r="AO59" s="9" t="n"/>
      <c r="AP59" s="9">
        <f>AO57*0</f>
        <v/>
      </c>
      <c r="AQ59" s="9" t="n"/>
      <c r="AR59" s="9">
        <f>AQ57*0</f>
        <v/>
      </c>
      <c r="AS59" s="9" t="n"/>
      <c r="AT59" s="9">
        <f>AS57*0</f>
        <v/>
      </c>
      <c r="AU59" s="9" t="n"/>
      <c r="AV59" s="9">
        <f>AX59+AZ59+BB59+BD59+BF59+BH59</f>
        <v/>
      </c>
      <c r="AW59" s="9" t="n"/>
      <c r="AX59" s="9">
        <f>AW57*50000</f>
        <v/>
      </c>
      <c r="AY59" s="9" t="n"/>
      <c r="AZ59" s="9">
        <f>AY57*60000</f>
        <v/>
      </c>
      <c r="BA59" s="9" t="n"/>
      <c r="BB59" s="9">
        <f>BA57*7000</f>
        <v/>
      </c>
      <c r="BC59" s="9" t="n"/>
      <c r="BD59" s="9">
        <f>BC57*25000</f>
        <v/>
      </c>
      <c r="BE59" s="9" t="n"/>
      <c r="BF59" s="9">
        <f>BE57*20000</f>
        <v/>
      </c>
      <c r="BG59" s="9" t="n"/>
      <c r="BH59" s="9">
        <f>BG57*10000</f>
        <v/>
      </c>
      <c r="BI59" s="9" t="n"/>
      <c r="BJ59" s="9">
        <f>BL59+BN59+BP59+BR59</f>
        <v/>
      </c>
      <c r="BK59" s="9" t="n"/>
      <c r="BL59" s="9">
        <f>BK57*15000</f>
        <v/>
      </c>
      <c r="BM59" s="9" t="n"/>
      <c r="BN59" s="9">
        <f>BM57*5000</f>
        <v/>
      </c>
      <c r="BO59" s="9" t="n"/>
      <c r="BP59" s="9">
        <f>BO57*15000</f>
        <v/>
      </c>
      <c r="BQ59" s="9" t="n"/>
      <c r="BR59" s="9">
        <f>BQ57*5000</f>
        <v/>
      </c>
      <c r="BS59" s="9" t="n"/>
      <c r="BT59" s="9">
        <f>BV59+BX59+BZ59+CB59+CD59+CF59+CH59+CJ59+CL59</f>
        <v/>
      </c>
      <c r="BU59" s="9" t="n"/>
      <c r="BV59" s="9">
        <f>BU57*4000</f>
        <v/>
      </c>
      <c r="BW59" s="9" t="n"/>
      <c r="BX59" s="9">
        <f>BW57*2000</f>
        <v/>
      </c>
      <c r="BY59" s="9" t="n"/>
      <c r="BZ59" s="9">
        <f>BY57*10000</f>
        <v/>
      </c>
      <c r="CA59" s="9" t="n"/>
      <c r="CB59" s="9">
        <f>CA57*18000</f>
        <v/>
      </c>
      <c r="CC59" s="9" t="n"/>
      <c r="CD59" s="9">
        <f>CC57*150000</f>
        <v/>
      </c>
      <c r="CE59" s="9" t="n"/>
      <c r="CF59" s="9">
        <f>CE57*9000</f>
        <v/>
      </c>
      <c r="CG59" s="9" t="n"/>
      <c r="CH59" s="9">
        <f>CG57*0</f>
        <v/>
      </c>
      <c r="CI59" s="9" t="n"/>
      <c r="CJ59" s="9">
        <f>CI57*0</f>
        <v/>
      </c>
      <c r="CK59" s="9" t="n"/>
      <c r="CL59" s="9">
        <f>CK57*5000</f>
        <v/>
      </c>
      <c r="CM59" s="9" t="n"/>
      <c r="CN59" s="9">
        <f>CP59+CR59+CT59+CV59+CX59+CZ59+DB59+DD59+DF59+DH59+DJ59+DL59+DN59</f>
        <v/>
      </c>
      <c r="CO59" s="9" t="n"/>
      <c r="CP59" s="9">
        <f>CO57*5000</f>
        <v/>
      </c>
      <c r="CQ59" s="9" t="n"/>
      <c r="CR59" s="9">
        <f>CQ57*7000</f>
        <v/>
      </c>
      <c r="CS59" s="9" t="n"/>
      <c r="CT59" s="9">
        <f>CS57*18000</f>
        <v/>
      </c>
      <c r="CU59" s="9" t="n"/>
      <c r="CV59" s="9">
        <f>CU57*5000</f>
        <v/>
      </c>
      <c r="CW59" s="9" t="n"/>
      <c r="CX59" s="9">
        <f>CW57*12000</f>
        <v/>
      </c>
      <c r="CY59" s="9" t="n"/>
      <c r="CZ59" s="9">
        <f>CY57*10000</f>
        <v/>
      </c>
      <c r="DA59" s="9" t="n"/>
      <c r="DB59" s="9">
        <f>DA57*8000</f>
        <v/>
      </c>
      <c r="DC59" s="9" t="n"/>
      <c r="DD59" s="9">
        <f>DC57*0</f>
        <v/>
      </c>
      <c r="DE59" s="9" t="n"/>
      <c r="DF59" s="9">
        <f>DE57*10000</f>
        <v/>
      </c>
      <c r="DG59" s="9" t="n"/>
      <c r="DH59" s="9">
        <f>DG57*8000</f>
        <v/>
      </c>
      <c r="DI59" s="9" t="n"/>
      <c r="DJ59" s="9">
        <f>DI57*8000</f>
        <v/>
      </c>
      <c r="DK59" s="9" t="n"/>
      <c r="DL59" s="9">
        <f>DK57*15000</f>
        <v/>
      </c>
      <c r="DM59" s="9" t="n"/>
      <c r="DN59" s="9">
        <f>DM57*7000</f>
        <v/>
      </c>
      <c r="DO59" s="9">
        <f>E59+AU59+BI59+BS59+CM59</f>
        <v/>
      </c>
      <c r="DP59" s="9">
        <f>F59+AV59+BJ59+BT59+CN59</f>
        <v/>
      </c>
    </row>
    <row r="60">
      <c r="A60" s="8" t="n"/>
      <c r="B60" s="8" t="inlineStr">
        <is>
          <t>Final summa for Leksiya</t>
        </is>
      </c>
      <c r="C60" s="8" t="n"/>
      <c r="D60" s="8" t="n"/>
      <c r="E60" s="9" t="n"/>
      <c r="F60" s="9">
        <f>H60+J60+L60+N60+P60+R60+T60+V60+X60+Z60+AB60+AD60+AF60+AH60+AJ60+AL60+AN60+AP60+AR60+AT60</f>
        <v/>
      </c>
      <c r="G60" s="9" t="n"/>
      <c r="H60" s="9">
        <f>H58*2%</f>
        <v/>
      </c>
      <c r="I60" s="9" t="n"/>
      <c r="J60" s="9">
        <f>J58*2%</f>
        <v/>
      </c>
      <c r="K60" s="9" t="n"/>
      <c r="L60" s="9">
        <f>L58*2%</f>
        <v/>
      </c>
      <c r="M60" s="9" t="n"/>
      <c r="N60" s="9">
        <f>N58*2%</f>
        <v/>
      </c>
      <c r="O60" s="9" t="n"/>
      <c r="P60" s="9">
        <f>P58*2%</f>
        <v/>
      </c>
      <c r="Q60" s="9" t="n"/>
      <c r="R60" s="9">
        <f>R58*2%</f>
        <v/>
      </c>
      <c r="S60" s="9" t="n"/>
      <c r="T60" s="9">
        <f>T58*2%</f>
        <v/>
      </c>
      <c r="U60" s="9" t="n"/>
      <c r="V60" s="9">
        <f>V58*2%</f>
        <v/>
      </c>
      <c r="W60" s="9" t="n"/>
      <c r="X60" s="9">
        <f>X58*2%</f>
        <v/>
      </c>
      <c r="Y60" s="9" t="n"/>
      <c r="Z60" s="9">
        <f>Z58*2%</f>
        <v/>
      </c>
      <c r="AA60" s="9" t="n"/>
      <c r="AB60" s="9">
        <f>AB58*2%</f>
        <v/>
      </c>
      <c r="AC60" s="9" t="n"/>
      <c r="AD60" s="9">
        <f>AD58*2%</f>
        <v/>
      </c>
      <c r="AE60" s="9" t="n"/>
      <c r="AF60" s="9">
        <f>AF58*2%</f>
        <v/>
      </c>
      <c r="AG60" s="9" t="n"/>
      <c r="AH60" s="9">
        <f>AH58*2%</f>
        <v/>
      </c>
      <c r="AI60" s="9" t="n"/>
      <c r="AJ60" s="9">
        <f>AJ58*2%</f>
        <v/>
      </c>
      <c r="AK60" s="9" t="n"/>
      <c r="AL60" s="9">
        <f>AL58*2%</f>
        <v/>
      </c>
      <c r="AM60" s="9" t="n"/>
      <c r="AN60" s="9">
        <f>AN58*2%</f>
        <v/>
      </c>
      <c r="AO60" s="9" t="n"/>
      <c r="AP60" s="9">
        <f>AP58*2%</f>
        <v/>
      </c>
      <c r="AQ60" s="9" t="n"/>
      <c r="AR60" s="9">
        <f>AR58*2%</f>
        <v/>
      </c>
      <c r="AS60" s="9" t="n"/>
      <c r="AT60" s="9">
        <f>AT58*2%</f>
        <v/>
      </c>
      <c r="AU60" s="9" t="n"/>
      <c r="AV60" s="9">
        <f>AX60+AZ60+BB60+BD60+BF60+BH60</f>
        <v/>
      </c>
      <c r="AW60" s="9" t="n"/>
      <c r="AX60" s="9">
        <f>AX58*2%</f>
        <v/>
      </c>
      <c r="AY60" s="9" t="n"/>
      <c r="AZ60" s="9">
        <f>AZ58*2%</f>
        <v/>
      </c>
      <c r="BA60" s="9" t="n"/>
      <c r="BB60" s="9">
        <f>BB58*2%</f>
        <v/>
      </c>
      <c r="BC60" s="9" t="n"/>
      <c r="BD60" s="9">
        <f>BD58*2%</f>
        <v/>
      </c>
      <c r="BE60" s="9" t="n"/>
      <c r="BF60" s="9">
        <f>BF58*2%</f>
        <v/>
      </c>
      <c r="BG60" s="9" t="n"/>
      <c r="BH60" s="9">
        <f>BH58*2%</f>
        <v/>
      </c>
      <c r="BI60" s="9" t="n"/>
      <c r="BJ60" s="9">
        <f>BL60+BN60+BP60+BR60</f>
        <v/>
      </c>
      <c r="BK60" s="9" t="n"/>
      <c r="BL60" s="9">
        <f>BL58*2%</f>
        <v/>
      </c>
      <c r="BM60" s="9" t="n"/>
      <c r="BN60" s="9">
        <f>BN58*2%</f>
        <v/>
      </c>
      <c r="BO60" s="9" t="n"/>
      <c r="BP60" s="9">
        <f>BP58*2%</f>
        <v/>
      </c>
      <c r="BQ60" s="9" t="n"/>
      <c r="BR60" s="9">
        <f>BR58*2%</f>
        <v/>
      </c>
      <c r="BS60" s="9" t="n"/>
      <c r="BT60" s="9">
        <f>BV60+BX60+BZ60+CB60+CD60+CF60+CH60+CJ60+CL60</f>
        <v/>
      </c>
      <c r="BU60" s="9" t="n"/>
      <c r="BV60" s="9">
        <f>BV58*2%</f>
        <v/>
      </c>
      <c r="BW60" s="9" t="n"/>
      <c r="BX60" s="9">
        <f>BX58*2%</f>
        <v/>
      </c>
      <c r="BY60" s="9" t="n"/>
      <c r="BZ60" s="9">
        <f>BZ58*2%</f>
        <v/>
      </c>
      <c r="CA60" s="9" t="n"/>
      <c r="CB60" s="9">
        <f>CB58*2%</f>
        <v/>
      </c>
      <c r="CC60" s="9" t="n"/>
      <c r="CD60" s="9">
        <f>CD58*2%</f>
        <v/>
      </c>
      <c r="CE60" s="9" t="n"/>
      <c r="CF60" s="9">
        <f>CF58*2%</f>
        <v/>
      </c>
      <c r="CG60" s="9" t="n"/>
      <c r="CH60" s="9">
        <f>CH58*2%</f>
        <v/>
      </c>
      <c r="CI60" s="9" t="n"/>
      <c r="CJ60" s="9">
        <f>CJ58*2%</f>
        <v/>
      </c>
      <c r="CK60" s="9" t="n"/>
      <c r="CL60" s="9">
        <f>CL58*2%</f>
        <v/>
      </c>
      <c r="CM60" s="9" t="n"/>
      <c r="CN60" s="9">
        <f>CP60+CR60+CT60+CV60+CX60+CZ60+DB60+DD60+DF60+DH60+DJ60+DL60+DN60</f>
        <v/>
      </c>
      <c r="CO60" s="9" t="n"/>
      <c r="CP60" s="9">
        <f>CP58*2%</f>
        <v/>
      </c>
      <c r="CQ60" s="9" t="n"/>
      <c r="CR60" s="9">
        <f>CR58*2%</f>
        <v/>
      </c>
      <c r="CS60" s="9" t="n"/>
      <c r="CT60" s="9">
        <f>CT58*2%</f>
        <v/>
      </c>
      <c r="CU60" s="9" t="n"/>
      <c r="CV60" s="9">
        <f>CV58*2%</f>
        <v/>
      </c>
      <c r="CW60" s="9" t="n"/>
      <c r="CX60" s="9">
        <f>CX58*2%</f>
        <v/>
      </c>
      <c r="CY60" s="9" t="n"/>
      <c r="CZ60" s="9">
        <f>CZ58*2%</f>
        <v/>
      </c>
      <c r="DA60" s="9" t="n"/>
      <c r="DB60" s="9">
        <f>DB58*2%</f>
        <v/>
      </c>
      <c r="DC60" s="9" t="n"/>
      <c r="DD60" s="9">
        <f>DD58*2%</f>
        <v/>
      </c>
      <c r="DE60" s="9" t="n"/>
      <c r="DF60" s="9">
        <f>DF58*2%</f>
        <v/>
      </c>
      <c r="DG60" s="9" t="n"/>
      <c r="DH60" s="9">
        <f>DH58*2%</f>
        <v/>
      </c>
      <c r="DI60" s="9" t="n"/>
      <c r="DJ60" s="9">
        <f>DJ58*2%</f>
        <v/>
      </c>
      <c r="DK60" s="9" t="n"/>
      <c r="DL60" s="9">
        <f>DL58*2%</f>
        <v/>
      </c>
      <c r="DM60" s="9" t="n"/>
      <c r="DN60" s="9">
        <f>DN58*2%</f>
        <v/>
      </c>
      <c r="DO60" s="9">
        <f>E60+AU60+BI60+BS60+CM60</f>
        <v/>
      </c>
      <c r="DP60" s="9">
        <f>F60+AV60+BJ60+BT60+CN60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2025-07-08T16:31:07Z</dcterms:created>
  <dcterms:modified xmlns:dcterms="http://purl.org/dc/terms/" xmlns:xsi="http://www.w3.org/2001/XMLSchema-instance" xsi:type="dcterms:W3CDTF">2025-07-08T16:31:08Z</dcterms:modified>
</cp:coreProperties>
</file>