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widencja" sheetId="1" state="visible" r:id="rId2"/>
    <sheet name="klasyfikacja" sheetId="2" state="visible" r:id="rId3"/>
    <sheet name="Zał. nr 1" sheetId="3" state="visible" r:id="rId4"/>
    <sheet name="Przerobione" sheetId="4" state="visible" r:id="rId5"/>
  </sheets>
  <definedNames>
    <definedName function="false" hidden="false" localSheetId="0" name="_xlnm.Print_Titles" vbProcedure="false">ewidencja!$7:$7</definedName>
    <definedName function="false" hidden="true" localSheetId="0" name="_xlnm._FilterDatabase" vbProcedure="false">ewidencja!$A$7:$N$761</definedName>
    <definedName function="false" hidden="false" localSheetId="2" name="_xlnm.Print_Area" vbProcedure="false">'Zał. nr 1'!$A$1:$H$2781</definedName>
    <definedName function="false" hidden="false" localSheetId="2" name="_xlnm.Print_Titles" vbProcedure="false">'Zał. nr 1'!$10:$14</definedName>
    <definedName function="false" hidden="true" localSheetId="2" name="_xlnm._FilterDatabase" vbProcedure="false">'Zał. nr 1'!$A$14:$H$2917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<sst xmlns="http://schemas.openxmlformats.org/spreadsheetml/2006/main" count="11315" uniqueCount="897">
  <si>
    <t xml:space="preserve">Załącznik nr 1</t>
  </si>
  <si>
    <t xml:space="preserve">Plan dochodów budżetu Miasta Krakowa na rok 2022</t>
  </si>
  <si>
    <t xml:space="preserve">wprowadzone Uchwałą Rady Miasta Krakowa i Zarządzeniem Prezydenta Miasta Krakowa</t>
  </si>
  <si>
    <t xml:space="preserve">Dz.</t>
  </si>
  <si>
    <t xml:space="preserve">Rozdz.</t>
  </si>
  <si>
    <t xml:space="preserve">§</t>
  </si>
  <si>
    <t xml:space="preserve">Kategoria</t>
  </si>
  <si>
    <t xml:space="preserve">Typ</t>
  </si>
  <si>
    <t xml:space="preserve">Gmina</t>
  </si>
  <si>
    <t xml:space="preserve"> Powiat</t>
  </si>
  <si>
    <t xml:space="preserve">Realizator</t>
  </si>
  <si>
    <t xml:space="preserve">Dysponent</t>
  </si>
  <si>
    <t xml:space="preserve">Akt</t>
  </si>
  <si>
    <t xml:space="preserve">Nr Uchwały/Zarządzenia</t>
  </si>
  <si>
    <t xml:space="preserve">Data</t>
  </si>
  <si>
    <t xml:space="preserve">Tytuł</t>
  </si>
  <si>
    <t xml:space="preserve">GWUDR</t>
  </si>
  <si>
    <t xml:space="preserve">ZD</t>
  </si>
  <si>
    <t xml:space="preserve">BM</t>
  </si>
  <si>
    <t xml:space="preserve">A</t>
  </si>
  <si>
    <t xml:space="preserve">Budżet</t>
  </si>
  <si>
    <t xml:space="preserve">PF</t>
  </si>
  <si>
    <t xml:space="preserve">"Spotkajmy się na podwórku" - Rewitalizacja wnętrz kwartałów zabudowy na terenie Nowej Huty (RPOWM 11.1.1) (REFUNDACJA)</t>
  </si>
  <si>
    <t xml:space="preserve">PWSMK</t>
  </si>
  <si>
    <t xml:space="preserve">I</t>
  </si>
  <si>
    <t xml:space="preserve">P</t>
  </si>
  <si>
    <t xml:space="preserve">25% prowizji od dochodów odprowadzanych do budżetu państwa</t>
  </si>
  <si>
    <t xml:space="preserve">GWSMK</t>
  </si>
  <si>
    <t xml:space="preserve">5% prowizji od dochodów odprowadzanych do budżetu państwa</t>
  </si>
  <si>
    <t xml:space="preserve">50% prowizji od dochodów odprowadzanych do budżetu państwa</t>
  </si>
  <si>
    <t xml:space="preserve">0490</t>
  </si>
  <si>
    <t xml:space="preserve">O</t>
  </si>
  <si>
    <t xml:space="preserve">ZDMK</t>
  </si>
  <si>
    <t xml:space="preserve">69% z opłat za parkowanie w śródmiejskiej strefie płatnej i opłaty dodatkowe</t>
  </si>
  <si>
    <t xml:space="preserve">Aktywni zawodowo – aktywni społecznie (RPOWM 9.1.1)</t>
  </si>
  <si>
    <t xml:space="preserve">ZB</t>
  </si>
  <si>
    <t xml:space="preserve">ATELIER</t>
  </si>
  <si>
    <t xml:space="preserve">0830</t>
  </si>
  <si>
    <t xml:space="preserve">ZZM</t>
  </si>
  <si>
    <t xml:space="preserve">bilety do CEE Symbioza, inne dochody</t>
  </si>
  <si>
    <t xml:space="preserve">Budowa budynku usługowego "Krakowskie Centrum Muzyki" przy ul. Piastowskiej w Krakowie</t>
  </si>
  <si>
    <r>
      <rPr>
        <sz val="8"/>
        <rFont val="Arial CE"/>
        <family val="2"/>
        <charset val="238"/>
      </rPr>
      <t xml:space="preserve">Budowa DPS przy ul. Praskiej w Krakowie (Fundusz Przeciwdziałania </t>
    </r>
    <r>
      <rPr>
        <b val="true"/>
        <sz val="8"/>
        <rFont val="Arial CE"/>
        <family val="0"/>
        <charset val="238"/>
      </rPr>
      <t xml:space="preserve">COVID-19</t>
    </r>
    <r>
      <rPr>
        <sz val="8"/>
        <rFont val="Arial CE"/>
        <family val="2"/>
        <charset val="238"/>
      </rPr>
      <t xml:space="preserve">)</t>
    </r>
  </si>
  <si>
    <t xml:space="preserve">budowa linii tramwajowej (KST etap III, os. Krowodrza Górka – Górka Narodowa) wraz z budową dwupoziomowego skrz.</t>
  </si>
  <si>
    <t xml:space="preserve">Budowa linii tramwajowej KST, etap III (os. Krowodrza Górka – Górka Narodowa) wraz z budową dwupoziomowego…</t>
  </si>
  <si>
    <t xml:space="preserve">Budowa linii tramwajowej KST, etap III (os. Krowodrza Górka – Górka Narodowa) wraz z budową dwupoziomowego… (REFUNDACJA)</t>
  </si>
  <si>
    <r>
      <rPr>
        <sz val="8"/>
        <rFont val="Arial CE"/>
        <family val="0"/>
        <charset val="238"/>
      </rPr>
      <t xml:space="preserve">B</t>
    </r>
    <r>
      <rPr>
        <sz val="8"/>
        <rFont val="Arial CE"/>
        <family val="2"/>
        <charset val="238"/>
      </rPr>
      <t xml:space="preserve">udowa przystanku kolejowego SKA Kraków Prądnik Czerwony wraz z budową parkingu typu P&amp;R</t>
    </r>
  </si>
  <si>
    <t xml:space="preserve">Budowa ścieżki rowerowej na odcinkach: od Klasztoru Sióstr Norbertanek do istniejącego odcinka ścieżki...</t>
  </si>
  <si>
    <t xml:space="preserve">Budowa ścieżki rowerowej od ul. Powstańców wzdłuż ulic Strzelców i Lublańskiej do estakady wraz z dostosowaniem…</t>
  </si>
  <si>
    <t xml:space="preserve">Budowa ścieżki rowerowej od ul. Powstańców wzdłuż ulic Strzelców i Lublańskiej do estakady wraz z dostosowaniem… (REFUNDACJA)</t>
  </si>
  <si>
    <t xml:space="preserve">Budowa ścieżki rowerowej wzdłuż al. 29 Listopada na odcinku od ul. Żelaznej do ul. Woronicza w Krakowie - etap II</t>
  </si>
  <si>
    <t xml:space="preserve">Budowa ścieżki rowerowej wzdłuż alei 29 Listopada na odcinku od Żelaznej do Opolskiej</t>
  </si>
  <si>
    <t xml:space="preserve">Budowa ścieżki rowerowej wzdłuż alei 29 Listopada na odcinku od Żelaznej do Opolskiej (REFUNDACJA)</t>
  </si>
  <si>
    <t xml:space="preserve">PWUDR</t>
  </si>
  <si>
    <t xml:space="preserve">Budowa Trasy Wolbromskiej (odcinek od ul. Pachońskiego do granic administracyjnych Miasta Krakowa)</t>
  </si>
  <si>
    <t xml:space="preserve">Budowa zintegrowanego węzła przesiadkowego P+R/B+R Rząska – Mydlniki-Wapiennik (REFUNDACJA)</t>
  </si>
  <si>
    <t xml:space="preserve">Budowa zintegrowanego węzła przesiadkowegowraz z parkingiem P&amp;R Bronowice oraz terminalem autobusowym</t>
  </si>
  <si>
    <t xml:space="preserve">CLEARNING HOUSE (HORYZONT 2020)</t>
  </si>
  <si>
    <t xml:space="preserve">ClimateKIC - Zeroemisyjny Kraków</t>
  </si>
  <si>
    <t xml:space="preserve">0750</t>
  </si>
  <si>
    <t xml:space="preserve">M</t>
  </si>
  <si>
    <t xml:space="preserve">DPS ul. Babińskiego </t>
  </si>
  <si>
    <t xml:space="preserve">czynsz</t>
  </si>
  <si>
    <t xml:space="preserve">DPS ul. Helclów</t>
  </si>
  <si>
    <t xml:space="preserve">DPS ul. Radziwiłłowska</t>
  </si>
  <si>
    <t xml:space="preserve">III LO</t>
  </si>
  <si>
    <t xml:space="preserve">IV LO</t>
  </si>
  <si>
    <t xml:space="preserve">KD</t>
  </si>
  <si>
    <t xml:space="preserve">PD</t>
  </si>
  <si>
    <t xml:space="preserve">KSOS</t>
  </si>
  <si>
    <t xml:space="preserve">MCOO</t>
  </si>
  <si>
    <t xml:space="preserve">MDK ul. Reymonta</t>
  </si>
  <si>
    <t xml:space="preserve">MOPS</t>
  </si>
  <si>
    <t xml:space="preserve">SOSW 1</t>
  </si>
  <si>
    <t xml:space="preserve">SOSW 4</t>
  </si>
  <si>
    <t xml:space="preserve">SP 10</t>
  </si>
  <si>
    <t xml:space="preserve">SP 2</t>
  </si>
  <si>
    <t xml:space="preserve">SP 30</t>
  </si>
  <si>
    <t xml:space="preserve">SP 5</t>
  </si>
  <si>
    <t xml:space="preserve">VII LO</t>
  </si>
  <si>
    <t xml:space="preserve">VIII LO</t>
  </si>
  <si>
    <t xml:space="preserve">XV LO</t>
  </si>
  <si>
    <t xml:space="preserve">XX LO</t>
  </si>
  <si>
    <t xml:space="preserve">ZSB 1</t>
  </si>
  <si>
    <t xml:space="preserve">ZSEl. 1</t>
  </si>
  <si>
    <t xml:space="preserve">ZSEn.</t>
  </si>
  <si>
    <t xml:space="preserve">ZSG 1</t>
  </si>
  <si>
    <t xml:space="preserve">ZSIPCNS</t>
  </si>
  <si>
    <t xml:space="preserve">ZSIŚiM</t>
  </si>
  <si>
    <t xml:space="preserve">ZSŁ</t>
  </si>
  <si>
    <t xml:space="preserve">Ż 32</t>
  </si>
  <si>
    <t xml:space="preserve">FK</t>
  </si>
  <si>
    <t xml:space="preserve">czynsz dzierżawny Teatru Variete</t>
  </si>
  <si>
    <t xml:space="preserve">ZBK</t>
  </si>
  <si>
    <t xml:space="preserve">czynsze za lokale mieszkalne gminne</t>
  </si>
  <si>
    <t xml:space="preserve">czynsze za lokale mieszkalne i użytkowe</t>
  </si>
  <si>
    <t xml:space="preserve">0960</t>
  </si>
  <si>
    <t xml:space="preserve">darowizny odsetek</t>
  </si>
  <si>
    <t xml:space="preserve">700'</t>
  </si>
  <si>
    <t xml:space="preserve">0470'</t>
  </si>
  <si>
    <t xml:space="preserve">SP</t>
  </si>
  <si>
    <t xml:space="preserve">GS</t>
  </si>
  <si>
    <t xml:space="preserve">DOCHODY SKARBU PAŃSTWA</t>
  </si>
  <si>
    <t xml:space="preserve">0550'</t>
  </si>
  <si>
    <t xml:space="preserve">710'</t>
  </si>
  <si>
    <t xml:space="preserve">0570'</t>
  </si>
  <si>
    <t xml:space="preserve">PINB</t>
  </si>
  <si>
    <t xml:space="preserve">0630'</t>
  </si>
  <si>
    <t xml:space="preserve">0640'</t>
  </si>
  <si>
    <t xml:space="preserve">750'</t>
  </si>
  <si>
    <t xml:space="preserve">0690'</t>
  </si>
  <si>
    <t xml:space="preserve">SA</t>
  </si>
  <si>
    <t xml:space="preserve">853'</t>
  </si>
  <si>
    <t xml:space="preserve">SZ</t>
  </si>
  <si>
    <t xml:space="preserve">0750'</t>
  </si>
  <si>
    <t xml:space="preserve">754'</t>
  </si>
  <si>
    <t xml:space="preserve">KMPSP</t>
  </si>
  <si>
    <t xml:space="preserve">ML</t>
  </si>
  <si>
    <t xml:space="preserve">ZIS</t>
  </si>
  <si>
    <t xml:space="preserve">0760'</t>
  </si>
  <si>
    <t xml:space="preserve">0770'</t>
  </si>
  <si>
    <t xml:space="preserve">0870'</t>
  </si>
  <si>
    <t xml:space="preserve">0920'</t>
  </si>
  <si>
    <t xml:space="preserve">855'</t>
  </si>
  <si>
    <t xml:space="preserve">SO</t>
  </si>
  <si>
    <t xml:space="preserve">0940'</t>
  </si>
  <si>
    <t xml:space="preserve">0950'</t>
  </si>
  <si>
    <t xml:space="preserve">0970'</t>
  </si>
  <si>
    <t xml:space="preserve">852'</t>
  </si>
  <si>
    <t xml:space="preserve">0980'</t>
  </si>
  <si>
    <t xml:space="preserve">Dostępna szkoła (POWER 4.1)</t>
  </si>
  <si>
    <t xml:space="preserve">Dostępna szkoła (POWER 4.1) (P)</t>
  </si>
  <si>
    <t xml:space="preserve">GZUWM</t>
  </si>
  <si>
    <t xml:space="preserve">DZ</t>
  </si>
  <si>
    <t xml:space="preserve">dotacja</t>
  </si>
  <si>
    <t xml:space="preserve">GWUWM</t>
  </si>
  <si>
    <t xml:space="preserve">DW</t>
  </si>
  <si>
    <t xml:space="preserve">PZUWM</t>
  </si>
  <si>
    <t xml:space="preserve">010</t>
  </si>
  <si>
    <t xml:space="preserve">01095</t>
  </si>
  <si>
    <t xml:space="preserve">PZPWM</t>
  </si>
  <si>
    <t xml:space="preserve">DR</t>
  </si>
  <si>
    <t xml:space="preserve">PWUWM</t>
  </si>
  <si>
    <t xml:space="preserve">GZPWM</t>
  </si>
  <si>
    <t xml:space="preserve">dotacja na cmentarnictwo wojenne</t>
  </si>
  <si>
    <t xml:space="preserve">GWPUM</t>
  </si>
  <si>
    <t xml:space="preserve">DS</t>
  </si>
  <si>
    <t xml:space="preserve">dotacja na Muzeum AK</t>
  </si>
  <si>
    <t xml:space="preserve">dotacja na pomoc dla cudzoziemców</t>
  </si>
  <si>
    <t xml:space="preserve">PWPST</t>
  </si>
  <si>
    <t xml:space="preserve">dotacja na prowadzenie OIK</t>
  </si>
  <si>
    <t xml:space="preserve">GZUBW</t>
  </si>
  <si>
    <t xml:space="preserve">dotacja na prowadzenie rejestru wyborców</t>
  </si>
  <si>
    <t xml:space="preserve">dotacja na utrzymanie rzecznika konsumentów</t>
  </si>
  <si>
    <t xml:space="preserve">0970</t>
  </si>
  <si>
    <t xml:space="preserve">EK</t>
  </si>
  <si>
    <t xml:space="preserve">dotacja na zadania z zakresu wychowania przedszkolnego</t>
  </si>
  <si>
    <t xml:space="preserve">GWPKM</t>
  </si>
  <si>
    <t xml:space="preserve">dotacje na komunikację miejską przekazane przez gminy ościenne </t>
  </si>
  <si>
    <t xml:space="preserve">Dynaxibility4CE - Regulacja Stref Ograniczonego Ruchu (Interrreg Central Europe)</t>
  </si>
  <si>
    <t xml:space="preserve">dzierżawa</t>
  </si>
  <si>
    <t xml:space="preserve">dzierżawa majątku ruchomego</t>
  </si>
  <si>
    <t xml:space="preserve">dzierżawa nośników energii</t>
  </si>
  <si>
    <t xml:space="preserve">dzierżawa obiektów sportowo-rekreacyjnych</t>
  </si>
  <si>
    <t xml:space="preserve">dzierżawa pali cumowniczych</t>
  </si>
  <si>
    <t xml:space="preserve">dzierżawa Podziemi Rynku</t>
  </si>
  <si>
    <t xml:space="preserve">dzierżawa Stadionu Miejskiego im. H. Reymana</t>
  </si>
  <si>
    <t xml:space="preserve">EKO TEAM</t>
  </si>
  <si>
    <t xml:space="preserve">ERASMUS+</t>
  </si>
  <si>
    <t xml:space="preserve">ERASMUS+ (P)</t>
  </si>
  <si>
    <t xml:space="preserve">HANDSHAKE</t>
  </si>
  <si>
    <t xml:space="preserve">0350</t>
  </si>
  <si>
    <t xml:space="preserve">PS</t>
  </si>
  <si>
    <t xml:space="preserve">karta podatkowa</t>
  </si>
  <si>
    <t xml:space="preserve">0570</t>
  </si>
  <si>
    <t xml:space="preserve">kary</t>
  </si>
  <si>
    <t xml:space="preserve">GK</t>
  </si>
  <si>
    <t xml:space="preserve">kary dla przedsiębiorców za niezłożenie w terminie sprawozdania</t>
  </si>
  <si>
    <t xml:space="preserve">kary i inne</t>
  </si>
  <si>
    <t xml:space="preserve">0950</t>
  </si>
  <si>
    <t xml:space="preserve">IT</t>
  </si>
  <si>
    <t xml:space="preserve">kary i odszkodowania</t>
  </si>
  <si>
    <t xml:space="preserve">ZCK</t>
  </si>
  <si>
    <t xml:space="preserve">GD</t>
  </si>
  <si>
    <t xml:space="preserve">kary umowne</t>
  </si>
  <si>
    <t xml:space="preserve">ZSO 7</t>
  </si>
  <si>
    <t xml:space="preserve">ZTP</t>
  </si>
  <si>
    <t xml:space="preserve">OU</t>
  </si>
  <si>
    <t xml:space="preserve">kary umowne i odszkodowanie od ubezpieczyciela po pożarze archiwum</t>
  </si>
  <si>
    <t xml:space="preserve">kary za niewywiązywanie się z realizacji umów dot. utrzymania i pielęgnacji zieleni</t>
  </si>
  <si>
    <t xml:space="preserve">KM</t>
  </si>
  <si>
    <t xml:space="preserve">kary za niezarejestrowanie pojazdu i niezgłoszenie zbycia lub nabycia</t>
  </si>
  <si>
    <t xml:space="preserve">kary za niezwrócenie licencji</t>
  </si>
  <si>
    <t xml:space="preserve">kary za niezwrócenie licencji na przewóz taksówkami</t>
  </si>
  <si>
    <t xml:space="preserve">WS</t>
  </si>
  <si>
    <t xml:space="preserve">kary za usuwanie i niszczenie zieleni (od osób fizycznych)</t>
  </si>
  <si>
    <t xml:space="preserve">0580</t>
  </si>
  <si>
    <t xml:space="preserve">kary za usuwanie i niszczenie zieleni (od osób prawnych)</t>
  </si>
  <si>
    <t xml:space="preserve">Klaster Innowacji Społeczno-Gospodarczych Zabłocie 20.22</t>
  </si>
  <si>
    <t xml:space="preserve">Klaster Innowacji Społeczno-Gospodarczych Zabłocie 20.22 (REFUNDACJA)</t>
  </si>
  <si>
    <t xml:space="preserve">koordynacja kształcenia zawodowego uczniów (RPOWM 10.2.3) (P)</t>
  </si>
  <si>
    <t xml:space="preserve">0640</t>
  </si>
  <si>
    <t xml:space="preserve">EW</t>
  </si>
  <si>
    <t xml:space="preserve">koszty egzekucji</t>
  </si>
  <si>
    <t xml:space="preserve">0630</t>
  </si>
  <si>
    <t xml:space="preserve">koszty postępowania sądowego</t>
  </si>
  <si>
    <t xml:space="preserve">0690</t>
  </si>
  <si>
    <t xml:space="preserve">SMMK</t>
  </si>
  <si>
    <t xml:space="preserve">koszty przechowywania rzeczy znalezionych</t>
  </si>
  <si>
    <t xml:space="preserve">koszty sądowe</t>
  </si>
  <si>
    <t xml:space="preserve">Krakow Metropolitan Area for Business (RPOWM)</t>
  </si>
  <si>
    <t xml:space="preserve">kształcenie zawodowe uczniów (RPOWM 10.2.1)</t>
  </si>
  <si>
    <t xml:space="preserve">kształcenie zawodowe uczniów (RPOWM 10.2.1) (P)</t>
  </si>
  <si>
    <t xml:space="preserve">ZI</t>
  </si>
  <si>
    <t xml:space="preserve">Life Pact - Czynnik ludzki: Adaptacja miasta na potrzeby jutra </t>
  </si>
  <si>
    <t xml:space="preserve">Małopolska - cel podróży (RPOWM 3.3.1)</t>
  </si>
  <si>
    <t xml:space="preserve">Małopolska Chmura Edukacyjna (RPOWM 10.1.4)</t>
  </si>
  <si>
    <t xml:space="preserve">Małopolska Chmura Edukacyjna (RPOWM 10.1.4) (P)</t>
  </si>
  <si>
    <t xml:space="preserve">mandaty</t>
  </si>
  <si>
    <t xml:space="preserve">Mobilność Edukacyjna POWER</t>
  </si>
  <si>
    <t xml:space="preserve">Mobilność Edukacyjna POWER (P)</t>
  </si>
  <si>
    <t xml:space="preserve">Modernizacja torowisk tramwajowych wraz z infrastrukturą towarzyszącą</t>
  </si>
  <si>
    <t xml:space="preserve">Modernizacja torowisk tramwajowych wraz z infrastrukturą towarzyszącą </t>
  </si>
  <si>
    <t xml:space="preserve">należności czynszowe za usługi komunalne</t>
  </si>
  <si>
    <t xml:space="preserve">SP 56</t>
  </si>
  <si>
    <t xml:space="preserve">należności czynszowe za usługi komunalne i inne dochody</t>
  </si>
  <si>
    <t xml:space="preserve">CA 2</t>
  </si>
  <si>
    <t xml:space="preserve">należności czynszowe za usługi komunalne i różne dochody</t>
  </si>
  <si>
    <t xml:space="preserve">CKZ 1</t>
  </si>
  <si>
    <t xml:space="preserve">I LO</t>
  </si>
  <si>
    <t xml:space="preserve">MDK al. 29 Listopada</t>
  </si>
  <si>
    <t xml:space="preserve">PPP 2</t>
  </si>
  <si>
    <t xml:space="preserve">SM Basztowa</t>
  </si>
  <si>
    <t xml:space="preserve">SP 12</t>
  </si>
  <si>
    <t xml:space="preserve">SP 144</t>
  </si>
  <si>
    <t xml:space="preserve">SP 27</t>
  </si>
  <si>
    <t xml:space="preserve">SP 29</t>
  </si>
  <si>
    <t xml:space="preserve">SP 64</t>
  </si>
  <si>
    <t xml:space="preserve">CKZiU</t>
  </si>
  <si>
    <t xml:space="preserve">należności czynszowe za usługi komunalne oraz odpłatność za opiekę wychowawczą</t>
  </si>
  <si>
    <t xml:space="preserve">należności czynszowe za usługi komunalne w lokalach mieszkalnych gminnych</t>
  </si>
  <si>
    <t xml:space="preserve">należności czynszowe za usługi komunalne w lokalach mieszkalnych i użytkowych</t>
  </si>
  <si>
    <t xml:space="preserve">należności czynszowe za usługi komunalne, wynagrodzenie płatnika, zwrot VAT</t>
  </si>
  <si>
    <t xml:space="preserve">należności za holowanie pojazdów i inne dochody</t>
  </si>
  <si>
    <t xml:space="preserve">Nowe usługi w Elektronicznym Centrum Obsługi (ECO), elektroniczne archiwum i rejestry publiczne</t>
  </si>
  <si>
    <t xml:space="preserve">Nowe usługi w Elektronicznym Centrum Obsługi (ECO), elektroniczne archiwum i rejestry publiczne (REFUNDACJA)</t>
  </si>
  <si>
    <t xml:space="preserve">MDDPS</t>
  </si>
  <si>
    <t xml:space="preserve">odpłatne dożywianie</t>
  </si>
  <si>
    <t xml:space="preserve">odpłatności związane z prowadzeniem zasobu geodezyjno-kartograficznego</t>
  </si>
  <si>
    <t xml:space="preserve">0680</t>
  </si>
  <si>
    <t xml:space="preserve">odpłatność rodziców za pobyt dzieci w placówkach opiek.-wychow.</t>
  </si>
  <si>
    <t xml:space="preserve">odpłatność rodziców za pobyt dzieci w rodzinnnej pieczy zastępczej</t>
  </si>
  <si>
    <t xml:space="preserve">odpłatność za dzieci spoza gminy</t>
  </si>
  <si>
    <t xml:space="preserve">odpłatność za dzieci spoza gminy i różne dochody</t>
  </si>
  <si>
    <t xml:space="preserve">ZSP 13</t>
  </si>
  <si>
    <t xml:space="preserve">odpłatność za dzieci spoza gminy, wynagrodzenie dla płatnika i inne</t>
  </si>
  <si>
    <t xml:space="preserve">Bursa 1</t>
  </si>
  <si>
    <t xml:space="preserve">odpłatność za internat</t>
  </si>
  <si>
    <t xml:space="preserve">Bursa 2</t>
  </si>
  <si>
    <t xml:space="preserve">Bursa 3</t>
  </si>
  <si>
    <t xml:space="preserve">ZSG 2</t>
  </si>
  <si>
    <t xml:space="preserve">CA 1</t>
  </si>
  <si>
    <t xml:space="preserve">odpłatność za pobyt</t>
  </si>
  <si>
    <t xml:space="preserve">CPOW ul. Parkowa</t>
  </si>
  <si>
    <t xml:space="preserve">DPS Nowa Huta</t>
  </si>
  <si>
    <t xml:space="preserve">DPS ul. Kluzeka</t>
  </si>
  <si>
    <t xml:space="preserve">DPS ul. Krakowska</t>
  </si>
  <si>
    <t xml:space="preserve">DPS ul. Łanowa 39</t>
  </si>
  <si>
    <t xml:space="preserve">DPS ul. Łanowa 41</t>
  </si>
  <si>
    <t xml:space="preserve">DPS ul. Łanowa 43</t>
  </si>
  <si>
    <t xml:space="preserve">DPS ul. Nowaczyńskiego</t>
  </si>
  <si>
    <t xml:space="preserve">DPS ul. Praska</t>
  </si>
  <si>
    <t xml:space="preserve">DPS ul. Rozrywka</t>
  </si>
  <si>
    <t xml:space="preserve">MCPU</t>
  </si>
  <si>
    <t xml:space="preserve">odpłatność za pobyt dzieci w placówkach opiek.-wychow., w tym  porozumienia z innymi powiatami</t>
  </si>
  <si>
    <t xml:space="preserve">odpłatność za pobyt dzieci w rodzinach zastępczych, w tym porozumienia z innymi powiatami</t>
  </si>
  <si>
    <t xml:space="preserve">0940</t>
  </si>
  <si>
    <t xml:space="preserve">odpłatność za pobyt w DPS</t>
  </si>
  <si>
    <t xml:space="preserve">odpłatność za pobyt w mieszkaniach chronionych</t>
  </si>
  <si>
    <t xml:space="preserve">odpłatność za pobyt w ośrodkach wsparcia, refundacje z innych gmin</t>
  </si>
  <si>
    <t xml:space="preserve">odpłatność za posiłki oraz rozliczenia</t>
  </si>
  <si>
    <t xml:space="preserve">0660</t>
  </si>
  <si>
    <t xml:space="preserve">odpłatność za przedszkola</t>
  </si>
  <si>
    <t xml:space="preserve">P 135</t>
  </si>
  <si>
    <t xml:space="preserve">ZSP 1</t>
  </si>
  <si>
    <t xml:space="preserve">ZSP 11</t>
  </si>
  <si>
    <t xml:space="preserve">ZSP 15</t>
  </si>
  <si>
    <t xml:space="preserve">ZSP 17</t>
  </si>
  <si>
    <t xml:space="preserve">ZSP 19</t>
  </si>
  <si>
    <t xml:space="preserve">ZSP 8</t>
  </si>
  <si>
    <t xml:space="preserve">Ż 1</t>
  </si>
  <si>
    <t xml:space="preserve">odpłatność za żłobki</t>
  </si>
  <si>
    <t xml:space="preserve">Ż 12</t>
  </si>
  <si>
    <t xml:space="preserve">Ż 13</t>
  </si>
  <si>
    <t xml:space="preserve">Ż 14</t>
  </si>
  <si>
    <t xml:space="preserve">Ż 18</t>
  </si>
  <si>
    <t xml:space="preserve">Ż 19</t>
  </si>
  <si>
    <t xml:space="preserve">Ż 2</t>
  </si>
  <si>
    <t xml:space="preserve">Ż 20</t>
  </si>
  <si>
    <t xml:space="preserve">Ż 21</t>
  </si>
  <si>
    <t xml:space="preserve">Ż 22</t>
  </si>
  <si>
    <t xml:space="preserve">Ż 23</t>
  </si>
  <si>
    <t xml:space="preserve">Ż 24</t>
  </si>
  <si>
    <t xml:space="preserve">Ż 25</t>
  </si>
  <si>
    <t xml:space="preserve">Ż 27</t>
  </si>
  <si>
    <t xml:space="preserve">Ż 28</t>
  </si>
  <si>
    <t xml:space="preserve">Ż 30</t>
  </si>
  <si>
    <t xml:space="preserve">Ż 31</t>
  </si>
  <si>
    <t xml:space="preserve">Ż 33</t>
  </si>
  <si>
    <t xml:space="preserve">Ż 5</t>
  </si>
  <si>
    <t xml:space="preserve">Ż 6</t>
  </si>
  <si>
    <t xml:space="preserve">Ż 7</t>
  </si>
  <si>
    <t xml:space="preserve">0920</t>
  </si>
  <si>
    <t xml:space="preserve">odsetki</t>
  </si>
  <si>
    <t xml:space="preserve">KEGW</t>
  </si>
  <si>
    <t xml:space="preserve">odsetki od czynszów</t>
  </si>
  <si>
    <t xml:space="preserve">odsetki od czynszów za lokale mieszkalne gminne</t>
  </si>
  <si>
    <t xml:space="preserve">odsetki od nienależnie pobranych świadczeń</t>
  </si>
  <si>
    <t xml:space="preserve">odsetki od nienależnie pobranych świadczeń rodzinnych</t>
  </si>
  <si>
    <t xml:space="preserve">ZPRS</t>
  </si>
  <si>
    <t xml:space="preserve">odsetki od nieterminowych wpłat</t>
  </si>
  <si>
    <t xml:space="preserve">odsetki od opłat za zajęcie pasa drogowego</t>
  </si>
  <si>
    <t xml:space="preserve">0910</t>
  </si>
  <si>
    <t xml:space="preserve">odsetki od opłaty za wywóz śmieci</t>
  </si>
  <si>
    <t xml:space="preserve">odsetki podatkowe</t>
  </si>
  <si>
    <t xml:space="preserve">odsetki za zwłokę</t>
  </si>
  <si>
    <t xml:space="preserve">odsetki za zwłokę od dochodów z majątku</t>
  </si>
  <si>
    <t xml:space="preserve">odszkodowania</t>
  </si>
  <si>
    <t xml:space="preserve">odszkodowanie od ubezpieczyciela</t>
  </si>
  <si>
    <t xml:space="preserve">odszkodowanie za korzystanie z lokalu</t>
  </si>
  <si>
    <t xml:space="preserve">odszkodowanie za szkodę</t>
  </si>
  <si>
    <t xml:space="preserve">0460</t>
  </si>
  <si>
    <t xml:space="preserve">opłata eksploatacyjna</t>
  </si>
  <si>
    <t xml:space="preserve">0420</t>
  </si>
  <si>
    <t xml:space="preserve">opłata komunikacyjna (za druki komunikacyjne, tablice rejestracyjne i czasowe wycofanie pojazdu z ruchu)</t>
  </si>
  <si>
    <t xml:space="preserve">0270</t>
  </si>
  <si>
    <t xml:space="preserve">opłata od napojów alkoholowych w małych opakowaniach przekazana z urzędów skarbowych</t>
  </si>
  <si>
    <t xml:space="preserve">0370</t>
  </si>
  <si>
    <t xml:space="preserve">opłata od posiadania psów</t>
  </si>
  <si>
    <t xml:space="preserve">0400</t>
  </si>
  <si>
    <t xml:space="preserve">opłata produktowa</t>
  </si>
  <si>
    <t xml:space="preserve">opłata retencyjna</t>
  </si>
  <si>
    <t xml:space="preserve">0410</t>
  </si>
  <si>
    <t xml:space="preserve">opłata skarbowa</t>
  </si>
  <si>
    <t xml:space="preserve">opłata startowa w imprezach sportowych</t>
  </si>
  <si>
    <t xml:space="preserve">0430</t>
  </si>
  <si>
    <t xml:space="preserve">opłata targowa</t>
  </si>
  <si>
    <t xml:space="preserve">opłata za bezumowne korzystanie z gruntów</t>
  </si>
  <si>
    <t xml:space="preserve">opłata za bezumowne korzystanie z lokali mieszkalnych gminnych</t>
  </si>
  <si>
    <t xml:space="preserve">opłata za bezumowne korzystanie z lokali mieszkalnych i użytkowych</t>
  </si>
  <si>
    <t xml:space="preserve">opłata za brak ubezpieczenia</t>
  </si>
  <si>
    <t xml:space="preserve">opłata za duplikat Karty Krakowskiej</t>
  </si>
  <si>
    <t xml:space="preserve">opłata za dzierżawę obwodów łowieckich</t>
  </si>
  <si>
    <t xml:space="preserve">opłata za dzierżawę targowisk i udostępnianie innych terenów miejskich</t>
  </si>
  <si>
    <t xml:space="preserve">opłata za informację o środowisku</t>
  </si>
  <si>
    <t xml:space="preserve">opłata za kartę parkingową dla niepełnosprawnych</t>
  </si>
  <si>
    <t xml:space="preserve">opłata za kartę wędkarską i łowiectwa podwodnego</t>
  </si>
  <si>
    <t xml:space="preserve">0590</t>
  </si>
  <si>
    <t xml:space="preserve">opłata za licencje na krajowy transport drogowy</t>
  </si>
  <si>
    <t xml:space="preserve">SPWPPP</t>
  </si>
  <si>
    <t xml:space="preserve">opłata za orzeczenia kwalifikacyjne (wg porozumień) i różne dochody</t>
  </si>
  <si>
    <t xml:space="preserve">opłata za parking przy Muzem Narodowym</t>
  </si>
  <si>
    <t xml:space="preserve">opłata za parkowanie na parkingach P&amp;R</t>
  </si>
  <si>
    <t xml:space="preserve">SC</t>
  </si>
  <si>
    <t xml:space="preserve">opłata za przyjęcie oświadczenia o wstąpieniu w związek małżeński poza USC</t>
  </si>
  <si>
    <t xml:space="preserve">opłata za rejestrację jachtów i innych jednostek pływających</t>
  </si>
  <si>
    <t xml:space="preserve">opłata za szalety</t>
  </si>
  <si>
    <t xml:space="preserve">opłata za udostępnienie danych osobowych</t>
  </si>
  <si>
    <t xml:space="preserve">0620</t>
  </si>
  <si>
    <t xml:space="preserve">opłata za wpis do rejestru ośrodków szkolenia kierowców, stacji kontroli pojazdów i poświadczenia spełnienia dodatk. wymagań</t>
  </si>
  <si>
    <t xml:space="preserve">opłata za wpis do rejestru żłobków i klubów dziecięcych</t>
  </si>
  <si>
    <t xml:space="preserve">opłata za wycofanie pojazdu z ruchu</t>
  </si>
  <si>
    <t xml:space="preserve">opłata za wydanie wielojęzycznego formularza</t>
  </si>
  <si>
    <t xml:space="preserve">opłata za zajęcie pasa drogowego</t>
  </si>
  <si>
    <t xml:space="preserve">opłata za zaświadczenia przewozowe i wypisy z zaświadczeń</t>
  </si>
  <si>
    <t xml:space="preserve">opłata za zatrzymywanie się na przystankach</t>
  </si>
  <si>
    <t xml:space="preserve">0480</t>
  </si>
  <si>
    <t xml:space="preserve">opłata za zezwolenia na handel alkoholem</t>
  </si>
  <si>
    <t xml:space="preserve">GUP</t>
  </si>
  <si>
    <t xml:space="preserve">opłata za zezwolenia na pracę</t>
  </si>
  <si>
    <t xml:space="preserve">opłata za zezwolenia na regularne przewozy osób</t>
  </si>
  <si>
    <t xml:space="preserve">opłata za zezwolenie na przewóz drogowy</t>
  </si>
  <si>
    <t xml:space="preserve">opłata za zezwolenie na przewóz taksówkami</t>
  </si>
  <si>
    <t xml:space="preserve">opłata za złożenie oświadczenia o powierzeniu wykonywania pracy cudzoziemcowi</t>
  </si>
  <si>
    <t xml:space="preserve">opłaty sądowe</t>
  </si>
  <si>
    <t xml:space="preserve">opłaty za duplikaty dokumentów</t>
  </si>
  <si>
    <t xml:space="preserve">opłaty za duplikaty kart rodzinnych</t>
  </si>
  <si>
    <t xml:space="preserve">opłaty za korzystanie ze środowiska</t>
  </si>
  <si>
    <t xml:space="preserve">opłaty za parkowanie w śródmiejskiej strefie płatnej</t>
  </si>
  <si>
    <t xml:space="preserve">0650</t>
  </si>
  <si>
    <t xml:space="preserve">opłaty za prawa jazdy i pozwolenia motorniczego</t>
  </si>
  <si>
    <t xml:space="preserve">0470</t>
  </si>
  <si>
    <t xml:space="preserve">opłaty za ustanowienie służebności i wyrażenie zgody na przeprowadzenie infrastruktury</t>
  </si>
  <si>
    <t xml:space="preserve">opłaty za użytkowanie nieruchomości przez kluby sportowe</t>
  </si>
  <si>
    <t xml:space="preserve">0550</t>
  </si>
  <si>
    <t xml:space="preserve">opłaty za użytkowanie wieczyste nieruchomości</t>
  </si>
  <si>
    <t xml:space="preserve">opłaty za użytkowanie, trwały zarząd, zwrot odszkodowań</t>
  </si>
  <si>
    <t xml:space="preserve">Ś</t>
  </si>
  <si>
    <t xml:space="preserve">opłaty za wywóz śmieci</t>
  </si>
  <si>
    <t xml:space="preserve">Opracowanie modelowych programów kwalifikacyjnych kursów zawodowych (POWER 2.14) (P)</t>
  </si>
  <si>
    <t xml:space="preserve">PARK4SUMP</t>
  </si>
  <si>
    <t xml:space="preserve">0330</t>
  </si>
  <si>
    <t xml:space="preserve">PL</t>
  </si>
  <si>
    <t xml:space="preserve">podatek leśny</t>
  </si>
  <si>
    <t xml:space="preserve">0500</t>
  </si>
  <si>
    <t xml:space="preserve">podatek od czynności cywilnoprawnych</t>
  </si>
  <si>
    <t xml:space="preserve">0310</t>
  </si>
  <si>
    <t xml:space="preserve">podatek od nieruchomości</t>
  </si>
  <si>
    <t xml:space="preserve">0360</t>
  </si>
  <si>
    <t xml:space="preserve">podatek od spadków i darowizn</t>
  </si>
  <si>
    <t xml:space="preserve">0340</t>
  </si>
  <si>
    <t xml:space="preserve">podatek od środków transportowych</t>
  </si>
  <si>
    <t xml:space="preserve">0320</t>
  </si>
  <si>
    <t xml:space="preserve">podatek rolny</t>
  </si>
  <si>
    <t xml:space="preserve">KP</t>
  </si>
  <si>
    <t xml:space="preserve">podnajem pomieszczeń Domu Krakowskiego w Norymberdze</t>
  </si>
  <si>
    <t xml:space="preserve">pomoc finansowa na budowę drogi łączącej ul. Stella-Sawickiego z planowanym Małopolskim Centrum Nauki</t>
  </si>
  <si>
    <t xml:space="preserve">porozumienia dot. szkoleń uczniów</t>
  </si>
  <si>
    <t xml:space="preserve">POWER 2.10 Wspieranie Edukacji Włączającej</t>
  </si>
  <si>
    <t xml:space="preserve">Przebudowa stacji kolejowej SKA Kraków Swoszowice wraz z budową parkingu typu P&amp;R (REFUNDACJA)</t>
  </si>
  <si>
    <t xml:space="preserve">0760</t>
  </si>
  <si>
    <t xml:space="preserve">przekształcenie prawa użytkowania wieczystego w prawo własności</t>
  </si>
  <si>
    <t xml:space="preserve">przekształcenie prawa użytkowania wieczystego w prawo własności na podstawie ustawy z 2018 r.</t>
  </si>
  <si>
    <t xml:space="preserve">refundacje świadczeń z innych gmin, spłaty pożyczek na usamodzielnienie, zwrot nienaleznych świadczeń </t>
  </si>
  <si>
    <t xml:space="preserve">rekompensata</t>
  </si>
  <si>
    <t xml:space="preserve">rekompensata 40 Euro</t>
  </si>
  <si>
    <t xml:space="preserve">Rekultywacja i zagospodarowanie terenów po zniszczonych elementach Fortu Nr 2 Kościuszko</t>
  </si>
  <si>
    <t xml:space="preserve">renta planistyczna</t>
  </si>
  <si>
    <t xml:space="preserve">Restauracja Fortu 52a "Łapianka" i adaptacja dla Muzeum i Centrum Ruchu Harcerskiego</t>
  </si>
  <si>
    <t xml:space="preserve">Restauracja wraz z adaptacją obiektu fortecznego na siedzibę podmiotów kultury… (dot. fortu Borek)</t>
  </si>
  <si>
    <t xml:space="preserve">Restauracja wraz z adaptacją obiektu fortecznego na siedzibę podmiotów kultury… (dot. fortu Borek) (REFUNDACJA)</t>
  </si>
  <si>
    <t xml:space="preserve">Rewitalizacja i adaptacja zachowanych zabytkowych części Fortu 52a "Łapianka" wraz z rozbudową w celu utworzenia… (REFUNDACJA)</t>
  </si>
  <si>
    <t xml:space="preserve">Rewitalizacja przestrzeni (podwórza) położonej pomiędzy budynkami przy ul. Józefińskiej 24, 24a i 30 oraz ul. Limanowskiego…</t>
  </si>
  <si>
    <t xml:space="preserve">Rozbudowa al. 29 Listopada (odc. ul. Opolska – granica miasta)</t>
  </si>
  <si>
    <t xml:space="preserve">Rozbudowa al. 29 Listopada (odc. ul. Opolska – granica miasta) (REFUNDACJA)</t>
  </si>
  <si>
    <t xml:space="preserve">rozbudowa al. 29 Listopada od ul. Opolskiej do granicy miasta</t>
  </si>
  <si>
    <t xml:space="preserve">Rozbudowa ul. Igołomskiej w Krakowie (REFUNDACJA)</t>
  </si>
  <si>
    <t xml:space="preserve">rozliczenia</t>
  </si>
  <si>
    <t xml:space="preserve">OR</t>
  </si>
  <si>
    <t xml:space="preserve">rozliczenia delegacji, zwroty ekwiwalentu za odzież i inne</t>
  </si>
  <si>
    <t xml:space="preserve">rozliczenia przesyłek pocztowych i inne</t>
  </si>
  <si>
    <t xml:space="preserve">rozliczenia z lat ubiegłych </t>
  </si>
  <si>
    <t xml:space="preserve">SP 53</t>
  </si>
  <si>
    <t xml:space="preserve">SP 55</t>
  </si>
  <si>
    <t xml:space="preserve">XII LO</t>
  </si>
  <si>
    <t xml:space="preserve">ZSO 9</t>
  </si>
  <si>
    <t xml:space="preserve">Rozszerzenie zakresu pomocy psychologicznej dla osób zagrożonych przemocą... (RPOWM 9.2.2)</t>
  </si>
  <si>
    <t xml:space="preserve">Rozwój Systemu Informacji dla podróżujących na obszarze Krakowskiego Obszaru Funkcjonalnego</t>
  </si>
  <si>
    <t xml:space="preserve">różne dochody</t>
  </si>
  <si>
    <t xml:space="preserve">CM</t>
  </si>
  <si>
    <t xml:space="preserve">IX LO</t>
  </si>
  <si>
    <t xml:space="preserve">PPP </t>
  </si>
  <si>
    <t xml:space="preserve">PPP 4</t>
  </si>
  <si>
    <t xml:space="preserve">SCKM</t>
  </si>
  <si>
    <t xml:space="preserve">SOSW ul. Grochowa</t>
  </si>
  <si>
    <t xml:space="preserve">SP 158</t>
  </si>
  <si>
    <t xml:space="preserve">SP 36</t>
  </si>
  <si>
    <t xml:space="preserve">SP 39</t>
  </si>
  <si>
    <t xml:space="preserve">V LO</t>
  </si>
  <si>
    <t xml:space="preserve">VI LO</t>
  </si>
  <si>
    <t xml:space="preserve">XI LO</t>
  </si>
  <si>
    <t xml:space="preserve">XIV LO</t>
  </si>
  <si>
    <t xml:space="preserve">XXV LO</t>
  </si>
  <si>
    <t xml:space="preserve">ZSCh.</t>
  </si>
  <si>
    <t xml:space="preserve">ZSEk. 1</t>
  </si>
  <si>
    <t xml:space="preserve">ZSEk. 2</t>
  </si>
  <si>
    <t xml:space="preserve">ZSO 13</t>
  </si>
  <si>
    <t xml:space="preserve">ZSS 14</t>
  </si>
  <si>
    <t xml:space="preserve">ZSZ PGNiG</t>
  </si>
  <si>
    <t xml:space="preserve">różne opłaty</t>
  </si>
  <si>
    <t xml:space="preserve">Sami-Dzielni! Nowe standardy mieszkalnictwa wspomaganego... (POWER 2.8)</t>
  </si>
  <si>
    <t xml:space="preserve">MR</t>
  </si>
  <si>
    <t xml:space="preserve">spadki przypadające Gminie zgodnie z przepisami prawa cywilnego</t>
  </si>
  <si>
    <t xml:space="preserve">0870</t>
  </si>
  <si>
    <t xml:space="preserve">sprzedaż drewna</t>
  </si>
  <si>
    <t xml:space="preserve">sprzedaż majątku</t>
  </si>
  <si>
    <t xml:space="preserve">0770</t>
  </si>
  <si>
    <t xml:space="preserve">sprzedaż mieszkań komunalnych</t>
  </si>
  <si>
    <t xml:space="preserve">sprzedaż nieruchomości, pierwsza opłata za użytkowanie wieczyste i inne</t>
  </si>
  <si>
    <t xml:space="preserve">sprzedaż odziedziczonego mienia</t>
  </si>
  <si>
    <t xml:space="preserve">sprzedaż złomu i innych</t>
  </si>
  <si>
    <t xml:space="preserve">Strategie współpracy i włączania osób narażonych na dyskryminację i wykluczenie (EOG)</t>
  </si>
  <si>
    <t xml:space="preserve">Studium wykonalności budowy szybkiego, bezkolizyjnego transportu szynowego w Krakowie</t>
  </si>
  <si>
    <t xml:space="preserve">Studium wykonalności budowy szybkiego, bezkolizyjnego transportu szynowego w Krakowie (REFUNDACJA)</t>
  </si>
  <si>
    <t xml:space="preserve">S</t>
  </si>
  <si>
    <t xml:space="preserve">subwencja oświatowa</t>
  </si>
  <si>
    <t xml:space="preserve">subwencja równoważąca</t>
  </si>
  <si>
    <t xml:space="preserve">System energii odnawialnej do celów ogrzewania budynków mieszkalnych i wytwarzania energii (HORYZONT 2020)</t>
  </si>
  <si>
    <t xml:space="preserve">środki na budowę wiat przystankowych związane z udzieleniem koncesji na użytkowanie</t>
  </si>
  <si>
    <t xml:space="preserve">środki na obsługę programu Czyste Powietrze (na podstawie porozumienia z WFOŚiGW)</t>
  </si>
  <si>
    <t xml:space="preserve">środki z Funduszu Pracy na dodatki do wynagrodzeń pracowników GUP</t>
  </si>
  <si>
    <t xml:space="preserve">środki z Polskiego Związku Kajakowego i Pływackiego dla ZSO MS</t>
  </si>
  <si>
    <t xml:space="preserve">środki ze SKOZK na prace remontowo-konserwatorskie w budynku przy ul. Limanowskiego 4 / Węgierskiej 12</t>
  </si>
  <si>
    <t xml:space="preserve">środki ze SKOZK na prace remontowo-konserwatorskie w budynku przy ul. Piłsudskiego 29</t>
  </si>
  <si>
    <t xml:space="preserve">środki ze SKOZK na prace w Forcie Nr 48a Mistrzejowice</t>
  </si>
  <si>
    <t xml:space="preserve">Środowiskowe Centrum Zdrowia Psychicznego dla Dzieci i Młodzieży Kraków Południe (POWER 4.1)</t>
  </si>
  <si>
    <t xml:space="preserve">Termomodernizacja budynków oświatowych Gminy Miejskiej Kraków - II</t>
  </si>
  <si>
    <t xml:space="preserve">Termomodernizacja budynków oświatowych Gminy Miejskiej Kraków (REFUNDACJA)</t>
  </si>
  <si>
    <t xml:space="preserve">Tourism Friendly Cities</t>
  </si>
  <si>
    <t xml:space="preserve">0020</t>
  </si>
  <si>
    <t xml:space="preserve">U</t>
  </si>
  <si>
    <t xml:space="preserve">udziały w CIT</t>
  </si>
  <si>
    <t xml:space="preserve">0010</t>
  </si>
  <si>
    <t xml:space="preserve">udziały w PIT</t>
  </si>
  <si>
    <t xml:space="preserve">usługi cmentarne, grabarskie i ekshumacyjne</t>
  </si>
  <si>
    <t xml:space="preserve">usługi opiekuńcze</t>
  </si>
  <si>
    <t xml:space="preserve">usługi opiekuńcze dla rodzin z dziećmi niepełnosprawnymi</t>
  </si>
  <si>
    <t xml:space="preserve">W sile wieku 2 (RPOWM 9.2.2)</t>
  </si>
  <si>
    <t xml:space="preserve">Wdrażanie programu ochrony powietrza dla województwa małopolskiego (Projekt zintegrowany LIFE)</t>
  </si>
  <si>
    <t xml:space="preserve">Wdrażanie Regionalnego Planu dla Klimatu i Energii dla województwa małopolskiego (LIFE IP Ekomałopolska)</t>
  </si>
  <si>
    <t xml:space="preserve">wpłaty osób fizycznych i prawnych na akcje socjalne</t>
  </si>
  <si>
    <t xml:space="preserve">0670</t>
  </si>
  <si>
    <t xml:space="preserve">wpłaty za żywienie</t>
  </si>
  <si>
    <t xml:space="preserve">SOSWCA</t>
  </si>
  <si>
    <t xml:space="preserve">SOSW 3</t>
  </si>
  <si>
    <t xml:space="preserve">SOSW 6</t>
  </si>
  <si>
    <t xml:space="preserve">wpływy z usług</t>
  </si>
  <si>
    <t xml:space="preserve">B</t>
  </si>
  <si>
    <t xml:space="preserve">wpływy ze sprzedaży biletów komunikacji miejskiej i z opłat podwyższonych</t>
  </si>
  <si>
    <t xml:space="preserve">Wspornik - Punkt Wsparcia Opiekunów (RPOWM 9.2.2)</t>
  </si>
  <si>
    <t xml:space="preserve">wynagrodzenie dla płatnika</t>
  </si>
  <si>
    <t xml:space="preserve">SM Józefińska</t>
  </si>
  <si>
    <t xml:space="preserve">SPPP KOT</t>
  </si>
  <si>
    <t xml:space="preserve">XIII LO</t>
  </si>
  <si>
    <t xml:space="preserve">XLII LO</t>
  </si>
  <si>
    <t xml:space="preserve">ZSPM</t>
  </si>
  <si>
    <t xml:space="preserve">ZSPSp.</t>
  </si>
  <si>
    <t xml:space="preserve">wynagrodzenie dla płatnika i różne dochody</t>
  </si>
  <si>
    <t xml:space="preserve">MDK os. Kalinowe</t>
  </si>
  <si>
    <t xml:space="preserve">MOS Wsch.</t>
  </si>
  <si>
    <t xml:space="preserve">MOS Zach.</t>
  </si>
  <si>
    <t xml:space="preserve">SM Pilotów</t>
  </si>
  <si>
    <t xml:space="preserve">SP 26</t>
  </si>
  <si>
    <t xml:space="preserve">X LO</t>
  </si>
  <si>
    <t xml:space="preserve">XLI LO</t>
  </si>
  <si>
    <t xml:space="preserve">XLIV LO</t>
  </si>
  <si>
    <t xml:space="preserve">ZIM</t>
  </si>
  <si>
    <t xml:space="preserve">ZSO 18</t>
  </si>
  <si>
    <t xml:space="preserve">ZSZ 2</t>
  </si>
  <si>
    <t xml:space="preserve">wynajem dachu</t>
  </si>
  <si>
    <t xml:space="preserve">wynajem kiosków i stoisk handlowych</t>
  </si>
  <si>
    <t xml:space="preserve">wynajem lokali urzędowych</t>
  </si>
  <si>
    <t xml:space="preserve">wynajem lokali w których miasto posiada współudział</t>
  </si>
  <si>
    <t xml:space="preserve">wynajem powierzchni w budynku ZIS</t>
  </si>
  <si>
    <t xml:space="preserve">Zagospodarowanie parku rzecznego "Ogród Płaszów" - etap II i III</t>
  </si>
  <si>
    <t xml:space="preserve">Zawsze rodzina (RPOWM 9.2.1)</t>
  </si>
  <si>
    <t xml:space="preserve">zwrot kosztów egzekucji, opłat komorniczych i kosztów upomnienia</t>
  </si>
  <si>
    <t xml:space="preserve">zwrot kosztów egzekucji, opłat komorniczych i kosztów upomnienia dot. lokali mieszkalnych gminnych</t>
  </si>
  <si>
    <t xml:space="preserve">zwrot kosztów postępowania sądowego</t>
  </si>
  <si>
    <t xml:space="preserve">zwrot kosztów postępowania sądowego dot. lokali mieszkalnych gminnych</t>
  </si>
  <si>
    <t xml:space="preserve">zwrot kosztów postępowań</t>
  </si>
  <si>
    <t xml:space="preserve">ZSEl. 2</t>
  </si>
  <si>
    <t xml:space="preserve">zwrot kosztów przeprowadzenia egzaminów zawodowych</t>
  </si>
  <si>
    <t xml:space="preserve">ZSM 3</t>
  </si>
  <si>
    <t xml:space="preserve">zwrot kosztów przeprowadzenia egzaminów zawodowych i różne dochody</t>
  </si>
  <si>
    <t xml:space="preserve">zwrot kosztów upomnienia</t>
  </si>
  <si>
    <t xml:space="preserve">zwrot kosztów upomnienia - opłata dodatkowa w śródmiejskiej strefie płatnej</t>
  </si>
  <si>
    <t xml:space="preserve">zwrot kosztów upomnienia i innych</t>
  </si>
  <si>
    <t xml:space="preserve">zwrot kosztów zastępstwa sądowego</t>
  </si>
  <si>
    <t xml:space="preserve">zwrot nienależnie pobranych świadczeń</t>
  </si>
  <si>
    <t xml:space="preserve">zwrot nienależnie pobranych świadczeń rodzinnych</t>
  </si>
  <si>
    <t xml:space="preserve">zwrot nienależnie pobranych świadczeń wychowawczych</t>
  </si>
  <si>
    <t xml:space="preserve">zwrot nienależnie pobranych świadczeń, refundacje z innych gmin</t>
  </si>
  <si>
    <t xml:space="preserve">0900</t>
  </si>
  <si>
    <t xml:space="preserve">JP</t>
  </si>
  <si>
    <t xml:space="preserve">zwrot odsetek od dotacji</t>
  </si>
  <si>
    <t xml:space="preserve">zwrot składek ZUS</t>
  </si>
  <si>
    <t xml:space="preserve">zwrot składki zdrowotnej</t>
  </si>
  <si>
    <t xml:space="preserve">zwrot VAT</t>
  </si>
  <si>
    <t xml:space="preserve">zwrot VAT, różne dochody</t>
  </si>
  <si>
    <t xml:space="preserve">zwrot wydatków na opracowania dokumentacji do rozgraniczenia nieruchomości</t>
  </si>
  <si>
    <t xml:space="preserve">zwrot wydatków z lat ubiegłych</t>
  </si>
  <si>
    <t xml:space="preserve">,</t>
  </si>
  <si>
    <t xml:space="preserve"> </t>
  </si>
  <si>
    <t xml:space="preserve">RAZEM</t>
  </si>
  <si>
    <t xml:space="preserve">paragraf</t>
  </si>
  <si>
    <t xml:space="preserve">nazwa</t>
  </si>
  <si>
    <t xml:space="preserve">§0010</t>
  </si>
  <si>
    <t xml:space="preserve">Wpływy z podatku dochodowego od osób fizycznych</t>
  </si>
  <si>
    <t xml:space="preserve">§0020</t>
  </si>
  <si>
    <t xml:space="preserve">Wpływy z podatku dochodowego od osób prawnych</t>
  </si>
  <si>
    <t xml:space="preserve">§0270</t>
  </si>
  <si>
    <t xml:space="preserve">Wpływy z części opłaty za zezwolenie na sprzedaż napojów alkoholowych w obrocie hurtowym</t>
  </si>
  <si>
    <t xml:space="preserve">§0310</t>
  </si>
  <si>
    <t xml:space="preserve">Wpływy z podatku od nieruchomości</t>
  </si>
  <si>
    <t xml:space="preserve">§0320</t>
  </si>
  <si>
    <t xml:space="preserve">Wpływy z podatku rolnego</t>
  </si>
  <si>
    <t xml:space="preserve">§0330</t>
  </si>
  <si>
    <t xml:space="preserve">Wpływy z podatku leśnego</t>
  </si>
  <si>
    <t xml:space="preserve">§0340</t>
  </si>
  <si>
    <t xml:space="preserve">Wpływy z podatku od środków transportowych</t>
  </si>
  <si>
    <t xml:space="preserve">§0350</t>
  </si>
  <si>
    <t xml:space="preserve">Wpływy z podatku od działalności gospodarczej osób fizycznych, opłacanego w formie karty podatkowej</t>
  </si>
  <si>
    <t xml:space="preserve">§0360</t>
  </si>
  <si>
    <t xml:space="preserve">Wpływy z podatku od spadków i darowizn</t>
  </si>
  <si>
    <t xml:space="preserve">§0370</t>
  </si>
  <si>
    <t xml:space="preserve">Wpływy z opłaty od posiadania psów</t>
  </si>
  <si>
    <t xml:space="preserve">§0390</t>
  </si>
  <si>
    <t xml:space="preserve">Wpływy z opłaty uzdrowiskowej, pobieranej w gminach posiadających status gminy uzdrowiskowej</t>
  </si>
  <si>
    <t xml:space="preserve">§0400</t>
  </si>
  <si>
    <t xml:space="preserve">Wpływy z opłaty produktowej</t>
  </si>
  <si>
    <t xml:space="preserve">§0410</t>
  </si>
  <si>
    <t xml:space="preserve">Wpływy z opłaty skarbowej</t>
  </si>
  <si>
    <t xml:space="preserve">§0420</t>
  </si>
  <si>
    <t xml:space="preserve">Wpływy z opłaty komunikacyjnej</t>
  </si>
  <si>
    <t xml:space="preserve">§0430</t>
  </si>
  <si>
    <t xml:space="preserve">Wpływy z opłaty targowej</t>
  </si>
  <si>
    <t xml:space="preserve">§0440</t>
  </si>
  <si>
    <t xml:space="preserve">Wpływy z opłaty miejscowej</t>
  </si>
  <si>
    <t xml:space="preserve">§0460</t>
  </si>
  <si>
    <t xml:space="preserve">Wpływy z opłaty eksploatacyjnej</t>
  </si>
  <si>
    <t xml:space="preserve">§0470</t>
  </si>
  <si>
    <t xml:space="preserve">Wpływy z opłat za trwały zarząd, użytkowanie i służebności</t>
  </si>
  <si>
    <t xml:space="preserve">§0480</t>
  </si>
  <si>
    <t xml:space="preserve">Wpływy z opłat za zezwolenia na sprzedaż napojów alkoholowych</t>
  </si>
  <si>
    <t xml:space="preserve">§0490</t>
  </si>
  <si>
    <t xml:space="preserve">Wpływy z innych lokalnych opłat pobieranych przez jednostki samorządu terytorialnego na podstawie odrębnych ustaw</t>
  </si>
  <si>
    <t xml:space="preserve">§0500</t>
  </si>
  <si>
    <t xml:space="preserve">Wpływy z podatku od czynności cywilnoprawnych</t>
  </si>
  <si>
    <t xml:space="preserve">§0550</t>
  </si>
  <si>
    <t xml:space="preserve">Wpływy z opłat z tytułu użytkowania wieczystego nieruchomości</t>
  </si>
  <si>
    <t xml:space="preserve">§0570</t>
  </si>
  <si>
    <t xml:space="preserve">Wpływy z tytułu grzywien, mandatów i innych kar pieniężnych od osób fizycznych</t>
  </si>
  <si>
    <t xml:space="preserve">§0580</t>
  </si>
  <si>
    <t xml:space="preserve">Wpływy z tytułu grzywien i innych kar pieniężnych od osób prawnych i innych jednostek organizacyjnych</t>
  </si>
  <si>
    <t xml:space="preserve">§0590</t>
  </si>
  <si>
    <t xml:space="preserve">Wpływy z opłat za koncesje i licencje</t>
  </si>
  <si>
    <t xml:space="preserve">§0610</t>
  </si>
  <si>
    <t xml:space="preserve">Wpływy z opłat egzaminacyjnych oraz opłat za wydawanie świadectw, dyplomów, zaświadczeń, certyfikatów i ich duplikatów</t>
  </si>
  <si>
    <t xml:space="preserve">§0620</t>
  </si>
  <si>
    <t xml:space="preserve">Wpływy z opłat za zezwolenia, akredytacje oraz opłaty ewidencyjne, w tym opłaty za częstotliwości</t>
  </si>
  <si>
    <t xml:space="preserve">§0630</t>
  </si>
  <si>
    <t xml:space="preserve">Wpływy z tytułu opłat i kosztów sądowych oraz innych opłat uiszczanych na rzecz Skarbu Państwa z tytułu postępowania sądowego i prokuratorskiego</t>
  </si>
  <si>
    <t xml:space="preserve">§0640</t>
  </si>
  <si>
    <t xml:space="preserve">Wpływy z tytułu kosztów egzekucyjnych, opłaty komorniczej i kosztów upomnień</t>
  </si>
  <si>
    <t xml:space="preserve">§0650</t>
  </si>
  <si>
    <t xml:space="preserve">Wpływy z opłat za wydanie prawa jazdy</t>
  </si>
  <si>
    <t xml:space="preserve">§0660</t>
  </si>
  <si>
    <t xml:space="preserve">Wpływy z opłat za korzystanie z wychowania przedszkolnego</t>
  </si>
  <si>
    <t xml:space="preserve">§0670</t>
  </si>
  <si>
    <t xml:space="preserve">Wpływy z opłat za korzystanie z wyżywienia w jednostkach realizujących zadania z zakresu wychowania przedszkolnego</t>
  </si>
  <si>
    <t xml:space="preserve">§0680</t>
  </si>
  <si>
    <t xml:space="preserve">Wpływy od rodziców z tytułu opłaty za pobyt dziecka w pieczy zastępczej</t>
  </si>
  <si>
    <t xml:space="preserve">§0690</t>
  </si>
  <si>
    <t xml:space="preserve">Wpływy z różnych opłat</t>
  </si>
  <si>
    <t xml:space="preserve">§0740</t>
  </si>
  <si>
    <t xml:space="preserve">Wpływy z dywidend</t>
  </si>
  <si>
    <t xml:space="preserve">§0750</t>
  </si>
  <si>
    <t xml:space="preserve">Wpływy z najmu i dzierżawy składników majątkowych Skarbu Państwa, jednostek samorządu terytorialnego lub innych jednostek zaliczanych do sektora finansów publicznych oraz innych umów o podobnym charakterze</t>
  </si>
  <si>
    <t xml:space="preserve">§0830</t>
  </si>
  <si>
    <t xml:space="preserve">Wpływy z usług</t>
  </si>
  <si>
    <t xml:space="preserve">§0840</t>
  </si>
  <si>
    <t xml:space="preserve">Wpływy ze sprzedaży wyrobów</t>
  </si>
  <si>
    <t xml:space="preserve">§0900</t>
  </si>
  <si>
    <t xml:space="preserve">Wpływy z odsetek od dotacji oraz płatności: wykorzystanych niezgodnie z przeznaczeniem lub wykorzystanych z naruszeniem procedur, o których mowa w art. 184 ustawy, pobranych nienależnie lub w nadmiernej wysokości</t>
  </si>
  <si>
    <t xml:space="preserve">§0910</t>
  </si>
  <si>
    <t xml:space="preserve">Wpływy z odsetek od nieterminowych wpłat z tytułu podatków i opłat</t>
  </si>
  <si>
    <t xml:space="preserve">§0920</t>
  </si>
  <si>
    <t xml:space="preserve">Wpływy z pozostałych odsetek</t>
  </si>
  <si>
    <t xml:space="preserve">§0921</t>
  </si>
  <si>
    <t xml:space="preserve">Wpływy z pozostałych odsetek (Finansowanie programów ze środków bezzwrotnych pochodzących z Unii Europejskiej)</t>
  </si>
  <si>
    <t xml:space="preserve">§0940</t>
  </si>
  <si>
    <t xml:space="preserve">Wpływy z rozliczeń/zwrotów z lat ubiegłych</t>
  </si>
  <si>
    <t xml:space="preserve">§0950</t>
  </si>
  <si>
    <t xml:space="preserve">Wpływy z tytułu kar i odszkodowań wynikających z umów</t>
  </si>
  <si>
    <t xml:space="preserve">§0960</t>
  </si>
  <si>
    <t xml:space="preserve">Wpływy z otrzymanych spadków, zapisów i darowizn w postaci pieniężnej</t>
  </si>
  <si>
    <t xml:space="preserve">§0970</t>
  </si>
  <si>
    <t xml:space="preserve">Wpływy z różnych dochodów</t>
  </si>
  <si>
    <t xml:space="preserve">§0971</t>
  </si>
  <si>
    <t xml:space="preserve">Wpływy z różnych dochodów (Finansowanie programów ze środków bezzwrotnych pochodzących z Unii Europejskiej)</t>
  </si>
  <si>
    <t xml:space="preserve">§0977</t>
  </si>
  <si>
    <t xml:space="preserve">Wpływy z różnych dochodów (Płatności w zakresie budżetu środków europejskich)</t>
  </si>
  <si>
    <t xml:space="preserve">§0978</t>
  </si>
  <si>
    <t xml:space="preserve"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t>
  </si>
  <si>
    <t xml:space="preserve">§2007</t>
  </si>
  <si>
    <t xml:space="preserve"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t>
  </si>
  <si>
    <t xml:space="preserve">§2008</t>
  </si>
  <si>
    <t xml:space="preserve"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t>
  </si>
  <si>
    <t xml:space="preserve">§2009</t>
  </si>
  <si>
    <t xml:space="preserve"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t>
  </si>
  <si>
    <t xml:space="preserve">§2010</t>
  </si>
  <si>
    <t xml:space="preserve">Dotacja celowa otrzymana z budżetu państwa na realizację zadań bieżących z zakresu administracji rządowej oraz innych zadań zleconych gminie (związkom gmin, związkom powiatowo-gminnym) ustawami</t>
  </si>
  <si>
    <t xml:space="preserve">§2020</t>
  </si>
  <si>
    <t xml:space="preserve">Dotacja celowa otrzymana z budżetu państwa na zadania bieżące realizowane przez gminę na podstawie porozumień z organami administracji rządowej</t>
  </si>
  <si>
    <t xml:space="preserve">§2030</t>
  </si>
  <si>
    <t xml:space="preserve">Dotacja celowa otrzymana z budżetu państwa na realizację własnych zadań bieżących gmin (związków gmin, związków powiatowo-gminnych)</t>
  </si>
  <si>
    <t xml:space="preserve">§2039</t>
  </si>
  <si>
    <t xml:space="preserve">Dotacja celowa otrzymana z budżetu państwa na realizację własnych zadań bieżących gmin (związków gmin, związków powiatowo-gminnych) (Współfinansowanie programów i projektów realizowanych ze środków, o których mowa w art. 5 ust. 3 ustawy, z wyłączeniem środków, o których mowa w art. 5 ust. 3 pkt 2, pkt 5 lit. c i d oraz pkt 6 ustawy)</t>
  </si>
  <si>
    <t xml:space="preserve">§2040</t>
  </si>
  <si>
    <t xml:space="preserve">Dotacja celowa otrzymana z budżetu państwa na realizację zadań bieżących gmin z zakresu edukacyjnej opieki wychowawczej finansowanych w całości przez budżet państwa w ramach programów rządowych</t>
  </si>
  <si>
    <t xml:space="preserve">§2057</t>
  </si>
  <si>
    <t xml:space="preserve"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t>
  </si>
  <si>
    <t xml:space="preserve">§2058</t>
  </si>
  <si>
    <t xml:space="preserve"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t>
  </si>
  <si>
    <t xml:space="preserve">§2059</t>
  </si>
  <si>
    <t xml:space="preserve"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t>
  </si>
  <si>
    <t xml:space="preserve">§2060</t>
  </si>
  <si>
    <t xml:space="preserve">Dotacja celowa otrzymana z budżetu państwa na zadania bieżące z zakresu administracji rządowej zlecone gminom (związkom gmin, związkom powiatowo-gminnym), związane z realizacją świadczenia wychowawczego stanowiącego pomoc państwa w wychowywaniu dzieci</t>
  </si>
  <si>
    <t xml:space="preserve">§2110</t>
  </si>
  <si>
    <t xml:space="preserve">Dotacja celowa otrzymana z budżetu państwa na zadania bieżące z zakresu administracji rządowej oraz inne zadania zlecone ustawami realizowane przez powiat</t>
  </si>
  <si>
    <t xml:space="preserve">§2120</t>
  </si>
  <si>
    <t xml:space="preserve">Dotacja celowa otrzymana z budżetu państwa na zadania bieżące realizowane przez powiat na podstawie porozumień z organami administracji rządowej</t>
  </si>
  <si>
    <t xml:space="preserve">§2130</t>
  </si>
  <si>
    <t xml:space="preserve">Dotacja celowa otrzymana z budżetu państwa na realizację bieżących zadań własnych powiatu</t>
  </si>
  <si>
    <t xml:space="preserve">§2160</t>
  </si>
  <si>
    <t xml:space="preserve"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t>
  </si>
  <si>
    <t xml:space="preserve">§2180</t>
  </si>
  <si>
    <t xml:space="preserve">Środki z Funduszu Przeciwdziałania COVID-19 na finansowanie lub dofinansowanie realizacji zadań związanych z przeciwdziałaniem COVID-19</t>
  </si>
  <si>
    <t xml:space="preserve">§2310</t>
  </si>
  <si>
    <t xml:space="preserve">Dotacja celowa otrzymana z gminy na zadania bieżące realizowane na podstawie porozumień (umów) między jednostkami samorządu terytorialnego</t>
  </si>
  <si>
    <t xml:space="preserve">§2319</t>
  </si>
  <si>
    <t xml:space="preserve">Dotacja celowa otrzymana z gminy na zadania bieżące realizowane na podstawie porozumień (umów) między jednostkami samorządu terytorialnego (Współfinansowanie programów i projektów realizowanych ze środków, o których mowa w art. 5 ust. 3 ustawy, z wyłączeniem środków, o których mowa w art. 5 ust. 3 pkt 2, pkt 5 lit. c i d oraz pkt 6 ustawy)</t>
  </si>
  <si>
    <t xml:space="preserve">§2320</t>
  </si>
  <si>
    <t xml:space="preserve">Dotacja celowa otrzymana z powiatu na zadania bieżące realizowane na podstawie porozumień (umów) między jednostkami samorządu terytorialnego</t>
  </si>
  <si>
    <t xml:space="preserve">§2330</t>
  </si>
  <si>
    <t xml:space="preserve">Dotacja celowa otrzymana od samorządu województwa na zadania bieżące realizowane na podstawie porozumień (umów) między jednostkami samorządu terytorialnego</t>
  </si>
  <si>
    <t xml:space="preserve">§2360</t>
  </si>
  <si>
    <t xml:space="preserve">Dochody jednostek samorządu terytorialnego związane z realizacją zadań z zakresu administracji rządowej oraz innych zadań zleconych ustawami</t>
  </si>
  <si>
    <t xml:space="preserve">§2370</t>
  </si>
  <si>
    <t xml:space="preserve">Wpływy do budżetu nadwyżki środków obrotowych samorządowego zakładu budżetowego</t>
  </si>
  <si>
    <t xml:space="preserve">§2440</t>
  </si>
  <si>
    <t xml:space="preserve">Dotacja otrzymana z państwowego funduszu celowego na realizację zadań bieżących jednostek sektora finansów publicznych</t>
  </si>
  <si>
    <t xml:space="preserve">§2442</t>
  </si>
  <si>
    <t xml:space="preserve">Dotacja otrzymana z państwowego funduszu celowego na realizację zadań bieżących jednostek sektora finansów publicznych (Współfinansowanie programów realizowanych ze środków bezzwrotnych pochodzących z Unii Europejskiej)</t>
  </si>
  <si>
    <t xml:space="preserve">§2460</t>
  </si>
  <si>
    <t xml:space="preserve">Środki otrzymane od pozostałych jednostek zaliczanych do sektora finansów publicznych na realizację zadań bieżących jednostek zaliczanych do sektora finansów publicznych</t>
  </si>
  <si>
    <t xml:space="preserve">§2462</t>
  </si>
  <si>
    <t xml:space="preserve">Środki otrzymane od pozostałych jednostek zaliczanych do sektora finansów publicznych na realizację zadań bieżących jednostek zaliczanych do sektora finansów publicznych (Współfinansowanie programów realizowanych ze środków bezzwrotnych pochodzących z Unii Europejskiej)</t>
  </si>
  <si>
    <t xml:space="preserve">§2680</t>
  </si>
  <si>
    <t xml:space="preserve">Rekompensaty utraconych dochodów w podatkach i opłatach lokalnych</t>
  </si>
  <si>
    <t xml:space="preserve">§2690</t>
  </si>
  <si>
    <t xml:space="preserve">Środki z Funduszu Pracy otrzymane na realizację zadań wynikających z odrębnych ustaw</t>
  </si>
  <si>
    <t xml:space="preserve">§2700</t>
  </si>
  <si>
    <t xml:space="preserve">Środki na dofinansowanie własnych zadań bieżących gmin, powiatów (związków gmin, związków powiatowo-gminnych, związków powiatów), samorządów województw, pozyskane z innych źródeł</t>
  </si>
  <si>
    <t xml:space="preserve">§2701</t>
  </si>
  <si>
    <t xml:space="preserve"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t>
  </si>
  <si>
    <t xml:space="preserve">§2702</t>
  </si>
  <si>
    <t xml:space="preserve">Środki na dofinansowanie własnych zadań bieżących gmin, powiatów (związków gmin, związków powiatowo-gminnych, związków powiatów), samorządów województw, pozyskane z innych źródeł (Współfinansowanie programów realizowanych ze środków bezzwrotnych pochodzących z Unii Europejskiej)</t>
  </si>
  <si>
    <t xml:space="preserve">§2703</t>
  </si>
  <si>
    <t xml:space="preserve">Środki na dofinansowanie własnych zadań bieżących gmin, powiatów (związków gmin, związków powiatowo-gminnych, związków powiatów), samorządów województw, pozyskane z innych źródeł (Finansowanie z pożyczek i kredytów zagranicznych oraz darowizn lub grantów przyznanych Polsce przez poszczególne kraje lub instytucje)</t>
  </si>
  <si>
    <t xml:space="preserve">§2705</t>
  </si>
  <si>
    <t xml:space="preserve">Środki na dofinansowanie własnych zadań bieżących gmin, powiatów (związków gmin, związków powiatowo-gminnych, związków powiatów), samorządów województw, pozyskane z innych źródeł (Finansowanie z innych środków bezzwrotnych)</t>
  </si>
  <si>
    <t xml:space="preserve">§2706</t>
  </si>
  <si>
    <t xml:space="preserve">Środki na dofinansowanie własnych zadań bieżących gmin, powiatów (związków gmin, związków powiatowo-gminnych, związków powiatów), samorządów województw, pozyskane z innych źródeł (Współfinansowanie innych środków bezzwrotnych)</t>
  </si>
  <si>
    <t xml:space="preserve">§2707</t>
  </si>
  <si>
    <t xml:space="preserve">Środki na dofinansowanie własnych zadań bieżących gmin, powiatów (związków gmin, związków powiatowo-gminnych, związków powiatów), samorządów województw, pozyskane z innych źródeł (Płatności w zakresie budżetu środków europejskich)</t>
  </si>
  <si>
    <t xml:space="preserve">§2708</t>
  </si>
  <si>
    <t xml:space="preserve"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t>
  </si>
  <si>
    <t xml:space="preserve">§2709</t>
  </si>
  <si>
    <t xml:space="preserve">Środki na dofinansowanie własnych zadań bieżących gmin, powiatów (związków gmin, związków powiatowo-gminnych, związków powiatów), samorządów województw, pozyskane z innych źródeł (Współfinansowanie programów i projektów realizowanych ze środków, o których mowa w art. 5 ust. 3 ustawy, z wyłączeniem środków, o których mowa w art. 5 ust. 3 pkt 2, pkt 5 lit. c i d oraz pkt 6 ustawy)</t>
  </si>
  <si>
    <t xml:space="preserve">§2710</t>
  </si>
  <si>
    <t xml:space="preserve">Dotacja celowa otrzymana z tytułu pomocy finansowej udzielanej między jednostkami samorządu terytorialnego na dofinansowanie własnych zadań bieżących</t>
  </si>
  <si>
    <t xml:space="preserve">§2750</t>
  </si>
  <si>
    <t xml:space="preserve">Środki na uzupełnienie dochodów gmin</t>
  </si>
  <si>
    <t xml:space="preserve">§2760</t>
  </si>
  <si>
    <t xml:space="preserve">Środki na uzupełnienie dochodów powiatów</t>
  </si>
  <si>
    <t xml:space="preserve">§2790</t>
  </si>
  <si>
    <t xml:space="preserve">Środki na utrzymanie rzecznych przepraw promowych oraz na remonty, utrzymanie, ochronę i zarządzanie drogami krajowymi i wojewódzkimi w granicach miast na prawach powiatu</t>
  </si>
  <si>
    <t xml:space="preserve">§2870</t>
  </si>
  <si>
    <t xml:space="preserve">Dotacja z budżetu państwa dla gmin uzdrowiskowych</t>
  </si>
  <si>
    <t xml:space="preserve">§2910</t>
  </si>
  <si>
    <t xml:space="preserve">Wpływy ze zwrotów dotacji oraz płatności wykorzystanych niezgodnie z przeznaczeniem lub wykorzystanych z naruszeniem procedur, o których mowa w art. 184 ustawy, pobranych nienależnie lub w nadmiernej wysokości</t>
  </si>
  <si>
    <t xml:space="preserve">§2920</t>
  </si>
  <si>
    <t xml:space="preserve">Subwencje ogólne z budżetu państwa</t>
  </si>
  <si>
    <t xml:space="preserve">§2950</t>
  </si>
  <si>
    <t xml:space="preserve">Wpływy ze zwrotów niewykorzystanych dotacji oraz płatności</t>
  </si>
  <si>
    <t xml:space="preserve">§0760</t>
  </si>
  <si>
    <t xml:space="preserve">Wpływy z tytułu przekształcenia prawa użytkowania wieczystego w prawo własności</t>
  </si>
  <si>
    <t xml:space="preserve">§0770</t>
  </si>
  <si>
    <t xml:space="preserve">Wpłaty z tytułu odpłatnego nabycia prawa własności oraz prawa użytkowania wieczystego nieruchomości</t>
  </si>
  <si>
    <t xml:space="preserve">§0780</t>
  </si>
  <si>
    <t xml:space="preserve">Wpływy ze zbycia praw majątkowych</t>
  </si>
  <si>
    <t xml:space="preserve">§0800</t>
  </si>
  <si>
    <t xml:space="preserve">Wpływy z tytułu odszkodowania za przejęte nieruchomości pod inwestycje celu publicznego</t>
  </si>
  <si>
    <t xml:space="preserve">§0870</t>
  </si>
  <si>
    <t xml:space="preserve">Wpływy ze sprzedaży składników majątkowych</t>
  </si>
  <si>
    <t xml:space="preserve">§6090</t>
  </si>
  <si>
    <t xml:space="preserve">Środki z Funduszu Przeciwdziałania COVID-19 na finansowanie lub dofinansowanie kosztów realizacji inwestycji i zakupów inwestycyjnych związanych z przeciwdziałaniem COVID-19</t>
  </si>
  <si>
    <t xml:space="preserve">§6180</t>
  </si>
  <si>
    <t xml:space="preserve">Środki na inwestycje na drogach publicznych powiatowych i wojewódzkich oraz na drogach powiatowych, wojewódzkich i krajowych w granicach miast na prawach powiatu</t>
  </si>
  <si>
    <t xml:space="preserve">§6207</t>
  </si>
  <si>
    <t xml:space="preserve"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t>
  </si>
  <si>
    <t xml:space="preserve">§6208</t>
  </si>
  <si>
    <t xml:space="preserve"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t>
  </si>
  <si>
    <t xml:space="preserve">§6209</t>
  </si>
  <si>
    <t xml:space="preserve"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t>
  </si>
  <si>
    <t xml:space="preserve">§6257</t>
  </si>
  <si>
    <t xml:space="preserve">§6258</t>
  </si>
  <si>
    <t xml:space="preserve">§6259</t>
  </si>
  <si>
    <t xml:space="preserve">§6260</t>
  </si>
  <si>
    <t xml:space="preserve">Dotacja otrzymana z państwowych funduszy celowych na finansowanie lub dofinansowanie kosztów realizacji inwestycji i zakupów inwestycyjnych jednostek sektora finansów publicznych</t>
  </si>
  <si>
    <t xml:space="preserve">§6280</t>
  </si>
  <si>
    <t xml:space="preserve">Środki otrzymane od pozostałych jednostek zaliczanych do sektora finansów publicznych na finansowanie lub dofinansowanie kosztów realizacji inwestycji i zakupów inwestycyjnych jednostek zaliczanych do sektora finansów publicznych</t>
  </si>
  <si>
    <t xml:space="preserve">§6282</t>
  </si>
  <si>
    <t xml:space="preserve">Środki otrzymane od pozostałych jednostek zaliczanych do sektora finansów publicznych na finansowanie lub dofinansowanie kosztów realizacji inwestycji i zakupów inwestycyjnych jednostek zaliczanych do sektora finansów publicznych (Współfinansowanie programów realizowanych ze środków bezzwrotnych pochodzących z Unii Europejskiej)</t>
  </si>
  <si>
    <t xml:space="preserve">§6290</t>
  </si>
  <si>
    <t xml:space="preserve">Środki na dofinansowanie własnych inwestycji gmin, powiatów (związków gmin, związków powiatowo-gminnych, związków powiatów), samorządów województw, pozyskane z innych źródeł</t>
  </si>
  <si>
    <t xml:space="preserve">§6291</t>
  </si>
  <si>
    <t xml:space="preserve">Środki na dofinansowanie własnych inwestycji gmin, powiatów (związków gmin, związków powiatowo-gminnych, związków powiatów), samorządów województw, pozyskane z innych źródeł (Finansowanie programów ze środków bezzwrotnych pochodzących z Unii Europejskiej)</t>
  </si>
  <si>
    <t xml:space="preserve">§6295</t>
  </si>
  <si>
    <t xml:space="preserve">Środki na dofinansowanie własnych inwestycji gmin, powiatów (związków gmin, związków powiatowo-gminnych, związków powiatów), samorządów województw, pozyskane z innych źródeł (Finansowanie z innych środków bezzwrotnych)</t>
  </si>
  <si>
    <t xml:space="preserve">§6296</t>
  </si>
  <si>
    <t xml:space="preserve">Środki na dofinansowanie własnych inwestycji gmin, powiatów (związków gmin, związków powiatowo-gminnych, związków powiatów), samorządów województw, pozyskane z innych źródeł (Współfinansowanie innych środków bezzwrotnych)</t>
  </si>
  <si>
    <t xml:space="preserve">§6297</t>
  </si>
  <si>
    <t xml:space="preserve">Środki na dofinansowanie własnych inwestycji gmin, powiatów (związków gmin, związków powiatowo-gminnych, związków powiatów), samorządów województw, pozyskane z innych źródeł (Płatności w zakresie budżetu środków europejskich)</t>
  </si>
  <si>
    <t xml:space="preserve">§6298</t>
  </si>
  <si>
    <t xml:space="preserve"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t>
  </si>
  <si>
    <t xml:space="preserve">§6299</t>
  </si>
  <si>
    <t xml:space="preserve">Środki na dofinansowanie własnych inwestycji gmin, powiatów (związków gmin, związków powiatowo-gminnych, związków powiatów), samorządów województw, pozyskane z innych źródeł (Współfinansowanie programów i projektów realizowanych ze środków, o których mowa w art. 5 ust. 3 ustawy, z wyłączeniem środków, o których mowa w art. 5 ust. 3 pkt 2, pkt 5 lit. c i d oraz pkt 6 ustawy)</t>
  </si>
  <si>
    <t xml:space="preserve">§6300</t>
  </si>
  <si>
    <t xml:space="preserve">Dotacja celowa otrzymana z tytułu pomocy finansowej udzielanej między jednostkami samorządu terytorialnego na dofinansowanie własnych zadań inwestycyjnych i zakupów inwestycyjnych</t>
  </si>
  <si>
    <t xml:space="preserve">§6310</t>
  </si>
  <si>
    <t xml:space="preserve">Dotacja celowa otrzymana z budżetu państwa na inwestycje i zakupy inwestycyjne z zakresu administracji rządowej oraz innych zadań zleconych gminom ustawami</t>
  </si>
  <si>
    <t xml:space="preserve">§6320</t>
  </si>
  <si>
    <t xml:space="preserve">Dotacja celowa otrzymana z budżetu państwa na inwestycje i zakupy inwestycyjne realizowane przez gminę na podstawie porozumień z organami administracji rządowej</t>
  </si>
  <si>
    <t xml:space="preserve">§6330</t>
  </si>
  <si>
    <t xml:space="preserve">Dotacja celowa otrzymana z budżetu państwa na realizację inwestycji i zakupów inwestycyjnych własnych gmin (związków gmin, związków powiatowo-gminnych)</t>
  </si>
  <si>
    <t xml:space="preserve">§6340</t>
  </si>
  <si>
    <t xml:space="preserve"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t>
  </si>
  <si>
    <t xml:space="preserve">§6350</t>
  </si>
  <si>
    <t xml:space="preserve">Środki otrzymane z państwowych funduszy celowych na finansowanie lub dofinansowanie kosztów realizacji inwestycji i zakupów inwestycyjnych jednostek sektora finansów publicznych</t>
  </si>
  <si>
    <t xml:space="preserve">§6410</t>
  </si>
  <si>
    <t xml:space="preserve">Dotacja celowa otrzymana z budżetu państwa na inwestycje i zakupy inwestycyjne z zakresu administracji rządowej oraz inne zadania zlecone ustawami realizowane przez powiat</t>
  </si>
  <si>
    <t xml:space="preserve">§6420</t>
  </si>
  <si>
    <t xml:space="preserve">Dotacja celowa otrzymana z budżetu państwa na inwestycje i zakupy inwestycyjne realizowane przez powiat na podstawie porozumień z organami administracji rządowej</t>
  </si>
  <si>
    <t xml:space="preserve">§6430</t>
  </si>
  <si>
    <t xml:space="preserve">Dotacja celowa otrzymana z budżetu państwa na realizację inwestycji i zakupów inwestycyjnych własnych powiatu</t>
  </si>
  <si>
    <t xml:space="preserve">§6440</t>
  </si>
  <si>
    <t xml:space="preserve"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t>
  </si>
  <si>
    <t xml:space="preserve">§6610</t>
  </si>
  <si>
    <t xml:space="preserve">Dotacja celowa otrzymana z gminy na inwestycje i zakupy inwestycyjne realizowane na podstawie porozumień (umów) między jednostkami samorządu terytorialnego</t>
  </si>
  <si>
    <t xml:space="preserve">§6620</t>
  </si>
  <si>
    <t xml:space="preserve">Dotacja celowa otrzymana z powiatu na inwestycje i zakupy inwestycyjne realizowane na podstawie porozumień (umów) między jednostkami samorządu terytorialnego</t>
  </si>
  <si>
    <t xml:space="preserve">§6630</t>
  </si>
  <si>
    <t xml:space="preserve">Dotacja celowa otrzymana z samorządu województwa na inwestycje i zakupy inwestycyjne realizowane na podstawie porozumień (umów) między jednostkami samorządu terytorialnego</t>
  </si>
  <si>
    <t xml:space="preserve">§6639</t>
  </si>
  <si>
    <t xml:space="preserve">Dotacja celowa otrzymana z samorządu województwa na inwestycje i zakupy inwestycyjne realizowane na podstawie porozumień (umów) między jednostkami samorządu terytorialnego (Współfinansowanie programów i projektów realizowanych ze środków, o których mowa w art. 5 ust. 3 ustawy, z wyłączeniem środków, o których mowa w art. 5 ust. 3 pkt 2, pkt 5 lit. c i d oraz pkt 6 ustawy)</t>
  </si>
  <si>
    <t xml:space="preserve">§6660</t>
  </si>
  <si>
    <t xml:space="preserve">Wpływy ze zwrotów dotacji oraz płatności wykorzystanych niezgodnie z przeznaczeniem lub wykorzystanych z naruszeniem procedur, o których mowa w art. 184 ustawy, pobranych nienależnie lub w nadmiernej wysokości, dotyczące dochodów majątkowych</t>
  </si>
  <si>
    <t xml:space="preserve">§6680</t>
  </si>
  <si>
    <t xml:space="preserve">Wpłata środków finansowych z niewykorzystanych w terminie wydatków, które nie wygasają z upływem roku budżetowego</t>
  </si>
  <si>
    <t xml:space="preserve">§6690</t>
  </si>
  <si>
    <t xml:space="preserve">Wpływy ze zwrotów niewykorzystanych dotacji oraz płatności, dotyczące dochodów majątkowych</t>
  </si>
  <si>
    <t xml:space="preserve">Załącznik Nr 1</t>
  </si>
  <si>
    <t xml:space="preserve">do uchwały Nr LXXV/2083/21</t>
  </si>
  <si>
    <t xml:space="preserve">Rady Miasta Krakowa</t>
  </si>
  <si>
    <t xml:space="preserve">z dnia 15 grudnia 2021 r.</t>
  </si>
  <si>
    <r>
      <rPr>
        <sz val="12"/>
        <rFont val="Times New Roman"/>
        <family val="1"/>
        <charset val="238"/>
      </rPr>
      <t xml:space="preserve">1640 </t>
    </r>
    <r>
      <rPr>
        <b val="true"/>
        <sz val="12"/>
        <rFont val="Times New Roman"/>
        <family val="1"/>
        <charset val="238"/>
      </rPr>
      <t xml:space="preserve">15.07</t>
    </r>
  </si>
  <si>
    <t xml:space="preserve">DOCHODY BUDŻETU MIASTA KRAKOWA NA ROK 2022</t>
  </si>
  <si>
    <t xml:space="preserve">w zł</t>
  </si>
  <si>
    <t xml:space="preserve">Dział /         </t>
  </si>
  <si>
    <t xml:space="preserve">Nazwa</t>
  </si>
  <si>
    <t xml:space="preserve">Plan dochodów na rok 2022</t>
  </si>
  <si>
    <t xml:space="preserve">dział</t>
  </si>
  <si>
    <t xml:space="preserve">Ogółem</t>
  </si>
  <si>
    <t xml:space="preserve">w tym:</t>
  </si>
  <si>
    <t xml:space="preserve">gmina</t>
  </si>
  <si>
    <t xml:space="preserve">powiat</t>
  </si>
  <si>
    <t xml:space="preserve">Powiat</t>
  </si>
  <si>
    <t xml:space="preserve">Rolnictwo i łowiectwo</t>
  </si>
  <si>
    <t xml:space="preserve">bieżące</t>
  </si>
  <si>
    <t xml:space="preserve">0390</t>
  </si>
  <si>
    <t xml:space="preserve">0440</t>
  </si>
  <si>
    <t xml:space="preserve">0610</t>
  </si>
  <si>
    <t xml:space="preserve">0840</t>
  </si>
  <si>
    <t xml:space="preserve">0921</t>
  </si>
  <si>
    <t xml:space="preserve">0971</t>
  </si>
  <si>
    <t xml:space="preserve">0977</t>
  </si>
  <si>
    <t xml:space="preserve">0978</t>
  </si>
  <si>
    <t xml:space="preserve">majątkowe</t>
  </si>
  <si>
    <t xml:space="preserve">0780</t>
  </si>
  <si>
    <t xml:space="preserve">0800</t>
  </si>
  <si>
    <t xml:space="preserve">020</t>
  </si>
  <si>
    <t xml:space="preserve">Leśnictwo</t>
  </si>
  <si>
    <t xml:space="preserve">Transport i łączność</t>
  </si>
  <si>
    <t xml:space="preserve">Turystyka</t>
  </si>
  <si>
    <t xml:space="preserve">Gospodarka mieszkaniowa</t>
  </si>
  <si>
    <t xml:space="preserve">Działalność usługowa</t>
  </si>
  <si>
    <t xml:space="preserve">Administracja publiczna</t>
  </si>
  <si>
    <t xml:space="preserve">Urzędy naczelnych organów władzy państwowej, kontroli i ochrony prawa oraz sądownictwa</t>
  </si>
  <si>
    <t xml:space="preserve">Obrona narodowa</t>
  </si>
  <si>
    <t xml:space="preserve">Bezpieczeństwo publiczne i ochrona przeciwpożarowa</t>
  </si>
  <si>
    <t xml:space="preserve">Wymiar sprawiedliwości</t>
  </si>
  <si>
    <t xml:space="preserve">Dochody od osób prawnych, od osób fizycznych i od innych jednostek nieposiadających osobowości prawnej oraz wydatki związane z ich poborem</t>
  </si>
  <si>
    <t xml:space="preserve">0740</t>
  </si>
  <si>
    <t xml:space="preserve">Różne rozliczenia</t>
  </si>
  <si>
    <t xml:space="preserve">Oświata i wychowanie</t>
  </si>
  <si>
    <t xml:space="preserve">Ochrona zdrowia</t>
  </si>
  <si>
    <t xml:space="preserve">Pomoc społeczna</t>
  </si>
  <si>
    <t xml:space="preserve">Pozostałe zadania w zakresie polityki społecznej</t>
  </si>
  <si>
    <t xml:space="preserve">Edukacyjna opieka wychowawcza</t>
  </si>
  <si>
    <t xml:space="preserve">Rodzina</t>
  </si>
  <si>
    <t xml:space="preserve">Gospodarka komunalna i ochrona środowiska</t>
  </si>
  <si>
    <t xml:space="preserve">Kultura i ochrona dziedzictwa narodowego</t>
  </si>
  <si>
    <t xml:space="preserve">Kultura fizyczna</t>
  </si>
  <si>
    <t xml:space="preserve">OGÓŁEM, w tym:</t>
  </si>
  <si>
    <t xml:space="preserve">#N/A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</si>
</sst>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"/>
    <numFmt numFmtId="166" formatCode="@"/>
    <numFmt numFmtId="167" formatCode="0.00%"/>
    <numFmt numFmtId="168" formatCode="0.0%"/>
    <numFmt numFmtId="169" formatCode="###,###,###"/>
    <numFmt numFmtId="170" formatCode="###,###"/>
    <numFmt numFmtId="171" formatCode="General"/>
  </numFmts>
  <fonts count="31">
    <font>
      <sz val="10"/>
      <name val="Arial CE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E"/>
      <family val="0"/>
      <charset val="1"/>
    </font>
    <font>
      <sz val="8"/>
      <name val="Arial CE"/>
      <family val="2"/>
      <charset val="238"/>
    </font>
    <font>
      <b val="true"/>
      <sz val="10"/>
      <name val="Arial CE"/>
      <family val="0"/>
      <charset val="238"/>
    </font>
    <font>
      <b val="true"/>
      <sz val="8"/>
      <name val="Arial CE"/>
      <family val="2"/>
      <charset val="238"/>
    </font>
    <font>
      <b val="true"/>
      <i val="true"/>
      <sz val="14"/>
      <name val="Arial CE"/>
      <family val="0"/>
      <charset val="238"/>
    </font>
    <font>
      <sz val="9"/>
      <name val="Arial CE"/>
      <family val="2"/>
      <charset val="238"/>
    </font>
    <font>
      <b val="true"/>
      <u val="single"/>
      <sz val="8"/>
      <name val="Arial CE"/>
      <family val="2"/>
      <charset val="238"/>
    </font>
    <font>
      <b val="true"/>
      <sz val="7"/>
      <name val="Arial CE"/>
      <family val="0"/>
      <charset val="238"/>
    </font>
    <font>
      <b val="true"/>
      <sz val="8"/>
      <name val="Arial CE"/>
      <family val="0"/>
      <charset val="238"/>
    </font>
    <font>
      <sz val="8"/>
      <name val="Arial CE"/>
      <family val="0"/>
      <charset val="238"/>
    </font>
    <font>
      <b val="true"/>
      <u val="single"/>
      <sz val="8"/>
      <name val="Arial CE"/>
      <family val="0"/>
      <charset val="238"/>
    </font>
    <font>
      <sz val="10"/>
      <name val="Times New Roman CE"/>
      <family val="0"/>
      <charset val="238"/>
    </font>
    <font>
      <sz val="10"/>
      <name val="Times New Roman CE"/>
      <family val="1"/>
      <charset val="238"/>
    </font>
    <font>
      <sz val="12"/>
      <name val="Times New Roman CE"/>
      <family val="1"/>
      <charset val="238"/>
    </font>
    <font>
      <sz val="12"/>
      <name val="Times New Roman"/>
      <family val="1"/>
      <charset val="238"/>
    </font>
    <font>
      <sz val="8"/>
      <name val="Times New Roman"/>
      <family val="1"/>
      <charset val="238"/>
    </font>
    <font>
      <b val="true"/>
      <sz val="14"/>
      <name val="Times New Roman"/>
      <family val="1"/>
      <charset val="238"/>
    </font>
    <font>
      <sz val="14"/>
      <name val="Times New Roman"/>
      <family val="1"/>
      <charset val="238"/>
    </font>
    <font>
      <sz val="10"/>
      <name val="Times New Roman"/>
      <family val="1"/>
      <charset val="238"/>
    </font>
    <font>
      <b val="true"/>
      <sz val="12"/>
      <name val="Times New Roman"/>
      <family val="1"/>
      <charset val="238"/>
    </font>
    <font>
      <b val="true"/>
      <sz val="16"/>
      <name val="Times New Roman"/>
      <family val="1"/>
      <charset val="238"/>
    </font>
    <font>
      <sz val="9"/>
      <name val="Times New Roman CE"/>
      <family val="1"/>
      <charset val="238"/>
    </font>
    <font>
      <i val="true"/>
      <sz val="8"/>
      <name val="Times New Roman CE"/>
      <family val="1"/>
      <charset val="238"/>
    </font>
    <font>
      <sz val="8"/>
      <name val="Times New Roman CE"/>
      <family val="0"/>
      <charset val="238"/>
    </font>
    <font>
      <b val="true"/>
      <sz val="10"/>
      <name val="Times New Roman CE"/>
      <family val="0"/>
      <charset val="238"/>
    </font>
    <font>
      <i val="true"/>
      <sz val="10"/>
      <name val="Times New Roman CE"/>
      <family val="0"/>
      <charset val="238"/>
    </font>
    <font>
      <b val="true"/>
      <sz val="12"/>
      <name val="Times New Roman CE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CCFF"/>
        <bgColor rgb="FF33CC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2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2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6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6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6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7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1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6" fillId="0" borderId="7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6" fillId="0" borderId="1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8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6" fillId="0" borderId="5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6" fillId="0" borderId="1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9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6" fillId="0" borderId="9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6" fillId="0" borderId="9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0" borderId="1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0" borderId="1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6" fillId="0" borderId="1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0" borderId="1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5" borderId="5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5" borderId="11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7" fillId="5" borderId="11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0" borderId="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8" fillId="5" borderId="1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9" fontId="28" fillId="0" borderId="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70" fontId="28" fillId="0" borderId="10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8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5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0" borderId="5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9" fontId="28" fillId="0" borderId="1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70" fontId="28" fillId="0" borderId="1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5" fillId="5" borderId="1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5" fillId="5" borderId="5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9" fontId="15" fillId="0" borderId="1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70" fontId="15" fillId="0" borderId="1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5" fillId="5" borderId="5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8" fillId="5" borderId="1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8" fillId="5" borderId="5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5" borderId="9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5" fillId="5" borderId="9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8" fillId="5" borderId="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8" fillId="5" borderId="10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5" fillId="5" borderId="5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28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6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9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15" fillId="0" borderId="5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5" fillId="0" borderId="9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1" fontId="15" fillId="0" borderId="9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9" fontId="15" fillId="0" borderId="9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70" fontId="15" fillId="0" borderId="12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5" fillId="0" borderId="7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1" fontId="15" fillId="0" borderId="7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9" fontId="15" fillId="0" borderId="7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70" fontId="15" fillId="0" borderId="13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8" fillId="0" borderId="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9" fontId="28" fillId="0" borderId="5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8" fillId="0" borderId="5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0" borderId="11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0" borderId="1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9" fontId="15" fillId="0" borderId="5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9" fontId="15" fillId="0" borderId="1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8" fillId="0" borderId="14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8" fillId="0" borderId="15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0" borderId="14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5" fillId="5" borderId="16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5" fillId="5" borderId="17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9" fontId="28" fillId="0" borderId="17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9" fontId="28" fillId="0" borderId="16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8" fillId="0" borderId="18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0" borderId="5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28" fillId="0" borderId="9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0" borderId="19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0" borderId="9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9" fontId="28" fillId="0" borderId="9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9" fontId="28" fillId="0" borderId="12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9" fontId="28" fillId="0" borderId="10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5" fillId="0" borderId="4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4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5" fillId="5" borderId="20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5" fillId="5" borderId="4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9" fontId="15" fillId="0" borderId="20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70" fontId="15" fillId="0" borderId="20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5" fillId="0" borderId="3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3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5" fillId="5" borderId="2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5" fillId="5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9" fontId="15" fillId="0" borderId="2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70" fontId="15" fillId="0" borderId="2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9" fontId="15" fillId="0" borderId="3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5" fillId="0" borderId="3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5" fillId="5" borderId="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8" fillId="5" borderId="1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5" borderId="4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7" fillId="5" borderId="22" xfId="2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0" fillId="5" borderId="22" xfId="2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7" fillId="5" borderId="2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5" borderId="2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9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_1 p04" xfId="20"/>
    <cellStyle name="Normalny_działy P06" xfId="21"/>
  </cellStyles>
  <dxfs count="4">
    <dxf>
      <fill>
        <patternFill patternType="solid">
          <fgColor rgb="FFC0C0C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00CC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21"/>
  <sheetViews>
    <sheetView showFormulas="false" showGridLines="false" showRowColHeaders="true" showZeros="true" rightToLeft="false" tabSelected="false" showOutlineSymbols="true" defaultGridColor="true" view="normal" topLeftCell="A1" colorId="64" zoomScale="131" zoomScaleNormal="131" zoomScalePageLayoutView="100" workbookViewId="0">
      <pane xSplit="5" ySplit="7" topLeftCell="F8" activePane="bottomRight" state="frozen"/>
      <selection pane="topLeft" activeCell="A1" activeCellId="0" sqref="A1"/>
      <selection pane="topRight" activeCell="F1" activeCellId="0" sqref="F1"/>
      <selection pane="bottomLeft" activeCell="A8" activeCellId="0" sqref="A8"/>
      <selection pane="bottomRight" activeCell="A5" activeCellId="0" sqref="A5"/>
    </sheetView>
  </sheetViews>
  <sheetFormatPr defaultColWidth="9.1484375" defaultRowHeight="11.25" zeroHeight="false" outlineLevelRow="0" outlineLevelCol="0"/>
  <cols>
    <col collapsed="false" customWidth="true" hidden="false" outlineLevel="0" max="1" min="1" style="1" width="3.29"/>
    <col collapsed="false" customWidth="true" hidden="false" outlineLevel="0" max="3" min="2" style="1" width="5"/>
    <col collapsed="false" customWidth="true" hidden="false" outlineLevel="0" max="4" min="4" style="1" width="7.15"/>
    <col collapsed="false" customWidth="true" hidden="false" outlineLevel="0" max="5" min="5" style="1" width="3.42"/>
    <col collapsed="false" customWidth="true" hidden="false" outlineLevel="0" max="6" min="6" style="2" width="10.71"/>
    <col collapsed="false" customWidth="true" hidden="false" outlineLevel="0" max="7" min="7" style="1" width="10.71"/>
    <col collapsed="false" customWidth="true" hidden="false" outlineLevel="0" max="9" min="8" style="1" width="18"/>
    <col collapsed="false" customWidth="true" hidden="false" outlineLevel="0" max="10" min="10" style="1" width="3"/>
    <col collapsed="false" customWidth="true" hidden="false" outlineLevel="0" max="11" min="11" style="3" width="17"/>
    <col collapsed="false" customWidth="true" hidden="false" outlineLevel="0" max="12" min="12" style="1" width="4.57"/>
    <col collapsed="false" customWidth="true" hidden="false" outlineLevel="0" max="13" min="13" style="1" width="90.29"/>
    <col collapsed="false" customWidth="true" hidden="true" outlineLevel="0" max="14" min="14" style="1" width="3.42"/>
    <col collapsed="false" customWidth="true" hidden="false" outlineLevel="0" max="15" min="15" style="1" width="1.14"/>
    <col collapsed="false" customWidth="false" hidden="false" outlineLevel="0" max="16384" min="16" style="1" width="9.14"/>
  </cols>
  <sheetData>
    <row r="1" customFormat="false" ht="20.25" hidden="true" customHeight="true" outlineLevel="0" collapsed="false">
      <c r="G1" s="2"/>
      <c r="M1" s="4" t="s">
        <v>0</v>
      </c>
    </row>
    <row r="2" customFormat="false" ht="12.75" hidden="false" customHeight="true" outlineLevel="0" collapsed="false">
      <c r="M2" s="5"/>
    </row>
    <row r="3" customFormat="false" ht="16.5" hidden="false" customHeight="true" outlineLevel="0" collapsed="false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5" hidden="true" customHeight="true" outlineLevel="0" collapsed="false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customFormat="false" ht="11.25" hidden="false" customHeight="true" outlineLevel="0" collapsed="false"/>
    <row r="6" customFormat="false" ht="14.25" hidden="false" customHeight="true" outlineLevel="0" collapsed="false">
      <c r="A6" s="8"/>
      <c r="B6" s="8"/>
      <c r="C6" s="8"/>
      <c r="D6" s="8"/>
      <c r="E6" s="8"/>
      <c r="F6" s="9"/>
      <c r="G6" s="8"/>
      <c r="H6" s="8"/>
      <c r="I6" s="8"/>
      <c r="J6" s="8"/>
      <c r="K6" s="10"/>
      <c r="L6" s="8"/>
      <c r="M6" s="8"/>
    </row>
    <row r="7" s="14" customFormat="true" ht="33.75" hidden="false" customHeight="true" outlineLevel="0" collapsed="false">
      <c r="A7" s="11" t="s">
        <v>3</v>
      </c>
      <c r="B7" s="12" t="s">
        <v>4</v>
      </c>
      <c r="C7" s="12" t="s">
        <v>5</v>
      </c>
      <c r="D7" s="11" t="s">
        <v>6</v>
      </c>
      <c r="E7" s="11" t="s">
        <v>7</v>
      </c>
      <c r="F7" s="13" t="s">
        <v>8</v>
      </c>
      <c r="G7" s="13" t="s">
        <v>9</v>
      </c>
      <c r="H7" s="12" t="s">
        <v>10</v>
      </c>
      <c r="I7" s="12" t="s">
        <v>11</v>
      </c>
      <c r="J7" s="11" t="s">
        <v>12</v>
      </c>
      <c r="K7" s="11" t="s">
        <v>13</v>
      </c>
      <c r="L7" s="11" t="s">
        <v>14</v>
      </c>
      <c r="M7" s="11" t="s">
        <v>15</v>
      </c>
    </row>
    <row r="8" s="21" customFormat="true" ht="12" hidden="false" customHeight="true" outlineLevel="0" collapsed="false">
      <c r="A8" s="15" t="n">
        <v>900</v>
      </c>
      <c r="B8" s="16" t="n">
        <v>90095</v>
      </c>
      <c r="C8" s="15" t="n">
        <v>6257</v>
      </c>
      <c r="D8" s="17" t="s">
        <v>16</v>
      </c>
      <c r="E8" s="17" t="s">
        <v>17</v>
      </c>
      <c r="F8" s="18" t="n">
        <v>977000</v>
      </c>
      <c r="G8" s="19"/>
      <c r="H8" s="15" t="s">
        <v>18</v>
      </c>
      <c r="I8" s="15" t="s">
        <v>18</v>
      </c>
      <c r="J8" s="15" t="s">
        <v>19</v>
      </c>
      <c r="K8" s="15" t="s">
        <v>20</v>
      </c>
      <c r="L8" s="17" t="s">
        <v>21</v>
      </c>
      <c r="M8" s="20" t="s">
        <v>22</v>
      </c>
    </row>
    <row r="9" s="21" customFormat="true" ht="12" hidden="false" customHeight="true" outlineLevel="0" collapsed="false">
      <c r="A9" s="15" t="n">
        <v>900</v>
      </c>
      <c r="B9" s="16" t="n">
        <v>90095</v>
      </c>
      <c r="C9" s="15" t="n">
        <v>6259</v>
      </c>
      <c r="D9" s="17" t="s">
        <v>16</v>
      </c>
      <c r="E9" s="17" t="s">
        <v>17</v>
      </c>
      <c r="F9" s="18" t="n">
        <v>159000</v>
      </c>
      <c r="G9" s="19"/>
      <c r="H9" s="15" t="s">
        <v>18</v>
      </c>
      <c r="I9" s="15" t="s">
        <v>18</v>
      </c>
      <c r="J9" s="15" t="s">
        <v>19</v>
      </c>
      <c r="K9" s="15" t="s">
        <v>20</v>
      </c>
      <c r="L9" s="17" t="s">
        <v>21</v>
      </c>
      <c r="M9" s="20" t="s">
        <v>22</v>
      </c>
    </row>
    <row r="10" s="21" customFormat="true" ht="12" hidden="false" customHeight="true" outlineLevel="0" collapsed="false">
      <c r="A10" s="16" t="n">
        <v>700</v>
      </c>
      <c r="B10" s="16" t="n">
        <v>70005</v>
      </c>
      <c r="C10" s="16" t="n">
        <v>2360</v>
      </c>
      <c r="D10" s="22" t="s">
        <v>23</v>
      </c>
      <c r="E10" s="22" t="s">
        <v>24</v>
      </c>
      <c r="F10" s="23"/>
      <c r="G10" s="24" t="n">
        <f aca="false">8000+3000+150000+323000+18300000+2000000+12000+73000</f>
        <v>20869000</v>
      </c>
      <c r="H10" s="16" t="s">
        <v>18</v>
      </c>
      <c r="I10" s="16" t="s">
        <v>18</v>
      </c>
      <c r="J10" s="15" t="s">
        <v>25</v>
      </c>
      <c r="K10" s="15" t="s">
        <v>20</v>
      </c>
      <c r="L10" s="17" t="s">
        <v>21</v>
      </c>
      <c r="M10" s="25" t="s">
        <v>26</v>
      </c>
    </row>
    <row r="11" s="21" customFormat="true" ht="12" hidden="false" customHeight="true" outlineLevel="0" collapsed="false">
      <c r="A11" s="16" t="n">
        <v>750</v>
      </c>
      <c r="B11" s="16" t="n">
        <v>75011</v>
      </c>
      <c r="C11" s="16" t="n">
        <v>2360</v>
      </c>
      <c r="D11" s="22" t="s">
        <v>27</v>
      </c>
      <c r="E11" s="22" t="s">
        <v>24</v>
      </c>
      <c r="F11" s="23" t="n">
        <v>5000</v>
      </c>
      <c r="G11" s="24"/>
      <c r="H11" s="16" t="s">
        <v>18</v>
      </c>
      <c r="I11" s="16" t="s">
        <v>18</v>
      </c>
      <c r="J11" s="15" t="s">
        <v>25</v>
      </c>
      <c r="K11" s="15" t="s">
        <v>20</v>
      </c>
      <c r="L11" s="17" t="s">
        <v>21</v>
      </c>
      <c r="M11" s="25" t="s">
        <v>28</v>
      </c>
    </row>
    <row r="12" s="21" customFormat="true" ht="12" hidden="false" customHeight="true" outlineLevel="0" collapsed="false">
      <c r="A12" s="15" t="n">
        <v>852</v>
      </c>
      <c r="B12" s="16" t="n">
        <v>85228</v>
      </c>
      <c r="C12" s="16" t="n">
        <v>2360</v>
      </c>
      <c r="D12" s="22" t="s">
        <v>27</v>
      </c>
      <c r="E12" s="22" t="s">
        <v>24</v>
      </c>
      <c r="F12" s="23" t="n">
        <v>8000</v>
      </c>
      <c r="G12" s="24"/>
      <c r="H12" s="16" t="s">
        <v>18</v>
      </c>
      <c r="I12" s="16" t="s">
        <v>18</v>
      </c>
      <c r="J12" s="15" t="s">
        <v>25</v>
      </c>
      <c r="K12" s="15" t="s">
        <v>20</v>
      </c>
      <c r="L12" s="17" t="s">
        <v>21</v>
      </c>
      <c r="M12" s="25" t="s">
        <v>28</v>
      </c>
    </row>
    <row r="13" s="21" customFormat="true" ht="12" hidden="false" customHeight="true" outlineLevel="0" collapsed="false">
      <c r="A13" s="16" t="n">
        <v>710</v>
      </c>
      <c r="B13" s="16" t="n">
        <v>71015</v>
      </c>
      <c r="C13" s="16" t="n">
        <v>2360</v>
      </c>
      <c r="D13" s="22" t="s">
        <v>23</v>
      </c>
      <c r="E13" s="22" t="s">
        <v>24</v>
      </c>
      <c r="F13" s="23"/>
      <c r="G13" s="24" t="n">
        <v>3000</v>
      </c>
      <c r="H13" s="16" t="s">
        <v>18</v>
      </c>
      <c r="I13" s="16" t="s">
        <v>18</v>
      </c>
      <c r="J13" s="15" t="s">
        <v>25</v>
      </c>
      <c r="K13" s="15" t="s">
        <v>20</v>
      </c>
      <c r="L13" s="17" t="s">
        <v>21</v>
      </c>
      <c r="M13" s="25" t="s">
        <v>28</v>
      </c>
    </row>
    <row r="14" s="21" customFormat="true" ht="12" hidden="false" customHeight="true" outlineLevel="0" collapsed="false">
      <c r="A14" s="15" t="n">
        <v>855</v>
      </c>
      <c r="B14" s="16" t="n">
        <v>85502</v>
      </c>
      <c r="C14" s="16" t="n">
        <v>2360</v>
      </c>
      <c r="D14" s="22" t="s">
        <v>27</v>
      </c>
      <c r="E14" s="22" t="s">
        <v>24</v>
      </c>
      <c r="F14" s="23" t="n">
        <v>1000000</v>
      </c>
      <c r="G14" s="24"/>
      <c r="H14" s="16" t="s">
        <v>18</v>
      </c>
      <c r="I14" s="16" t="s">
        <v>18</v>
      </c>
      <c r="J14" s="15" t="s">
        <v>25</v>
      </c>
      <c r="K14" s="15" t="s">
        <v>20</v>
      </c>
      <c r="L14" s="17" t="s">
        <v>21</v>
      </c>
      <c r="M14" s="25" t="s">
        <v>29</v>
      </c>
    </row>
    <row r="15" s="21" customFormat="true" ht="12" hidden="false" customHeight="true" outlineLevel="0" collapsed="false">
      <c r="A15" s="15" t="n">
        <v>600</v>
      </c>
      <c r="B15" s="16" t="n">
        <v>60019</v>
      </c>
      <c r="C15" s="15" t="s">
        <v>30</v>
      </c>
      <c r="D15" s="17" t="s">
        <v>27</v>
      </c>
      <c r="E15" s="17" t="s">
        <v>31</v>
      </c>
      <c r="F15" s="23" t="n">
        <v>70200000</v>
      </c>
      <c r="G15" s="26"/>
      <c r="H15" s="15" t="s">
        <v>32</v>
      </c>
      <c r="I15" s="15" t="s">
        <v>32</v>
      </c>
      <c r="J15" s="15" t="s">
        <v>25</v>
      </c>
      <c r="K15" s="15" t="s">
        <v>20</v>
      </c>
      <c r="L15" s="17" t="s">
        <v>21</v>
      </c>
      <c r="M15" s="20" t="s">
        <v>33</v>
      </c>
    </row>
    <row r="16" s="21" customFormat="true" ht="12" hidden="false" customHeight="true" outlineLevel="0" collapsed="false">
      <c r="A16" s="15" t="n">
        <v>853</v>
      </c>
      <c r="B16" s="16" t="n">
        <v>85395</v>
      </c>
      <c r="C16" s="15" t="n">
        <v>2057</v>
      </c>
      <c r="D16" s="17" t="s">
        <v>16</v>
      </c>
      <c r="E16" s="17" t="s">
        <v>17</v>
      </c>
      <c r="F16" s="23" t="n">
        <v>1032892</v>
      </c>
      <c r="G16" s="26"/>
      <c r="H16" s="15" t="s">
        <v>18</v>
      </c>
      <c r="I16" s="15" t="s">
        <v>18</v>
      </c>
      <c r="J16" s="15" t="s">
        <v>25</v>
      </c>
      <c r="K16" s="15" t="s">
        <v>20</v>
      </c>
      <c r="L16" s="17" t="s">
        <v>21</v>
      </c>
      <c r="M16" s="20" t="s">
        <v>34</v>
      </c>
    </row>
    <row r="17" s="21" customFormat="true" ht="12" hidden="false" customHeight="true" outlineLevel="0" collapsed="false">
      <c r="A17" s="15" t="n">
        <v>900</v>
      </c>
      <c r="B17" s="15" t="n">
        <v>90095</v>
      </c>
      <c r="C17" s="15" t="n">
        <v>2701</v>
      </c>
      <c r="D17" s="17" t="s">
        <v>27</v>
      </c>
      <c r="E17" s="17" t="s">
        <v>35</v>
      </c>
      <c r="F17" s="23" t="n">
        <v>267119</v>
      </c>
      <c r="G17" s="26"/>
      <c r="H17" s="15" t="s">
        <v>18</v>
      </c>
      <c r="I17" s="15" t="s">
        <v>18</v>
      </c>
      <c r="J17" s="15" t="s">
        <v>25</v>
      </c>
      <c r="K17" s="15" t="s">
        <v>20</v>
      </c>
      <c r="L17" s="17" t="s">
        <v>21</v>
      </c>
      <c r="M17" s="20" t="s">
        <v>36</v>
      </c>
    </row>
    <row r="18" s="21" customFormat="true" ht="12" hidden="false" customHeight="true" outlineLevel="0" collapsed="false">
      <c r="A18" s="15" t="n">
        <v>900</v>
      </c>
      <c r="B18" s="16" t="n">
        <v>90004</v>
      </c>
      <c r="C18" s="15" t="s">
        <v>37</v>
      </c>
      <c r="D18" s="17" t="s">
        <v>27</v>
      </c>
      <c r="E18" s="17" t="s">
        <v>24</v>
      </c>
      <c r="F18" s="23" t="n">
        <v>40000</v>
      </c>
      <c r="G18" s="26"/>
      <c r="H18" s="15" t="s">
        <v>38</v>
      </c>
      <c r="I18" s="15" t="s">
        <v>38</v>
      </c>
      <c r="J18" s="15" t="s">
        <v>25</v>
      </c>
      <c r="K18" s="15" t="s">
        <v>20</v>
      </c>
      <c r="L18" s="17" t="s">
        <v>21</v>
      </c>
      <c r="M18" s="20" t="s">
        <v>39</v>
      </c>
    </row>
    <row r="19" s="21" customFormat="true" ht="12" hidden="false" customHeight="true" outlineLevel="0" collapsed="false">
      <c r="A19" s="15" t="n">
        <v>758</v>
      </c>
      <c r="B19" s="15" t="n">
        <v>75814</v>
      </c>
      <c r="C19" s="15" t="n">
        <v>6090</v>
      </c>
      <c r="D19" s="17" t="s">
        <v>27</v>
      </c>
      <c r="E19" s="17" t="s">
        <v>24</v>
      </c>
      <c r="F19" s="23" t="n">
        <v>40000000</v>
      </c>
      <c r="G19" s="26"/>
      <c r="H19" s="15" t="s">
        <v>18</v>
      </c>
      <c r="I19" s="15" t="s">
        <v>18</v>
      </c>
      <c r="J19" s="15" t="s">
        <v>25</v>
      </c>
      <c r="K19" s="15" t="s">
        <v>20</v>
      </c>
      <c r="L19" s="17" t="s">
        <v>21</v>
      </c>
      <c r="M19" s="20" t="s">
        <v>40</v>
      </c>
    </row>
    <row r="20" s="21" customFormat="true" ht="12" hidden="false" customHeight="true" outlineLevel="0" collapsed="false">
      <c r="A20" s="15" t="n">
        <v>758</v>
      </c>
      <c r="B20" s="15" t="n">
        <v>75814</v>
      </c>
      <c r="C20" s="15" t="n">
        <v>6090</v>
      </c>
      <c r="D20" s="17" t="s">
        <v>23</v>
      </c>
      <c r="E20" s="17" t="s">
        <v>24</v>
      </c>
      <c r="F20" s="23"/>
      <c r="G20" s="26" t="n">
        <v>15000000</v>
      </c>
      <c r="H20" s="15" t="s">
        <v>18</v>
      </c>
      <c r="I20" s="15" t="s">
        <v>18</v>
      </c>
      <c r="J20" s="15" t="s">
        <v>25</v>
      </c>
      <c r="K20" s="15" t="s">
        <v>20</v>
      </c>
      <c r="L20" s="17" t="s">
        <v>21</v>
      </c>
      <c r="M20" s="20" t="s">
        <v>41</v>
      </c>
    </row>
    <row r="21" s="21" customFormat="true" ht="12" hidden="false" customHeight="true" outlineLevel="0" collapsed="false">
      <c r="A21" s="15" t="n">
        <v>600</v>
      </c>
      <c r="B21" s="15" t="n">
        <v>60016</v>
      </c>
      <c r="C21" s="15" t="n">
        <v>2057</v>
      </c>
      <c r="D21" s="17" t="s">
        <v>16</v>
      </c>
      <c r="E21" s="17" t="s">
        <v>17</v>
      </c>
      <c r="F21" s="23" t="n">
        <v>375435</v>
      </c>
      <c r="G21" s="26"/>
      <c r="H21" s="15" t="s">
        <v>18</v>
      </c>
      <c r="I21" s="15" t="s">
        <v>18</v>
      </c>
      <c r="J21" s="15" t="s">
        <v>25</v>
      </c>
      <c r="K21" s="15" t="s">
        <v>20</v>
      </c>
      <c r="L21" s="17" t="s">
        <v>21</v>
      </c>
      <c r="M21" s="20" t="s">
        <v>42</v>
      </c>
    </row>
    <row r="22" s="21" customFormat="true" ht="12" hidden="false" customHeight="true" outlineLevel="0" collapsed="false">
      <c r="A22" s="15" t="n">
        <v>600</v>
      </c>
      <c r="B22" s="15" t="n">
        <v>60016</v>
      </c>
      <c r="C22" s="15" t="n">
        <v>6257</v>
      </c>
      <c r="D22" s="17" t="s">
        <v>16</v>
      </c>
      <c r="E22" s="17" t="s">
        <v>17</v>
      </c>
      <c r="F22" s="23" t="n">
        <v>111363118</v>
      </c>
      <c r="G22" s="26"/>
      <c r="H22" s="15" t="s">
        <v>18</v>
      </c>
      <c r="I22" s="15" t="s">
        <v>18</v>
      </c>
      <c r="J22" s="15" t="s">
        <v>25</v>
      </c>
      <c r="K22" s="15" t="s">
        <v>20</v>
      </c>
      <c r="L22" s="17" t="s">
        <v>21</v>
      </c>
      <c r="M22" s="20" t="s">
        <v>43</v>
      </c>
    </row>
    <row r="23" s="21" customFormat="true" ht="12" hidden="false" customHeight="true" outlineLevel="0" collapsed="false">
      <c r="A23" s="15" t="n">
        <v>600</v>
      </c>
      <c r="B23" s="15" t="n">
        <v>60016</v>
      </c>
      <c r="C23" s="15" t="n">
        <v>6257</v>
      </c>
      <c r="D23" s="17" t="s">
        <v>16</v>
      </c>
      <c r="E23" s="17" t="s">
        <v>17</v>
      </c>
      <c r="F23" s="23" t="n">
        <v>8970000</v>
      </c>
      <c r="G23" s="26"/>
      <c r="H23" s="15" t="s">
        <v>18</v>
      </c>
      <c r="I23" s="15" t="s">
        <v>18</v>
      </c>
      <c r="J23" s="15" t="s">
        <v>19</v>
      </c>
      <c r="K23" s="15" t="s">
        <v>20</v>
      </c>
      <c r="L23" s="17" t="s">
        <v>21</v>
      </c>
      <c r="M23" s="20" t="s">
        <v>44</v>
      </c>
    </row>
    <row r="24" s="21" customFormat="true" ht="12" hidden="false" customHeight="true" outlineLevel="0" collapsed="false">
      <c r="A24" s="15" t="n">
        <v>600</v>
      </c>
      <c r="B24" s="15" t="n">
        <v>60095</v>
      </c>
      <c r="C24" s="15" t="n">
        <v>6257</v>
      </c>
      <c r="D24" s="17" t="s">
        <v>16</v>
      </c>
      <c r="E24" s="17" t="s">
        <v>17</v>
      </c>
      <c r="F24" s="23" t="n">
        <v>8506964</v>
      </c>
      <c r="G24" s="26"/>
      <c r="H24" s="15" t="s">
        <v>18</v>
      </c>
      <c r="I24" s="15" t="s">
        <v>18</v>
      </c>
      <c r="J24" s="15" t="s">
        <v>25</v>
      </c>
      <c r="K24" s="15" t="s">
        <v>20</v>
      </c>
      <c r="L24" s="17" t="s">
        <v>21</v>
      </c>
      <c r="M24" s="27" t="s">
        <v>45</v>
      </c>
    </row>
    <row r="25" s="21" customFormat="true" ht="12" hidden="false" customHeight="true" outlineLevel="0" collapsed="false">
      <c r="A25" s="15" t="n">
        <v>600</v>
      </c>
      <c r="B25" s="15" t="n">
        <v>60016</v>
      </c>
      <c r="C25" s="15" t="n">
        <v>6257</v>
      </c>
      <c r="D25" s="17" t="s">
        <v>16</v>
      </c>
      <c r="E25" s="17" t="s">
        <v>17</v>
      </c>
      <c r="F25" s="23" t="n">
        <v>2515281</v>
      </c>
      <c r="G25" s="26"/>
      <c r="H25" s="15" t="s">
        <v>18</v>
      </c>
      <c r="I25" s="15" t="s">
        <v>18</v>
      </c>
      <c r="J25" s="15" t="s">
        <v>25</v>
      </c>
      <c r="K25" s="15" t="s">
        <v>20</v>
      </c>
      <c r="L25" s="17" t="s">
        <v>21</v>
      </c>
      <c r="M25" s="20" t="s">
        <v>46</v>
      </c>
    </row>
    <row r="26" s="21" customFormat="true" ht="12" hidden="false" customHeight="true" outlineLevel="0" collapsed="false">
      <c r="A26" s="15" t="n">
        <v>600</v>
      </c>
      <c r="B26" s="15" t="n">
        <v>60016</v>
      </c>
      <c r="C26" s="15" t="n">
        <v>6257</v>
      </c>
      <c r="D26" s="17" t="s">
        <v>16</v>
      </c>
      <c r="E26" s="17" t="s">
        <v>17</v>
      </c>
      <c r="F26" s="23" t="n">
        <v>3036017</v>
      </c>
      <c r="G26" s="26"/>
      <c r="H26" s="15" t="s">
        <v>18</v>
      </c>
      <c r="I26" s="15" t="s">
        <v>18</v>
      </c>
      <c r="J26" s="15" t="s">
        <v>25</v>
      </c>
      <c r="K26" s="15" t="s">
        <v>20</v>
      </c>
      <c r="L26" s="17" t="s">
        <v>21</v>
      </c>
      <c r="M26" s="20" t="s">
        <v>47</v>
      </c>
    </row>
    <row r="27" s="21" customFormat="true" ht="12" hidden="false" customHeight="true" outlineLevel="0" collapsed="false">
      <c r="A27" s="15" t="n">
        <v>600</v>
      </c>
      <c r="B27" s="15" t="n">
        <v>60016</v>
      </c>
      <c r="C27" s="15" t="n">
        <v>6257</v>
      </c>
      <c r="D27" s="17" t="s">
        <v>16</v>
      </c>
      <c r="E27" s="17" t="s">
        <v>17</v>
      </c>
      <c r="F27" s="23" t="n">
        <f aca="false">157000-96000</f>
        <v>61000</v>
      </c>
      <c r="G27" s="26"/>
      <c r="H27" s="15" t="s">
        <v>18</v>
      </c>
      <c r="I27" s="15" t="s">
        <v>18</v>
      </c>
      <c r="J27" s="15" t="s">
        <v>19</v>
      </c>
      <c r="K27" s="15" t="s">
        <v>20</v>
      </c>
      <c r="L27" s="17" t="s">
        <v>21</v>
      </c>
      <c r="M27" s="20" t="s">
        <v>48</v>
      </c>
    </row>
    <row r="28" s="21" customFormat="true" ht="12" hidden="false" customHeight="true" outlineLevel="0" collapsed="false">
      <c r="A28" s="15" t="n">
        <v>600</v>
      </c>
      <c r="B28" s="15" t="n">
        <v>60016</v>
      </c>
      <c r="C28" s="15" t="n">
        <v>6257</v>
      </c>
      <c r="D28" s="17" t="s">
        <v>16</v>
      </c>
      <c r="E28" s="17" t="s">
        <v>17</v>
      </c>
      <c r="F28" s="23" t="n">
        <v>5716631</v>
      </c>
      <c r="G28" s="26"/>
      <c r="H28" s="15" t="s">
        <v>18</v>
      </c>
      <c r="I28" s="15" t="s">
        <v>18</v>
      </c>
      <c r="J28" s="15" t="s">
        <v>25</v>
      </c>
      <c r="K28" s="15" t="s">
        <v>20</v>
      </c>
      <c r="L28" s="17" t="s">
        <v>21</v>
      </c>
      <c r="M28" s="20" t="s">
        <v>49</v>
      </c>
    </row>
    <row r="29" s="21" customFormat="true" ht="12" hidden="false" customHeight="true" outlineLevel="0" collapsed="false">
      <c r="A29" s="15" t="n">
        <v>600</v>
      </c>
      <c r="B29" s="15" t="n">
        <v>60016</v>
      </c>
      <c r="C29" s="15" t="n">
        <v>6257</v>
      </c>
      <c r="D29" s="17" t="s">
        <v>16</v>
      </c>
      <c r="E29" s="17" t="s">
        <v>17</v>
      </c>
      <c r="F29" s="23" t="n">
        <v>2615490</v>
      </c>
      <c r="G29" s="26"/>
      <c r="H29" s="15" t="s">
        <v>18</v>
      </c>
      <c r="I29" s="15" t="s">
        <v>18</v>
      </c>
      <c r="J29" s="15" t="s">
        <v>25</v>
      </c>
      <c r="K29" s="15" t="s">
        <v>20</v>
      </c>
      <c r="L29" s="17" t="s">
        <v>21</v>
      </c>
      <c r="M29" s="20" t="s">
        <v>50</v>
      </c>
    </row>
    <row r="30" s="21" customFormat="true" ht="12" hidden="false" customHeight="true" outlineLevel="0" collapsed="false">
      <c r="A30" s="15" t="n">
        <v>600</v>
      </c>
      <c r="B30" s="15" t="n">
        <v>60016</v>
      </c>
      <c r="C30" s="15" t="n">
        <v>6257</v>
      </c>
      <c r="D30" s="17" t="s">
        <v>16</v>
      </c>
      <c r="E30" s="17" t="s">
        <v>17</v>
      </c>
      <c r="F30" s="23" t="n">
        <v>803000</v>
      </c>
      <c r="G30" s="26"/>
      <c r="H30" s="15" t="s">
        <v>18</v>
      </c>
      <c r="I30" s="15" t="s">
        <v>18</v>
      </c>
      <c r="J30" s="15" t="s">
        <v>19</v>
      </c>
      <c r="K30" s="15" t="s">
        <v>20</v>
      </c>
      <c r="L30" s="17" t="s">
        <v>21</v>
      </c>
      <c r="M30" s="20" t="s">
        <v>51</v>
      </c>
    </row>
    <row r="31" s="21" customFormat="true" ht="12" hidden="false" customHeight="true" outlineLevel="0" collapsed="false">
      <c r="A31" s="15" t="n">
        <v>600</v>
      </c>
      <c r="B31" s="15" t="n">
        <v>60015</v>
      </c>
      <c r="C31" s="15" t="n">
        <v>6257</v>
      </c>
      <c r="D31" s="17" t="s">
        <v>52</v>
      </c>
      <c r="E31" s="17" t="s">
        <v>17</v>
      </c>
      <c r="F31" s="23"/>
      <c r="G31" s="26" t="n">
        <v>8571713</v>
      </c>
      <c r="H31" s="15" t="s">
        <v>18</v>
      </c>
      <c r="I31" s="15" t="s">
        <v>18</v>
      </c>
      <c r="J31" s="15" t="s">
        <v>25</v>
      </c>
      <c r="K31" s="15" t="s">
        <v>20</v>
      </c>
      <c r="L31" s="17" t="s">
        <v>21</v>
      </c>
      <c r="M31" s="20" t="s">
        <v>53</v>
      </c>
    </row>
    <row r="32" s="21" customFormat="true" ht="12" hidden="false" customHeight="true" outlineLevel="0" collapsed="false">
      <c r="A32" s="15" t="n">
        <v>600</v>
      </c>
      <c r="B32" s="15" t="n">
        <v>60016</v>
      </c>
      <c r="C32" s="15" t="n">
        <v>6257</v>
      </c>
      <c r="D32" s="17" t="s">
        <v>16</v>
      </c>
      <c r="E32" s="17" t="s">
        <v>17</v>
      </c>
      <c r="F32" s="23" t="n">
        <v>1164000</v>
      </c>
      <c r="G32" s="26"/>
      <c r="H32" s="15" t="s">
        <v>18</v>
      </c>
      <c r="I32" s="15" t="s">
        <v>18</v>
      </c>
      <c r="J32" s="15" t="s">
        <v>19</v>
      </c>
      <c r="K32" s="15" t="s">
        <v>20</v>
      </c>
      <c r="L32" s="17" t="s">
        <v>21</v>
      </c>
      <c r="M32" s="20" t="s">
        <v>54</v>
      </c>
    </row>
    <row r="33" s="21" customFormat="true" ht="12" hidden="false" customHeight="true" outlineLevel="0" collapsed="false">
      <c r="A33" s="15" t="n">
        <v>600</v>
      </c>
      <c r="B33" s="15" t="n">
        <v>60016</v>
      </c>
      <c r="C33" s="15" t="n">
        <v>6257</v>
      </c>
      <c r="D33" s="17" t="s">
        <v>16</v>
      </c>
      <c r="E33" s="17" t="s">
        <v>17</v>
      </c>
      <c r="F33" s="23" t="n">
        <v>13932162</v>
      </c>
      <c r="G33" s="26"/>
      <c r="H33" s="15" t="s">
        <v>18</v>
      </c>
      <c r="I33" s="15" t="s">
        <v>18</v>
      </c>
      <c r="J33" s="15" t="s">
        <v>25</v>
      </c>
      <c r="K33" s="15" t="s">
        <v>20</v>
      </c>
      <c r="L33" s="17" t="s">
        <v>21</v>
      </c>
      <c r="M33" s="20" t="s">
        <v>55</v>
      </c>
    </row>
    <row r="34" s="21" customFormat="true" ht="12" hidden="false" customHeight="true" outlineLevel="0" collapsed="false">
      <c r="A34" s="15" t="n">
        <v>900</v>
      </c>
      <c r="B34" s="15" t="n">
        <v>90004</v>
      </c>
      <c r="C34" s="15" t="n">
        <v>2701</v>
      </c>
      <c r="D34" s="17" t="s">
        <v>27</v>
      </c>
      <c r="E34" s="17" t="s">
        <v>35</v>
      </c>
      <c r="F34" s="23" t="n">
        <v>4330</v>
      </c>
      <c r="G34" s="24"/>
      <c r="H34" s="15" t="s">
        <v>18</v>
      </c>
      <c r="I34" s="15" t="s">
        <v>18</v>
      </c>
      <c r="J34" s="15" t="s">
        <v>25</v>
      </c>
      <c r="K34" s="15" t="s">
        <v>20</v>
      </c>
      <c r="L34" s="17" t="s">
        <v>21</v>
      </c>
      <c r="M34" s="20" t="s">
        <v>56</v>
      </c>
    </row>
    <row r="35" s="21" customFormat="true" ht="12" hidden="false" customHeight="true" outlineLevel="0" collapsed="false">
      <c r="A35" s="15" t="n">
        <v>900</v>
      </c>
      <c r="B35" s="15" t="n">
        <v>90095</v>
      </c>
      <c r="C35" s="15" t="n">
        <v>2701</v>
      </c>
      <c r="D35" s="17" t="s">
        <v>27</v>
      </c>
      <c r="E35" s="17" t="s">
        <v>35</v>
      </c>
      <c r="F35" s="23" t="n">
        <v>1079512</v>
      </c>
      <c r="G35" s="26"/>
      <c r="H35" s="15" t="s">
        <v>18</v>
      </c>
      <c r="I35" s="15" t="s">
        <v>18</v>
      </c>
      <c r="J35" s="15" t="s">
        <v>25</v>
      </c>
      <c r="K35" s="15" t="s">
        <v>20</v>
      </c>
      <c r="L35" s="17" t="s">
        <v>21</v>
      </c>
      <c r="M35" s="20" t="s">
        <v>57</v>
      </c>
    </row>
    <row r="36" s="21" customFormat="true" ht="12" hidden="false" customHeight="true" outlineLevel="0" collapsed="false">
      <c r="A36" s="15" t="n">
        <v>852</v>
      </c>
      <c r="B36" s="16" t="n">
        <v>85202</v>
      </c>
      <c r="C36" s="15" t="s">
        <v>58</v>
      </c>
      <c r="D36" s="17" t="s">
        <v>23</v>
      </c>
      <c r="E36" s="17" t="s">
        <v>59</v>
      </c>
      <c r="F36" s="23"/>
      <c r="G36" s="26" t="n">
        <v>4000</v>
      </c>
      <c r="H36" s="15" t="s">
        <v>60</v>
      </c>
      <c r="I36" s="15" t="s">
        <v>60</v>
      </c>
      <c r="J36" s="15" t="s">
        <v>25</v>
      </c>
      <c r="K36" s="15" t="s">
        <v>20</v>
      </c>
      <c r="L36" s="17" t="s">
        <v>21</v>
      </c>
      <c r="M36" s="20" t="s">
        <v>61</v>
      </c>
    </row>
    <row r="37" s="21" customFormat="true" ht="12" hidden="false" customHeight="true" outlineLevel="0" collapsed="false">
      <c r="A37" s="15" t="n">
        <v>852</v>
      </c>
      <c r="B37" s="16" t="n">
        <v>85202</v>
      </c>
      <c r="C37" s="15" t="s">
        <v>58</v>
      </c>
      <c r="D37" s="17" t="s">
        <v>23</v>
      </c>
      <c r="E37" s="17" t="s">
        <v>59</v>
      </c>
      <c r="F37" s="23"/>
      <c r="G37" s="26" t="n">
        <v>175000</v>
      </c>
      <c r="H37" s="15" t="s">
        <v>62</v>
      </c>
      <c r="I37" s="15" t="s">
        <v>62</v>
      </c>
      <c r="J37" s="15" t="s">
        <v>25</v>
      </c>
      <c r="K37" s="15" t="s">
        <v>20</v>
      </c>
      <c r="L37" s="17" t="s">
        <v>21</v>
      </c>
      <c r="M37" s="20" t="s">
        <v>61</v>
      </c>
    </row>
    <row r="38" s="21" customFormat="true" ht="12" hidden="false" customHeight="true" outlineLevel="0" collapsed="false">
      <c r="A38" s="15" t="n">
        <v>852</v>
      </c>
      <c r="B38" s="16" t="n">
        <v>85202</v>
      </c>
      <c r="C38" s="15" t="s">
        <v>58</v>
      </c>
      <c r="D38" s="17" t="s">
        <v>23</v>
      </c>
      <c r="E38" s="17" t="s">
        <v>59</v>
      </c>
      <c r="F38" s="23"/>
      <c r="G38" s="26" t="n">
        <v>3000</v>
      </c>
      <c r="H38" s="15" t="s">
        <v>63</v>
      </c>
      <c r="I38" s="15" t="s">
        <v>63</v>
      </c>
      <c r="J38" s="15" t="s">
        <v>25</v>
      </c>
      <c r="K38" s="15" t="s">
        <v>20</v>
      </c>
      <c r="L38" s="17" t="s">
        <v>21</v>
      </c>
      <c r="M38" s="20" t="s">
        <v>61</v>
      </c>
    </row>
    <row r="39" s="21" customFormat="true" ht="12" hidden="false" customHeight="true" outlineLevel="0" collapsed="false">
      <c r="A39" s="15" t="n">
        <v>801</v>
      </c>
      <c r="B39" s="16" t="n">
        <v>80120</v>
      </c>
      <c r="C39" s="17" t="s">
        <v>58</v>
      </c>
      <c r="D39" s="17" t="s">
        <v>23</v>
      </c>
      <c r="E39" s="17" t="s">
        <v>59</v>
      </c>
      <c r="F39" s="23"/>
      <c r="G39" s="26" t="n">
        <v>9000</v>
      </c>
      <c r="H39" s="15" t="s">
        <v>64</v>
      </c>
      <c r="I39" s="15" t="s">
        <v>64</v>
      </c>
      <c r="J39" s="15" t="s">
        <v>25</v>
      </c>
      <c r="K39" s="15" t="s">
        <v>20</v>
      </c>
      <c r="L39" s="17" t="s">
        <v>21</v>
      </c>
      <c r="M39" s="20" t="s">
        <v>61</v>
      </c>
    </row>
    <row r="40" s="21" customFormat="true" ht="12" hidden="false" customHeight="true" outlineLevel="0" collapsed="false">
      <c r="A40" s="15" t="n">
        <v>801</v>
      </c>
      <c r="B40" s="16" t="n">
        <v>80120</v>
      </c>
      <c r="C40" s="15" t="s">
        <v>58</v>
      </c>
      <c r="D40" s="17" t="s">
        <v>23</v>
      </c>
      <c r="E40" s="17" t="s">
        <v>59</v>
      </c>
      <c r="F40" s="23"/>
      <c r="G40" s="26" t="n">
        <v>10000</v>
      </c>
      <c r="H40" s="15" t="s">
        <v>65</v>
      </c>
      <c r="I40" s="15" t="s">
        <v>65</v>
      </c>
      <c r="J40" s="15" t="s">
        <v>25</v>
      </c>
      <c r="K40" s="15" t="s">
        <v>20</v>
      </c>
      <c r="L40" s="17" t="s">
        <v>21</v>
      </c>
      <c r="M40" s="20" t="s">
        <v>61</v>
      </c>
    </row>
    <row r="41" s="21" customFormat="true" ht="12" hidden="false" customHeight="true" outlineLevel="0" collapsed="false">
      <c r="A41" s="15" t="n">
        <v>700</v>
      </c>
      <c r="B41" s="16" t="n">
        <v>70005</v>
      </c>
      <c r="C41" s="15" t="s">
        <v>58</v>
      </c>
      <c r="D41" s="17" t="s">
        <v>27</v>
      </c>
      <c r="E41" s="17" t="s">
        <v>59</v>
      </c>
      <c r="F41" s="23" t="n">
        <v>30000</v>
      </c>
      <c r="G41" s="26"/>
      <c r="H41" s="15" t="s">
        <v>66</v>
      </c>
      <c r="I41" s="15" t="s">
        <v>67</v>
      </c>
      <c r="J41" s="15" t="s">
        <v>25</v>
      </c>
      <c r="K41" s="15" t="s">
        <v>20</v>
      </c>
      <c r="L41" s="17" t="s">
        <v>21</v>
      </c>
      <c r="M41" s="20" t="s">
        <v>61</v>
      </c>
    </row>
    <row r="42" s="21" customFormat="true" ht="12" hidden="false" customHeight="true" outlineLevel="0" collapsed="false">
      <c r="A42" s="15" t="n">
        <v>854</v>
      </c>
      <c r="B42" s="16" t="n">
        <v>85407</v>
      </c>
      <c r="C42" s="15" t="s">
        <v>58</v>
      </c>
      <c r="D42" s="17" t="s">
        <v>23</v>
      </c>
      <c r="E42" s="17" t="s">
        <v>59</v>
      </c>
      <c r="F42" s="23"/>
      <c r="G42" s="28" t="n">
        <v>5000</v>
      </c>
      <c r="H42" s="15" t="s">
        <v>68</v>
      </c>
      <c r="I42" s="15" t="s">
        <v>68</v>
      </c>
      <c r="J42" s="15" t="s">
        <v>25</v>
      </c>
      <c r="K42" s="15" t="s">
        <v>20</v>
      </c>
      <c r="L42" s="17" t="s">
        <v>21</v>
      </c>
      <c r="M42" s="20" t="s">
        <v>61</v>
      </c>
    </row>
    <row r="43" s="21" customFormat="true" ht="12" hidden="false" customHeight="true" outlineLevel="0" collapsed="false">
      <c r="A43" s="15" t="n">
        <v>750</v>
      </c>
      <c r="B43" s="16" t="n">
        <v>75085</v>
      </c>
      <c r="C43" s="17" t="s">
        <v>58</v>
      </c>
      <c r="D43" s="17" t="s">
        <v>27</v>
      </c>
      <c r="E43" s="17" t="s">
        <v>59</v>
      </c>
      <c r="F43" s="23" t="n">
        <v>11000</v>
      </c>
      <c r="G43" s="26"/>
      <c r="H43" s="15" t="s">
        <v>69</v>
      </c>
      <c r="I43" s="15" t="s">
        <v>69</v>
      </c>
      <c r="J43" s="15" t="s">
        <v>25</v>
      </c>
      <c r="K43" s="15" t="s">
        <v>20</v>
      </c>
      <c r="L43" s="17" t="s">
        <v>21</v>
      </c>
      <c r="M43" s="20" t="s">
        <v>61</v>
      </c>
    </row>
    <row r="44" s="21" customFormat="true" ht="12" hidden="false" customHeight="true" outlineLevel="0" collapsed="false">
      <c r="A44" s="15" t="n">
        <v>801</v>
      </c>
      <c r="B44" s="16" t="n">
        <v>80101</v>
      </c>
      <c r="C44" s="15" t="s">
        <v>58</v>
      </c>
      <c r="D44" s="17" t="s">
        <v>27</v>
      </c>
      <c r="E44" s="17" t="s">
        <v>59</v>
      </c>
      <c r="F44" s="23" t="n">
        <v>220000</v>
      </c>
      <c r="G44" s="26"/>
      <c r="H44" s="15" t="s">
        <v>69</v>
      </c>
      <c r="I44" s="15" t="s">
        <v>69</v>
      </c>
      <c r="J44" s="15" t="s">
        <v>25</v>
      </c>
      <c r="K44" s="15" t="s">
        <v>20</v>
      </c>
      <c r="L44" s="17" t="s">
        <v>21</v>
      </c>
      <c r="M44" s="20" t="s">
        <v>61</v>
      </c>
    </row>
    <row r="45" s="21" customFormat="true" ht="12" hidden="false" customHeight="true" outlineLevel="0" collapsed="false">
      <c r="A45" s="15" t="n">
        <v>801</v>
      </c>
      <c r="B45" s="16" t="n">
        <v>80104</v>
      </c>
      <c r="C45" s="15" t="s">
        <v>58</v>
      </c>
      <c r="D45" s="17" t="s">
        <v>27</v>
      </c>
      <c r="E45" s="17" t="s">
        <v>59</v>
      </c>
      <c r="F45" s="23" t="n">
        <v>80000</v>
      </c>
      <c r="G45" s="26"/>
      <c r="H45" s="15" t="s">
        <v>69</v>
      </c>
      <c r="I45" s="15" t="s">
        <v>69</v>
      </c>
      <c r="J45" s="15" t="s">
        <v>25</v>
      </c>
      <c r="K45" s="15" t="s">
        <v>20</v>
      </c>
      <c r="L45" s="17" t="s">
        <v>21</v>
      </c>
      <c r="M45" s="20" t="s">
        <v>61</v>
      </c>
    </row>
    <row r="46" s="21" customFormat="true" ht="12" hidden="false" customHeight="true" outlineLevel="0" collapsed="false">
      <c r="A46" s="15" t="n">
        <v>801</v>
      </c>
      <c r="B46" s="16" t="n">
        <v>80102</v>
      </c>
      <c r="C46" s="15" t="s">
        <v>58</v>
      </c>
      <c r="D46" s="17" t="s">
        <v>23</v>
      </c>
      <c r="E46" s="17" t="s">
        <v>59</v>
      </c>
      <c r="F46" s="23"/>
      <c r="G46" s="26" t="n">
        <v>5000</v>
      </c>
      <c r="H46" s="15" t="s">
        <v>69</v>
      </c>
      <c r="I46" s="15" t="s">
        <v>69</v>
      </c>
      <c r="J46" s="15" t="s">
        <v>25</v>
      </c>
      <c r="K46" s="15" t="s">
        <v>20</v>
      </c>
      <c r="L46" s="17" t="s">
        <v>21</v>
      </c>
      <c r="M46" s="29" t="s">
        <v>61</v>
      </c>
    </row>
    <row r="47" s="21" customFormat="true" ht="12" hidden="false" customHeight="true" outlineLevel="0" collapsed="false">
      <c r="A47" s="15" t="n">
        <v>801</v>
      </c>
      <c r="B47" s="16" t="n">
        <v>80120</v>
      </c>
      <c r="C47" s="17" t="s">
        <v>58</v>
      </c>
      <c r="D47" s="17" t="s">
        <v>23</v>
      </c>
      <c r="E47" s="17" t="s">
        <v>59</v>
      </c>
      <c r="F47" s="23"/>
      <c r="G47" s="26" t="n">
        <v>19000</v>
      </c>
      <c r="H47" s="15" t="s">
        <v>69</v>
      </c>
      <c r="I47" s="15" t="s">
        <v>69</v>
      </c>
      <c r="J47" s="15" t="s">
        <v>25</v>
      </c>
      <c r="K47" s="15" t="s">
        <v>20</v>
      </c>
      <c r="L47" s="17" t="s">
        <v>21</v>
      </c>
      <c r="M47" s="20" t="s">
        <v>61</v>
      </c>
    </row>
    <row r="48" s="21" customFormat="true" ht="12" hidden="false" customHeight="true" outlineLevel="0" collapsed="false">
      <c r="A48" s="15" t="n">
        <v>854</v>
      </c>
      <c r="B48" s="16" t="n">
        <v>85403</v>
      </c>
      <c r="C48" s="15" t="s">
        <v>58</v>
      </c>
      <c r="D48" s="17" t="s">
        <v>23</v>
      </c>
      <c r="E48" s="17" t="s">
        <v>59</v>
      </c>
      <c r="F48" s="23"/>
      <c r="G48" s="26" t="n">
        <v>19000</v>
      </c>
      <c r="H48" s="15" t="s">
        <v>69</v>
      </c>
      <c r="I48" s="15" t="s">
        <v>69</v>
      </c>
      <c r="J48" s="15" t="s">
        <v>25</v>
      </c>
      <c r="K48" s="15" t="s">
        <v>20</v>
      </c>
      <c r="L48" s="17" t="s">
        <v>21</v>
      </c>
      <c r="M48" s="20" t="s">
        <v>61</v>
      </c>
    </row>
    <row r="49" s="21" customFormat="true" ht="12" hidden="false" customHeight="true" outlineLevel="0" collapsed="false">
      <c r="A49" s="15" t="n">
        <v>854</v>
      </c>
      <c r="B49" s="16" t="n">
        <v>85407</v>
      </c>
      <c r="C49" s="15" t="s">
        <v>58</v>
      </c>
      <c r="D49" s="17" t="s">
        <v>23</v>
      </c>
      <c r="E49" s="17" t="s">
        <v>59</v>
      </c>
      <c r="F49" s="23"/>
      <c r="G49" s="26" t="n">
        <v>8000</v>
      </c>
      <c r="H49" s="15" t="s">
        <v>70</v>
      </c>
      <c r="I49" s="15" t="s">
        <v>70</v>
      </c>
      <c r="J49" s="15" t="s">
        <v>25</v>
      </c>
      <c r="K49" s="15" t="s">
        <v>20</v>
      </c>
      <c r="L49" s="17" t="s">
        <v>21</v>
      </c>
      <c r="M49" s="20" t="s">
        <v>61</v>
      </c>
    </row>
    <row r="50" s="21" customFormat="true" ht="12" hidden="false" customHeight="true" outlineLevel="0" collapsed="false">
      <c r="A50" s="15" t="n">
        <v>852</v>
      </c>
      <c r="B50" s="16" t="n">
        <v>85219</v>
      </c>
      <c r="C50" s="15" t="s">
        <v>58</v>
      </c>
      <c r="D50" s="22" t="s">
        <v>27</v>
      </c>
      <c r="E50" s="17" t="s">
        <v>59</v>
      </c>
      <c r="F50" s="23" t="n">
        <v>118000</v>
      </c>
      <c r="G50" s="26"/>
      <c r="H50" s="15" t="s">
        <v>71</v>
      </c>
      <c r="I50" s="15" t="s">
        <v>71</v>
      </c>
      <c r="J50" s="15" t="s">
        <v>25</v>
      </c>
      <c r="K50" s="15" t="s">
        <v>20</v>
      </c>
      <c r="L50" s="17" t="s">
        <v>21</v>
      </c>
      <c r="M50" s="20" t="s">
        <v>61</v>
      </c>
    </row>
    <row r="51" s="21" customFormat="true" ht="12" hidden="false" customHeight="true" outlineLevel="0" collapsed="false">
      <c r="A51" s="15" t="n">
        <v>852</v>
      </c>
      <c r="B51" s="16" t="n">
        <v>85295</v>
      </c>
      <c r="C51" s="15" t="s">
        <v>58</v>
      </c>
      <c r="D51" s="22" t="s">
        <v>27</v>
      </c>
      <c r="E51" s="17" t="s">
        <v>59</v>
      </c>
      <c r="F51" s="23" t="n">
        <v>39000</v>
      </c>
      <c r="G51" s="26"/>
      <c r="H51" s="15" t="s">
        <v>71</v>
      </c>
      <c r="I51" s="15" t="s">
        <v>71</v>
      </c>
      <c r="J51" s="15" t="s">
        <v>25</v>
      </c>
      <c r="K51" s="15" t="s">
        <v>20</v>
      </c>
      <c r="L51" s="17" t="s">
        <v>21</v>
      </c>
      <c r="M51" s="20" t="s">
        <v>61</v>
      </c>
    </row>
    <row r="52" s="21" customFormat="true" ht="12" hidden="false" customHeight="true" outlineLevel="0" collapsed="false">
      <c r="A52" s="15" t="n">
        <v>854</v>
      </c>
      <c r="B52" s="16" t="n">
        <v>85403</v>
      </c>
      <c r="C52" s="15" t="s">
        <v>58</v>
      </c>
      <c r="D52" s="17" t="s">
        <v>23</v>
      </c>
      <c r="E52" s="17" t="s">
        <v>59</v>
      </c>
      <c r="F52" s="23"/>
      <c r="G52" s="26" t="n">
        <v>3000</v>
      </c>
      <c r="H52" s="15" t="s">
        <v>72</v>
      </c>
      <c r="I52" s="15" t="s">
        <v>72</v>
      </c>
      <c r="J52" s="15" t="s">
        <v>25</v>
      </c>
      <c r="K52" s="15" t="s">
        <v>20</v>
      </c>
      <c r="L52" s="17" t="s">
        <v>21</v>
      </c>
      <c r="M52" s="20" t="s">
        <v>61</v>
      </c>
    </row>
    <row r="53" s="21" customFormat="true" ht="12" hidden="false" customHeight="true" outlineLevel="0" collapsed="false">
      <c r="A53" s="15" t="n">
        <v>854</v>
      </c>
      <c r="B53" s="16" t="n">
        <v>85403</v>
      </c>
      <c r="C53" s="15" t="s">
        <v>58</v>
      </c>
      <c r="D53" s="17" t="s">
        <v>23</v>
      </c>
      <c r="E53" s="17" t="s">
        <v>59</v>
      </c>
      <c r="F53" s="23"/>
      <c r="G53" s="26" t="n">
        <v>7000</v>
      </c>
      <c r="H53" s="15" t="s">
        <v>73</v>
      </c>
      <c r="I53" s="15" t="s">
        <v>73</v>
      </c>
      <c r="J53" s="15" t="s">
        <v>25</v>
      </c>
      <c r="K53" s="15" t="s">
        <v>20</v>
      </c>
      <c r="L53" s="17" t="s">
        <v>21</v>
      </c>
      <c r="M53" s="20" t="s">
        <v>61</v>
      </c>
    </row>
    <row r="54" s="21" customFormat="true" ht="12" hidden="false" customHeight="true" outlineLevel="0" collapsed="false">
      <c r="A54" s="15" t="n">
        <v>801</v>
      </c>
      <c r="B54" s="16" t="n">
        <v>80101</v>
      </c>
      <c r="C54" s="15" t="s">
        <v>58</v>
      </c>
      <c r="D54" s="17" t="s">
        <v>27</v>
      </c>
      <c r="E54" s="17" t="s">
        <v>59</v>
      </c>
      <c r="F54" s="23" t="n">
        <v>10000</v>
      </c>
      <c r="G54" s="24"/>
      <c r="H54" s="15" t="s">
        <v>74</v>
      </c>
      <c r="I54" s="15" t="s">
        <v>74</v>
      </c>
      <c r="J54" s="15" t="s">
        <v>25</v>
      </c>
      <c r="K54" s="15" t="s">
        <v>20</v>
      </c>
      <c r="L54" s="17" t="s">
        <v>21</v>
      </c>
      <c r="M54" s="20" t="s">
        <v>61</v>
      </c>
    </row>
    <row r="55" s="21" customFormat="true" ht="12" hidden="false" customHeight="true" outlineLevel="0" collapsed="false">
      <c r="A55" s="15" t="n">
        <v>801</v>
      </c>
      <c r="B55" s="16" t="n">
        <v>80101</v>
      </c>
      <c r="C55" s="15" t="s">
        <v>58</v>
      </c>
      <c r="D55" s="17" t="s">
        <v>27</v>
      </c>
      <c r="E55" s="17" t="s">
        <v>59</v>
      </c>
      <c r="F55" s="23" t="n">
        <v>3000</v>
      </c>
      <c r="G55" s="26"/>
      <c r="H55" s="15" t="s">
        <v>75</v>
      </c>
      <c r="I55" s="15" t="s">
        <v>75</v>
      </c>
      <c r="J55" s="15" t="s">
        <v>25</v>
      </c>
      <c r="K55" s="15" t="s">
        <v>20</v>
      </c>
      <c r="L55" s="17" t="s">
        <v>21</v>
      </c>
      <c r="M55" s="20" t="s">
        <v>61</v>
      </c>
    </row>
    <row r="56" s="21" customFormat="true" ht="12" hidden="false" customHeight="true" outlineLevel="0" collapsed="false">
      <c r="A56" s="15" t="n">
        <v>801</v>
      </c>
      <c r="B56" s="16" t="n">
        <v>80101</v>
      </c>
      <c r="C56" s="15" t="s">
        <v>58</v>
      </c>
      <c r="D56" s="17" t="s">
        <v>27</v>
      </c>
      <c r="E56" s="17" t="s">
        <v>59</v>
      </c>
      <c r="F56" s="23" t="n">
        <v>8000</v>
      </c>
      <c r="G56" s="26"/>
      <c r="H56" s="30" t="s">
        <v>76</v>
      </c>
      <c r="I56" s="30" t="s">
        <v>76</v>
      </c>
      <c r="J56" s="15" t="s">
        <v>25</v>
      </c>
      <c r="K56" s="15" t="s">
        <v>20</v>
      </c>
      <c r="L56" s="17" t="s">
        <v>21</v>
      </c>
      <c r="M56" s="20" t="s">
        <v>61</v>
      </c>
    </row>
    <row r="57" s="21" customFormat="true" ht="12" hidden="false" customHeight="true" outlineLevel="0" collapsed="false">
      <c r="A57" s="15" t="n">
        <v>801</v>
      </c>
      <c r="B57" s="16" t="n">
        <v>80101</v>
      </c>
      <c r="C57" s="15" t="s">
        <v>58</v>
      </c>
      <c r="D57" s="17" t="s">
        <v>27</v>
      </c>
      <c r="E57" s="17" t="s">
        <v>59</v>
      </c>
      <c r="F57" s="23" t="n">
        <v>9000</v>
      </c>
      <c r="G57" s="26"/>
      <c r="H57" s="15" t="s">
        <v>77</v>
      </c>
      <c r="I57" s="15" t="s">
        <v>77</v>
      </c>
      <c r="J57" s="15" t="s">
        <v>25</v>
      </c>
      <c r="K57" s="15" t="s">
        <v>20</v>
      </c>
      <c r="L57" s="17" t="s">
        <v>21</v>
      </c>
      <c r="M57" s="20" t="s">
        <v>61</v>
      </c>
    </row>
    <row r="58" s="21" customFormat="true" ht="12" hidden="false" customHeight="true" outlineLevel="0" collapsed="false">
      <c r="A58" s="15" t="n">
        <v>801</v>
      </c>
      <c r="B58" s="16" t="n">
        <v>80120</v>
      </c>
      <c r="C58" s="15" t="s">
        <v>58</v>
      </c>
      <c r="D58" s="17" t="s">
        <v>23</v>
      </c>
      <c r="E58" s="17" t="s">
        <v>59</v>
      </c>
      <c r="F58" s="23"/>
      <c r="G58" s="26" t="n">
        <v>7000</v>
      </c>
      <c r="H58" s="15" t="s">
        <v>78</v>
      </c>
      <c r="I58" s="15" t="s">
        <v>78</v>
      </c>
      <c r="J58" s="15" t="s">
        <v>25</v>
      </c>
      <c r="K58" s="15" t="s">
        <v>20</v>
      </c>
      <c r="L58" s="17" t="s">
        <v>21</v>
      </c>
      <c r="M58" s="20" t="s">
        <v>61</v>
      </c>
    </row>
    <row r="59" s="21" customFormat="true" ht="12" hidden="false" customHeight="true" outlineLevel="0" collapsed="false">
      <c r="A59" s="15" t="n">
        <v>801</v>
      </c>
      <c r="B59" s="16" t="n">
        <v>80120</v>
      </c>
      <c r="C59" s="17" t="s">
        <v>58</v>
      </c>
      <c r="D59" s="17" t="s">
        <v>23</v>
      </c>
      <c r="E59" s="17" t="s">
        <v>59</v>
      </c>
      <c r="F59" s="23"/>
      <c r="G59" s="26" t="n">
        <v>9000</v>
      </c>
      <c r="H59" s="15" t="s">
        <v>79</v>
      </c>
      <c r="I59" s="15" t="s">
        <v>79</v>
      </c>
      <c r="J59" s="15" t="s">
        <v>25</v>
      </c>
      <c r="K59" s="15" t="s">
        <v>20</v>
      </c>
      <c r="L59" s="17" t="s">
        <v>21</v>
      </c>
      <c r="M59" s="20" t="s">
        <v>61</v>
      </c>
    </row>
    <row r="60" s="21" customFormat="true" ht="12" hidden="false" customHeight="true" outlineLevel="0" collapsed="false">
      <c r="A60" s="15" t="n">
        <v>801</v>
      </c>
      <c r="B60" s="16" t="n">
        <v>80120</v>
      </c>
      <c r="C60" s="17" t="s">
        <v>58</v>
      </c>
      <c r="D60" s="17" t="s">
        <v>23</v>
      </c>
      <c r="E60" s="17" t="s">
        <v>59</v>
      </c>
      <c r="F60" s="23"/>
      <c r="G60" s="26" t="n">
        <v>1000</v>
      </c>
      <c r="H60" s="15" t="s">
        <v>80</v>
      </c>
      <c r="I60" s="15" t="s">
        <v>80</v>
      </c>
      <c r="J60" s="15" t="s">
        <v>25</v>
      </c>
      <c r="K60" s="15" t="s">
        <v>20</v>
      </c>
      <c r="L60" s="17" t="s">
        <v>21</v>
      </c>
      <c r="M60" s="20" t="s">
        <v>61</v>
      </c>
    </row>
    <row r="61" s="21" customFormat="true" ht="12" hidden="false" customHeight="true" outlineLevel="0" collapsed="false">
      <c r="A61" s="15" t="n">
        <v>801</v>
      </c>
      <c r="B61" s="16" t="n">
        <v>80120</v>
      </c>
      <c r="C61" s="15" t="s">
        <v>58</v>
      </c>
      <c r="D61" s="17" t="s">
        <v>23</v>
      </c>
      <c r="E61" s="17" t="s">
        <v>59</v>
      </c>
      <c r="F61" s="23"/>
      <c r="G61" s="26" t="n">
        <v>6000</v>
      </c>
      <c r="H61" s="15" t="s">
        <v>81</v>
      </c>
      <c r="I61" s="15" t="s">
        <v>81</v>
      </c>
      <c r="J61" s="15" t="s">
        <v>25</v>
      </c>
      <c r="K61" s="15" t="s">
        <v>20</v>
      </c>
      <c r="L61" s="17" t="s">
        <v>21</v>
      </c>
      <c r="M61" s="20" t="s">
        <v>61</v>
      </c>
    </row>
    <row r="62" s="21" customFormat="true" ht="12" hidden="false" customHeight="true" outlineLevel="0" collapsed="false">
      <c r="A62" s="15" t="n">
        <v>854</v>
      </c>
      <c r="B62" s="16" t="n">
        <v>85410</v>
      </c>
      <c r="C62" s="15" t="s">
        <v>58</v>
      </c>
      <c r="D62" s="17" t="s">
        <v>23</v>
      </c>
      <c r="E62" s="17" t="s">
        <v>59</v>
      </c>
      <c r="F62" s="23"/>
      <c r="G62" s="26" t="n">
        <v>8000</v>
      </c>
      <c r="H62" s="15" t="s">
        <v>82</v>
      </c>
      <c r="I62" s="15" t="s">
        <v>82</v>
      </c>
      <c r="J62" s="15" t="s">
        <v>25</v>
      </c>
      <c r="K62" s="15" t="s">
        <v>20</v>
      </c>
      <c r="L62" s="17" t="s">
        <v>21</v>
      </c>
      <c r="M62" s="20" t="s">
        <v>61</v>
      </c>
    </row>
    <row r="63" s="21" customFormat="true" ht="12" hidden="false" customHeight="true" outlineLevel="0" collapsed="false">
      <c r="A63" s="15" t="n">
        <v>801</v>
      </c>
      <c r="B63" s="16" t="n">
        <v>80115</v>
      </c>
      <c r="C63" s="15" t="s">
        <v>58</v>
      </c>
      <c r="D63" s="17" t="s">
        <v>23</v>
      </c>
      <c r="E63" s="17" t="s">
        <v>59</v>
      </c>
      <c r="F63" s="23"/>
      <c r="G63" s="26" t="n">
        <v>8000</v>
      </c>
      <c r="H63" s="15" t="s">
        <v>83</v>
      </c>
      <c r="I63" s="15" t="s">
        <v>83</v>
      </c>
      <c r="J63" s="15" t="s">
        <v>25</v>
      </c>
      <c r="K63" s="15" t="s">
        <v>20</v>
      </c>
      <c r="L63" s="17" t="s">
        <v>21</v>
      </c>
      <c r="M63" s="20" t="s">
        <v>61</v>
      </c>
    </row>
    <row r="64" s="21" customFormat="true" ht="12" hidden="false" customHeight="true" outlineLevel="0" collapsed="false">
      <c r="A64" s="15" t="n">
        <v>801</v>
      </c>
      <c r="B64" s="16" t="n">
        <v>80115</v>
      </c>
      <c r="C64" s="15" t="s">
        <v>58</v>
      </c>
      <c r="D64" s="17" t="s">
        <v>23</v>
      </c>
      <c r="E64" s="17" t="s">
        <v>59</v>
      </c>
      <c r="F64" s="31"/>
      <c r="G64" s="28" t="n">
        <v>5000</v>
      </c>
      <c r="H64" s="30" t="s">
        <v>84</v>
      </c>
      <c r="I64" s="30" t="s">
        <v>84</v>
      </c>
      <c r="J64" s="15" t="s">
        <v>25</v>
      </c>
      <c r="K64" s="15" t="s">
        <v>20</v>
      </c>
      <c r="L64" s="17" t="s">
        <v>21</v>
      </c>
      <c r="M64" s="20" t="s">
        <v>61</v>
      </c>
    </row>
    <row r="65" s="21" customFormat="true" ht="12" hidden="false" customHeight="true" outlineLevel="0" collapsed="false">
      <c r="A65" s="15" t="n">
        <v>801</v>
      </c>
      <c r="B65" s="16" t="n">
        <v>80115</v>
      </c>
      <c r="C65" s="15" t="s">
        <v>58</v>
      </c>
      <c r="D65" s="17" t="s">
        <v>23</v>
      </c>
      <c r="E65" s="17" t="s">
        <v>59</v>
      </c>
      <c r="F65" s="23"/>
      <c r="G65" s="26" t="n">
        <v>5000</v>
      </c>
      <c r="H65" s="30" t="s">
        <v>85</v>
      </c>
      <c r="I65" s="30" t="s">
        <v>85</v>
      </c>
      <c r="J65" s="15" t="s">
        <v>25</v>
      </c>
      <c r="K65" s="15" t="s">
        <v>20</v>
      </c>
      <c r="L65" s="17" t="s">
        <v>21</v>
      </c>
      <c r="M65" s="20" t="s">
        <v>61</v>
      </c>
    </row>
    <row r="66" s="21" customFormat="true" ht="12" hidden="false" customHeight="true" outlineLevel="0" collapsed="false">
      <c r="A66" s="15" t="n">
        <v>854</v>
      </c>
      <c r="B66" s="16" t="n">
        <v>85403</v>
      </c>
      <c r="C66" s="15" t="s">
        <v>58</v>
      </c>
      <c r="D66" s="17" t="s">
        <v>23</v>
      </c>
      <c r="E66" s="17" t="s">
        <v>59</v>
      </c>
      <c r="F66" s="23"/>
      <c r="G66" s="26" t="n">
        <v>22000</v>
      </c>
      <c r="H66" s="30" t="s">
        <v>86</v>
      </c>
      <c r="I66" s="30" t="s">
        <v>86</v>
      </c>
      <c r="J66" s="15" t="s">
        <v>25</v>
      </c>
      <c r="K66" s="15" t="s">
        <v>20</v>
      </c>
      <c r="L66" s="17" t="s">
        <v>21</v>
      </c>
      <c r="M66" s="20" t="s">
        <v>61</v>
      </c>
    </row>
    <row r="67" s="21" customFormat="true" ht="12" hidden="false" customHeight="true" outlineLevel="0" collapsed="false">
      <c r="A67" s="15" t="n">
        <v>801</v>
      </c>
      <c r="B67" s="16" t="n">
        <v>80115</v>
      </c>
      <c r="C67" s="15" t="s">
        <v>58</v>
      </c>
      <c r="D67" s="17" t="s">
        <v>23</v>
      </c>
      <c r="E67" s="17" t="s">
        <v>59</v>
      </c>
      <c r="F67" s="23"/>
      <c r="G67" s="26" t="n">
        <v>10000</v>
      </c>
      <c r="H67" s="30" t="s">
        <v>87</v>
      </c>
      <c r="I67" s="30" t="s">
        <v>87</v>
      </c>
      <c r="J67" s="15" t="s">
        <v>25</v>
      </c>
      <c r="K67" s="15" t="s">
        <v>20</v>
      </c>
      <c r="L67" s="17" t="s">
        <v>21</v>
      </c>
      <c r="M67" s="20" t="s">
        <v>61</v>
      </c>
    </row>
    <row r="68" s="21" customFormat="true" ht="12" hidden="false" customHeight="true" outlineLevel="0" collapsed="false">
      <c r="A68" s="15" t="n">
        <v>801</v>
      </c>
      <c r="B68" s="16" t="n">
        <v>80115</v>
      </c>
      <c r="C68" s="15" t="s">
        <v>58</v>
      </c>
      <c r="D68" s="17" t="s">
        <v>23</v>
      </c>
      <c r="E68" s="17" t="s">
        <v>59</v>
      </c>
      <c r="F68" s="23"/>
      <c r="G68" s="26" t="n">
        <v>4000</v>
      </c>
      <c r="H68" s="30" t="s">
        <v>88</v>
      </c>
      <c r="I68" s="30" t="s">
        <v>88</v>
      </c>
      <c r="J68" s="15" t="s">
        <v>25</v>
      </c>
      <c r="K68" s="15" t="s">
        <v>20</v>
      </c>
      <c r="L68" s="17" t="s">
        <v>21</v>
      </c>
      <c r="M68" s="20" t="s">
        <v>61</v>
      </c>
    </row>
    <row r="69" s="21" customFormat="true" ht="12" hidden="false" customHeight="true" outlineLevel="0" collapsed="false">
      <c r="A69" s="15" t="n">
        <v>900</v>
      </c>
      <c r="B69" s="16" t="n">
        <v>90095</v>
      </c>
      <c r="C69" s="15" t="s">
        <v>58</v>
      </c>
      <c r="D69" s="17" t="s">
        <v>27</v>
      </c>
      <c r="E69" s="17" t="s">
        <v>59</v>
      </c>
      <c r="F69" s="23" t="n">
        <v>530000</v>
      </c>
      <c r="G69" s="26"/>
      <c r="H69" s="30" t="s">
        <v>38</v>
      </c>
      <c r="I69" s="30" t="s">
        <v>38</v>
      </c>
      <c r="J69" s="15" t="s">
        <v>25</v>
      </c>
      <c r="K69" s="15" t="s">
        <v>20</v>
      </c>
      <c r="L69" s="17" t="s">
        <v>21</v>
      </c>
      <c r="M69" s="20" t="s">
        <v>61</v>
      </c>
    </row>
    <row r="70" s="21" customFormat="true" ht="12" hidden="false" customHeight="true" outlineLevel="0" collapsed="false">
      <c r="A70" s="15" t="n">
        <v>855</v>
      </c>
      <c r="B70" s="16" t="n">
        <v>85516</v>
      </c>
      <c r="C70" s="17" t="s">
        <v>58</v>
      </c>
      <c r="D70" s="17" t="s">
        <v>27</v>
      </c>
      <c r="E70" s="17" t="s">
        <v>59</v>
      </c>
      <c r="F70" s="23" t="n">
        <v>5000</v>
      </c>
      <c r="G70" s="26"/>
      <c r="H70" s="30" t="s">
        <v>89</v>
      </c>
      <c r="I70" s="30" t="s">
        <v>89</v>
      </c>
      <c r="J70" s="15" t="s">
        <v>25</v>
      </c>
      <c r="K70" s="15" t="s">
        <v>20</v>
      </c>
      <c r="L70" s="17" t="s">
        <v>21</v>
      </c>
      <c r="M70" s="20" t="s">
        <v>61</v>
      </c>
    </row>
    <row r="71" s="21" customFormat="true" ht="12" hidden="false" customHeight="true" outlineLevel="0" collapsed="false">
      <c r="A71" s="16" t="n">
        <v>700</v>
      </c>
      <c r="B71" s="15" t="n">
        <v>70005</v>
      </c>
      <c r="C71" s="15" t="s">
        <v>58</v>
      </c>
      <c r="D71" s="17" t="s">
        <v>27</v>
      </c>
      <c r="E71" s="17" t="s">
        <v>59</v>
      </c>
      <c r="F71" s="23" t="n">
        <v>13000</v>
      </c>
      <c r="G71" s="26"/>
      <c r="H71" s="30" t="s">
        <v>90</v>
      </c>
      <c r="I71" s="30" t="s">
        <v>67</v>
      </c>
      <c r="J71" s="15" t="s">
        <v>25</v>
      </c>
      <c r="K71" s="15" t="s">
        <v>20</v>
      </c>
      <c r="L71" s="17" t="s">
        <v>21</v>
      </c>
      <c r="M71" s="20" t="s">
        <v>91</v>
      </c>
    </row>
    <row r="72" s="21" customFormat="true" ht="12" hidden="false" customHeight="true" outlineLevel="0" collapsed="false">
      <c r="A72" s="16" t="n">
        <v>700</v>
      </c>
      <c r="B72" s="15" t="n">
        <v>70007</v>
      </c>
      <c r="C72" s="15" t="s">
        <v>58</v>
      </c>
      <c r="D72" s="17" t="s">
        <v>27</v>
      </c>
      <c r="E72" s="17" t="s">
        <v>59</v>
      </c>
      <c r="F72" s="23" t="n">
        <v>46000000</v>
      </c>
      <c r="G72" s="26"/>
      <c r="H72" s="30" t="s">
        <v>92</v>
      </c>
      <c r="I72" s="30" t="s">
        <v>92</v>
      </c>
      <c r="J72" s="15" t="s">
        <v>25</v>
      </c>
      <c r="K72" s="15" t="s">
        <v>20</v>
      </c>
      <c r="L72" s="17" t="s">
        <v>21</v>
      </c>
      <c r="M72" s="20" t="s">
        <v>93</v>
      </c>
    </row>
    <row r="73" s="21" customFormat="true" ht="12" hidden="false" customHeight="true" outlineLevel="0" collapsed="false">
      <c r="A73" s="16" t="n">
        <v>700</v>
      </c>
      <c r="B73" s="15" t="n">
        <v>70005</v>
      </c>
      <c r="C73" s="15" t="s">
        <v>58</v>
      </c>
      <c r="D73" s="17" t="s">
        <v>27</v>
      </c>
      <c r="E73" s="17" t="s">
        <v>59</v>
      </c>
      <c r="F73" s="23" t="n">
        <f aca="false">102300000+2000000-46000000</f>
        <v>58300000</v>
      </c>
      <c r="G73" s="26"/>
      <c r="H73" s="30" t="s">
        <v>92</v>
      </c>
      <c r="I73" s="30" t="s">
        <v>92</v>
      </c>
      <c r="J73" s="15" t="s">
        <v>25</v>
      </c>
      <c r="K73" s="15" t="s">
        <v>20</v>
      </c>
      <c r="L73" s="17" t="s">
        <v>21</v>
      </c>
      <c r="M73" s="20" t="s">
        <v>94</v>
      </c>
    </row>
    <row r="74" s="21" customFormat="true" ht="12" hidden="false" customHeight="true" outlineLevel="0" collapsed="false">
      <c r="A74" s="15" t="n">
        <v>852</v>
      </c>
      <c r="B74" s="16" t="n">
        <v>85202</v>
      </c>
      <c r="C74" s="15" t="s">
        <v>95</v>
      </c>
      <c r="D74" s="17" t="s">
        <v>23</v>
      </c>
      <c r="E74" s="17" t="s">
        <v>24</v>
      </c>
      <c r="F74" s="23"/>
      <c r="G74" s="26" t="n">
        <v>1000</v>
      </c>
      <c r="H74" s="15" t="s">
        <v>60</v>
      </c>
      <c r="I74" s="15" t="s">
        <v>60</v>
      </c>
      <c r="J74" s="15" t="s">
        <v>25</v>
      </c>
      <c r="K74" s="15" t="s">
        <v>20</v>
      </c>
      <c r="L74" s="17" t="s">
        <v>21</v>
      </c>
      <c r="M74" s="20" t="s">
        <v>96</v>
      </c>
    </row>
    <row r="75" s="21" customFormat="true" ht="12" hidden="false" customHeight="true" outlineLevel="0" collapsed="false">
      <c r="A75" s="16" t="s">
        <v>97</v>
      </c>
      <c r="B75" s="15" t="n">
        <v>70005</v>
      </c>
      <c r="C75" s="15" t="s">
        <v>98</v>
      </c>
      <c r="D75" s="17"/>
      <c r="E75" s="17" t="s">
        <v>99</v>
      </c>
      <c r="F75" s="23"/>
      <c r="G75" s="26" t="n">
        <v>426000</v>
      </c>
      <c r="H75" s="30" t="s">
        <v>100</v>
      </c>
      <c r="I75" s="30" t="s">
        <v>67</v>
      </c>
      <c r="J75" s="15" t="s">
        <v>25</v>
      </c>
      <c r="K75" s="15" t="s">
        <v>20</v>
      </c>
      <c r="L75" s="17" t="s">
        <v>21</v>
      </c>
      <c r="M75" s="20" t="s">
        <v>101</v>
      </c>
    </row>
    <row r="76" s="21" customFormat="true" ht="12" hidden="false" customHeight="true" outlineLevel="0" collapsed="false">
      <c r="A76" s="16" t="s">
        <v>97</v>
      </c>
      <c r="B76" s="15" t="n">
        <v>70005</v>
      </c>
      <c r="C76" s="15" t="s">
        <v>102</v>
      </c>
      <c r="D76" s="17"/>
      <c r="E76" s="17" t="s">
        <v>99</v>
      </c>
      <c r="F76" s="23"/>
      <c r="G76" s="26" t="n">
        <v>76907000</v>
      </c>
      <c r="H76" s="15" t="s">
        <v>100</v>
      </c>
      <c r="I76" s="15" t="s">
        <v>67</v>
      </c>
      <c r="J76" s="15" t="s">
        <v>25</v>
      </c>
      <c r="K76" s="15" t="s">
        <v>20</v>
      </c>
      <c r="L76" s="17" t="s">
        <v>21</v>
      </c>
      <c r="M76" s="20" t="s">
        <v>101</v>
      </c>
    </row>
    <row r="77" s="21" customFormat="true" ht="12" hidden="false" customHeight="true" outlineLevel="0" collapsed="false">
      <c r="A77" s="16" t="s">
        <v>103</v>
      </c>
      <c r="B77" s="16" t="n">
        <v>71015</v>
      </c>
      <c r="C77" s="16" t="s">
        <v>104</v>
      </c>
      <c r="D77" s="22"/>
      <c r="E77" s="22" t="s">
        <v>99</v>
      </c>
      <c r="F77" s="23"/>
      <c r="G77" s="24" t="n">
        <v>46100</v>
      </c>
      <c r="H77" s="16" t="s">
        <v>105</v>
      </c>
      <c r="I77" s="16" t="s">
        <v>105</v>
      </c>
      <c r="J77" s="15" t="s">
        <v>25</v>
      </c>
      <c r="K77" s="15" t="s">
        <v>20</v>
      </c>
      <c r="L77" s="17" t="s">
        <v>21</v>
      </c>
      <c r="M77" s="25" t="s">
        <v>101</v>
      </c>
    </row>
    <row r="78" s="21" customFormat="true" ht="12" hidden="false" customHeight="true" outlineLevel="0" collapsed="false">
      <c r="A78" s="16" t="s">
        <v>97</v>
      </c>
      <c r="B78" s="15" t="n">
        <v>70005</v>
      </c>
      <c r="C78" s="15" t="s">
        <v>106</v>
      </c>
      <c r="D78" s="17"/>
      <c r="E78" s="17" t="s">
        <v>99</v>
      </c>
      <c r="F78" s="23"/>
      <c r="G78" s="26" t="n">
        <v>19000</v>
      </c>
      <c r="H78" s="15" t="s">
        <v>67</v>
      </c>
      <c r="I78" s="15" t="s">
        <v>67</v>
      </c>
      <c r="J78" s="15" t="s">
        <v>25</v>
      </c>
      <c r="K78" s="15" t="s">
        <v>20</v>
      </c>
      <c r="L78" s="17" t="s">
        <v>21</v>
      </c>
      <c r="M78" s="20" t="s">
        <v>101</v>
      </c>
    </row>
    <row r="79" s="21" customFormat="true" ht="12" hidden="false" customHeight="true" outlineLevel="0" collapsed="false">
      <c r="A79" s="16" t="s">
        <v>97</v>
      </c>
      <c r="B79" s="15" t="n">
        <v>70005</v>
      </c>
      <c r="C79" s="15" t="s">
        <v>106</v>
      </c>
      <c r="D79" s="17"/>
      <c r="E79" s="17" t="s">
        <v>99</v>
      </c>
      <c r="F79" s="23"/>
      <c r="G79" s="26" t="n">
        <v>3000</v>
      </c>
      <c r="H79" s="15" t="s">
        <v>92</v>
      </c>
      <c r="I79" s="15" t="s">
        <v>92</v>
      </c>
      <c r="J79" s="15" t="s">
        <v>25</v>
      </c>
      <c r="K79" s="15" t="s">
        <v>20</v>
      </c>
      <c r="L79" s="17" t="s">
        <v>21</v>
      </c>
      <c r="M79" s="20" t="s">
        <v>101</v>
      </c>
    </row>
    <row r="80" s="21" customFormat="true" ht="12" hidden="false" customHeight="true" outlineLevel="0" collapsed="false">
      <c r="A80" s="16" t="s">
        <v>103</v>
      </c>
      <c r="B80" s="16" t="n">
        <v>71015</v>
      </c>
      <c r="C80" s="16" t="s">
        <v>107</v>
      </c>
      <c r="D80" s="22"/>
      <c r="E80" s="22" t="s">
        <v>99</v>
      </c>
      <c r="F80" s="23"/>
      <c r="G80" s="24" t="n">
        <v>900</v>
      </c>
      <c r="H80" s="16" t="s">
        <v>105</v>
      </c>
      <c r="I80" s="16" t="s">
        <v>105</v>
      </c>
      <c r="J80" s="15" t="s">
        <v>25</v>
      </c>
      <c r="K80" s="15" t="s">
        <v>20</v>
      </c>
      <c r="L80" s="17" t="s">
        <v>21</v>
      </c>
      <c r="M80" s="25" t="s">
        <v>101</v>
      </c>
    </row>
    <row r="81" s="21" customFormat="true" ht="12" hidden="false" customHeight="true" outlineLevel="0" collapsed="false">
      <c r="A81" s="16" t="s">
        <v>97</v>
      </c>
      <c r="B81" s="15" t="n">
        <v>70005</v>
      </c>
      <c r="C81" s="15" t="s">
        <v>107</v>
      </c>
      <c r="D81" s="17"/>
      <c r="E81" s="17" t="s">
        <v>99</v>
      </c>
      <c r="F81" s="23"/>
      <c r="G81" s="26" t="n">
        <v>1000</v>
      </c>
      <c r="H81" s="15" t="s">
        <v>92</v>
      </c>
      <c r="I81" s="15" t="s">
        <v>92</v>
      </c>
      <c r="J81" s="15" t="s">
        <v>25</v>
      </c>
      <c r="K81" s="15" t="s">
        <v>20</v>
      </c>
      <c r="L81" s="17" t="s">
        <v>21</v>
      </c>
      <c r="M81" s="20" t="s">
        <v>101</v>
      </c>
    </row>
    <row r="82" s="21" customFormat="true" ht="12" hidden="false" customHeight="true" outlineLevel="0" collapsed="false">
      <c r="A82" s="16" t="s">
        <v>108</v>
      </c>
      <c r="B82" s="16" t="n">
        <v>75011</v>
      </c>
      <c r="C82" s="16" t="s">
        <v>109</v>
      </c>
      <c r="D82" s="22"/>
      <c r="E82" s="22" t="s">
        <v>99</v>
      </c>
      <c r="F82" s="23" t="n">
        <v>134660</v>
      </c>
      <c r="G82" s="24"/>
      <c r="H82" s="16" t="s">
        <v>110</v>
      </c>
      <c r="I82" s="16" t="s">
        <v>67</v>
      </c>
      <c r="J82" s="15" t="s">
        <v>25</v>
      </c>
      <c r="K82" s="15" t="s">
        <v>20</v>
      </c>
      <c r="L82" s="17" t="s">
        <v>21</v>
      </c>
      <c r="M82" s="25" t="s">
        <v>101</v>
      </c>
    </row>
    <row r="83" s="21" customFormat="true" ht="12" hidden="false" customHeight="true" outlineLevel="0" collapsed="false">
      <c r="A83" s="15" t="s">
        <v>111</v>
      </c>
      <c r="B83" s="16" t="n">
        <v>85321</v>
      </c>
      <c r="C83" s="16" t="s">
        <v>109</v>
      </c>
      <c r="D83" s="22"/>
      <c r="E83" s="22" t="s">
        <v>99</v>
      </c>
      <c r="F83" s="23"/>
      <c r="G83" s="24" t="n">
        <v>58400</v>
      </c>
      <c r="H83" s="16" t="s">
        <v>112</v>
      </c>
      <c r="I83" s="16" t="s">
        <v>90</v>
      </c>
      <c r="J83" s="15" t="s">
        <v>25</v>
      </c>
      <c r="K83" s="15" t="s">
        <v>20</v>
      </c>
      <c r="L83" s="17" t="s">
        <v>21</v>
      </c>
      <c r="M83" s="25" t="s">
        <v>101</v>
      </c>
    </row>
    <row r="84" s="21" customFormat="true" ht="12" hidden="false" customHeight="true" outlineLevel="0" collapsed="false">
      <c r="A84" s="16" t="s">
        <v>97</v>
      </c>
      <c r="B84" s="15" t="n">
        <v>70005</v>
      </c>
      <c r="C84" s="15" t="s">
        <v>113</v>
      </c>
      <c r="D84" s="17"/>
      <c r="E84" s="17" t="s">
        <v>99</v>
      </c>
      <c r="F84" s="23"/>
      <c r="G84" s="26" t="n">
        <v>263000</v>
      </c>
      <c r="H84" s="15" t="s">
        <v>100</v>
      </c>
      <c r="I84" s="15" t="s">
        <v>67</v>
      </c>
      <c r="J84" s="15" t="s">
        <v>25</v>
      </c>
      <c r="K84" s="15" t="s">
        <v>20</v>
      </c>
      <c r="L84" s="17" t="s">
        <v>21</v>
      </c>
      <c r="M84" s="20" t="s">
        <v>101</v>
      </c>
    </row>
    <row r="85" s="21" customFormat="true" ht="12" hidden="false" customHeight="true" outlineLevel="0" collapsed="false">
      <c r="A85" s="16" t="s">
        <v>114</v>
      </c>
      <c r="B85" s="16" t="n">
        <v>75411</v>
      </c>
      <c r="C85" s="16" t="s">
        <v>113</v>
      </c>
      <c r="D85" s="22"/>
      <c r="E85" s="22" t="s">
        <v>99</v>
      </c>
      <c r="F85" s="23"/>
      <c r="G85" s="24" t="n">
        <v>5000</v>
      </c>
      <c r="H85" s="16" t="s">
        <v>115</v>
      </c>
      <c r="I85" s="16" t="s">
        <v>115</v>
      </c>
      <c r="J85" s="15" t="s">
        <v>25</v>
      </c>
      <c r="K85" s="15" t="s">
        <v>20</v>
      </c>
      <c r="L85" s="17" t="s">
        <v>21</v>
      </c>
      <c r="M85" s="25" t="s">
        <v>101</v>
      </c>
    </row>
    <row r="86" s="21" customFormat="true" ht="12" hidden="false" customHeight="true" outlineLevel="0" collapsed="false">
      <c r="A86" s="16" t="s">
        <v>97</v>
      </c>
      <c r="B86" s="15" t="n">
        <v>70005</v>
      </c>
      <c r="C86" s="15" t="s">
        <v>113</v>
      </c>
      <c r="D86" s="17"/>
      <c r="E86" s="17" t="s">
        <v>99</v>
      </c>
      <c r="F86" s="23"/>
      <c r="G86" s="26" t="n">
        <v>30000</v>
      </c>
      <c r="H86" s="15" t="s">
        <v>116</v>
      </c>
      <c r="I86" s="15" t="s">
        <v>67</v>
      </c>
      <c r="J86" s="15" t="s">
        <v>25</v>
      </c>
      <c r="K86" s="15" t="s">
        <v>20</v>
      </c>
      <c r="L86" s="17" t="s">
        <v>21</v>
      </c>
      <c r="M86" s="20" t="s">
        <v>101</v>
      </c>
    </row>
    <row r="87" s="21" customFormat="true" ht="12" hidden="false" customHeight="true" outlineLevel="0" collapsed="false">
      <c r="A87" s="16" t="s">
        <v>97</v>
      </c>
      <c r="B87" s="15" t="n">
        <v>70005</v>
      </c>
      <c r="C87" s="15" t="s">
        <v>113</v>
      </c>
      <c r="D87" s="17"/>
      <c r="E87" s="17" t="s">
        <v>99</v>
      </c>
      <c r="F87" s="23"/>
      <c r="G87" s="26" t="n">
        <v>40000</v>
      </c>
      <c r="H87" s="15" t="s">
        <v>110</v>
      </c>
      <c r="I87" s="15" t="s">
        <v>67</v>
      </c>
      <c r="J87" s="15" t="s">
        <v>25</v>
      </c>
      <c r="K87" s="15" t="s">
        <v>20</v>
      </c>
      <c r="L87" s="17" t="s">
        <v>21</v>
      </c>
      <c r="M87" s="20" t="s">
        <v>101</v>
      </c>
    </row>
    <row r="88" s="21" customFormat="true" ht="12" hidden="false" customHeight="true" outlineLevel="0" collapsed="false">
      <c r="A88" s="16" t="s">
        <v>97</v>
      </c>
      <c r="B88" s="15" t="n">
        <v>70005</v>
      </c>
      <c r="C88" s="15" t="s">
        <v>113</v>
      </c>
      <c r="D88" s="17"/>
      <c r="E88" s="17" t="s">
        <v>99</v>
      </c>
      <c r="F88" s="23"/>
      <c r="G88" s="26" t="n">
        <v>959000</v>
      </c>
      <c r="H88" s="15" t="s">
        <v>92</v>
      </c>
      <c r="I88" s="15" t="s">
        <v>92</v>
      </c>
      <c r="J88" s="15" t="s">
        <v>25</v>
      </c>
      <c r="K88" s="15" t="s">
        <v>20</v>
      </c>
      <c r="L88" s="17" t="s">
        <v>21</v>
      </c>
      <c r="M88" s="20" t="s">
        <v>101</v>
      </c>
    </row>
    <row r="89" s="21" customFormat="true" ht="12" hidden="false" customHeight="true" outlineLevel="0" collapsed="false">
      <c r="A89" s="16" t="s">
        <v>97</v>
      </c>
      <c r="B89" s="15" t="n">
        <v>70005</v>
      </c>
      <c r="C89" s="15" t="s">
        <v>113</v>
      </c>
      <c r="D89" s="17"/>
      <c r="E89" s="17" t="s">
        <v>99</v>
      </c>
      <c r="F89" s="23"/>
      <c r="G89" s="26" t="n">
        <v>183000</v>
      </c>
      <c r="H89" s="15" t="s">
        <v>32</v>
      </c>
      <c r="I89" s="15" t="s">
        <v>32</v>
      </c>
      <c r="J89" s="15" t="s">
        <v>25</v>
      </c>
      <c r="K89" s="15" t="s">
        <v>20</v>
      </c>
      <c r="L89" s="17" t="s">
        <v>21</v>
      </c>
      <c r="M89" s="20" t="s">
        <v>101</v>
      </c>
    </row>
    <row r="90" s="21" customFormat="true" ht="12" hidden="false" customHeight="true" outlineLevel="0" collapsed="false">
      <c r="A90" s="16" t="s">
        <v>97</v>
      </c>
      <c r="B90" s="15" t="n">
        <v>70005</v>
      </c>
      <c r="C90" s="15" t="s">
        <v>113</v>
      </c>
      <c r="D90" s="17"/>
      <c r="E90" s="17" t="s">
        <v>99</v>
      </c>
      <c r="F90" s="23"/>
      <c r="G90" s="26" t="n">
        <v>8000</v>
      </c>
      <c r="H90" s="15" t="s">
        <v>117</v>
      </c>
      <c r="I90" s="15" t="s">
        <v>117</v>
      </c>
      <c r="J90" s="15" t="s">
        <v>25</v>
      </c>
      <c r="K90" s="15" t="s">
        <v>20</v>
      </c>
      <c r="L90" s="17" t="s">
        <v>21</v>
      </c>
      <c r="M90" s="20" t="s">
        <v>101</v>
      </c>
    </row>
    <row r="91" s="21" customFormat="true" ht="12" hidden="false" customHeight="true" outlineLevel="0" collapsed="false">
      <c r="A91" s="16" t="s">
        <v>97</v>
      </c>
      <c r="B91" s="15" t="n">
        <v>70005</v>
      </c>
      <c r="C91" s="15" t="s">
        <v>118</v>
      </c>
      <c r="D91" s="17"/>
      <c r="E91" s="17" t="s">
        <v>99</v>
      </c>
      <c r="F91" s="23"/>
      <c r="G91" s="26" t="n">
        <v>5250000</v>
      </c>
      <c r="H91" s="30" t="s">
        <v>100</v>
      </c>
      <c r="I91" s="30" t="s">
        <v>67</v>
      </c>
      <c r="J91" s="15" t="s">
        <v>25</v>
      </c>
      <c r="K91" s="15" t="s">
        <v>20</v>
      </c>
      <c r="L91" s="17" t="s">
        <v>21</v>
      </c>
      <c r="M91" s="20" t="s">
        <v>101</v>
      </c>
    </row>
    <row r="92" s="21" customFormat="true" ht="12" hidden="false" customHeight="true" outlineLevel="0" collapsed="false">
      <c r="A92" s="16" t="s">
        <v>97</v>
      </c>
      <c r="B92" s="15" t="n">
        <v>70005</v>
      </c>
      <c r="C92" s="15" t="s">
        <v>119</v>
      </c>
      <c r="D92" s="17"/>
      <c r="E92" s="17" t="s">
        <v>99</v>
      </c>
      <c r="F92" s="23"/>
      <c r="G92" s="26" t="n">
        <v>788000</v>
      </c>
      <c r="H92" s="15" t="s">
        <v>100</v>
      </c>
      <c r="I92" s="15" t="s">
        <v>67</v>
      </c>
      <c r="J92" s="15" t="s">
        <v>25</v>
      </c>
      <c r="K92" s="15" t="s">
        <v>20</v>
      </c>
      <c r="L92" s="17" t="s">
        <v>21</v>
      </c>
      <c r="M92" s="20" t="s">
        <v>101</v>
      </c>
    </row>
    <row r="93" s="21" customFormat="true" ht="12" hidden="false" customHeight="true" outlineLevel="0" collapsed="false">
      <c r="A93" s="16" t="s">
        <v>97</v>
      </c>
      <c r="B93" s="15" t="n">
        <v>70005</v>
      </c>
      <c r="C93" s="15" t="s">
        <v>120</v>
      </c>
      <c r="D93" s="17"/>
      <c r="E93" s="17" t="s">
        <v>99</v>
      </c>
      <c r="F93" s="23"/>
      <c r="G93" s="26" t="n">
        <v>2000</v>
      </c>
      <c r="H93" s="15" t="s">
        <v>38</v>
      </c>
      <c r="I93" s="15" t="s">
        <v>38</v>
      </c>
      <c r="J93" s="15" t="s">
        <v>25</v>
      </c>
      <c r="K93" s="15" t="s">
        <v>20</v>
      </c>
      <c r="L93" s="17" t="s">
        <v>21</v>
      </c>
      <c r="M93" s="20" t="s">
        <v>101</v>
      </c>
    </row>
    <row r="94" s="21" customFormat="true" ht="12" hidden="false" customHeight="true" outlineLevel="0" collapsed="false">
      <c r="A94" s="16" t="s">
        <v>97</v>
      </c>
      <c r="B94" s="15" t="n">
        <v>70005</v>
      </c>
      <c r="C94" s="15" t="s">
        <v>121</v>
      </c>
      <c r="D94" s="17"/>
      <c r="E94" s="17" t="s">
        <v>99</v>
      </c>
      <c r="F94" s="23"/>
      <c r="G94" s="26" t="n">
        <v>379000</v>
      </c>
      <c r="H94" s="15" t="s">
        <v>67</v>
      </c>
      <c r="I94" s="15" t="s">
        <v>67</v>
      </c>
      <c r="J94" s="15" t="s">
        <v>25</v>
      </c>
      <c r="K94" s="15" t="s">
        <v>20</v>
      </c>
      <c r="L94" s="17" t="s">
        <v>21</v>
      </c>
      <c r="M94" s="20" t="s">
        <v>101</v>
      </c>
    </row>
    <row r="95" s="21" customFormat="true" ht="12" hidden="false" customHeight="true" outlineLevel="0" collapsed="false">
      <c r="A95" s="15" t="s">
        <v>122</v>
      </c>
      <c r="B95" s="16" t="n">
        <v>85502</v>
      </c>
      <c r="C95" s="16" t="s">
        <v>121</v>
      </c>
      <c r="D95" s="22"/>
      <c r="E95" s="22" t="s">
        <v>99</v>
      </c>
      <c r="F95" s="23" t="n">
        <v>2300000</v>
      </c>
      <c r="G95" s="24"/>
      <c r="H95" s="16" t="s">
        <v>123</v>
      </c>
      <c r="I95" s="16" t="s">
        <v>90</v>
      </c>
      <c r="J95" s="15" t="s">
        <v>25</v>
      </c>
      <c r="K95" s="15" t="s">
        <v>20</v>
      </c>
      <c r="L95" s="17" t="s">
        <v>21</v>
      </c>
      <c r="M95" s="25" t="s">
        <v>101</v>
      </c>
    </row>
    <row r="96" s="21" customFormat="true" ht="12" hidden="false" customHeight="true" outlineLevel="0" collapsed="false">
      <c r="A96" s="16" t="s">
        <v>97</v>
      </c>
      <c r="B96" s="15" t="n">
        <v>70005</v>
      </c>
      <c r="C96" s="15" t="s">
        <v>121</v>
      </c>
      <c r="D96" s="17"/>
      <c r="E96" s="17" t="s">
        <v>99</v>
      </c>
      <c r="F96" s="23"/>
      <c r="G96" s="26" t="n">
        <v>9000</v>
      </c>
      <c r="H96" s="15" t="s">
        <v>92</v>
      </c>
      <c r="I96" s="15" t="s">
        <v>92</v>
      </c>
      <c r="J96" s="15" t="s">
        <v>25</v>
      </c>
      <c r="K96" s="15" t="s">
        <v>20</v>
      </c>
      <c r="L96" s="17" t="s">
        <v>21</v>
      </c>
      <c r="M96" s="20" t="s">
        <v>101</v>
      </c>
    </row>
    <row r="97" s="21" customFormat="true" ht="12" hidden="false" customHeight="true" outlineLevel="0" collapsed="false">
      <c r="A97" s="16" t="s">
        <v>103</v>
      </c>
      <c r="B97" s="16" t="n">
        <v>71015</v>
      </c>
      <c r="C97" s="16" t="s">
        <v>124</v>
      </c>
      <c r="D97" s="22"/>
      <c r="E97" s="22" t="s">
        <v>99</v>
      </c>
      <c r="F97" s="23"/>
      <c r="G97" s="24" t="n">
        <v>500</v>
      </c>
      <c r="H97" s="16" t="s">
        <v>105</v>
      </c>
      <c r="I97" s="16" t="s">
        <v>105</v>
      </c>
      <c r="J97" s="15" t="s">
        <v>25</v>
      </c>
      <c r="K97" s="15" t="s">
        <v>20</v>
      </c>
      <c r="L97" s="17" t="s">
        <v>21</v>
      </c>
      <c r="M97" s="25" t="s">
        <v>101</v>
      </c>
    </row>
    <row r="98" s="21" customFormat="true" ht="12" hidden="false" customHeight="true" outlineLevel="0" collapsed="false">
      <c r="A98" s="15" t="s">
        <v>122</v>
      </c>
      <c r="B98" s="16" t="n">
        <v>85502</v>
      </c>
      <c r="C98" s="16" t="s">
        <v>124</v>
      </c>
      <c r="D98" s="22"/>
      <c r="E98" s="22" t="s">
        <v>99</v>
      </c>
      <c r="F98" s="23" t="n">
        <v>160000</v>
      </c>
      <c r="G98" s="24"/>
      <c r="H98" s="16" t="s">
        <v>123</v>
      </c>
      <c r="I98" s="16" t="s">
        <v>90</v>
      </c>
      <c r="J98" s="15" t="s">
        <v>25</v>
      </c>
      <c r="K98" s="15" t="s">
        <v>20</v>
      </c>
      <c r="L98" s="17" t="s">
        <v>21</v>
      </c>
      <c r="M98" s="25" t="s">
        <v>101</v>
      </c>
    </row>
    <row r="99" s="21" customFormat="true" ht="12" hidden="false" customHeight="true" outlineLevel="0" collapsed="false">
      <c r="A99" s="16" t="s">
        <v>97</v>
      </c>
      <c r="B99" s="15" t="n">
        <v>70005</v>
      </c>
      <c r="C99" s="15" t="s">
        <v>125</v>
      </c>
      <c r="D99" s="17"/>
      <c r="E99" s="17" t="s">
        <v>99</v>
      </c>
      <c r="F99" s="23"/>
      <c r="G99" s="26" t="n">
        <v>76000</v>
      </c>
      <c r="H99" s="15" t="s">
        <v>100</v>
      </c>
      <c r="I99" s="15" t="s">
        <v>67</v>
      </c>
      <c r="J99" s="15" t="s">
        <v>25</v>
      </c>
      <c r="K99" s="15" t="s">
        <v>20</v>
      </c>
      <c r="L99" s="17" t="s">
        <v>21</v>
      </c>
      <c r="M99" s="20" t="s">
        <v>101</v>
      </c>
    </row>
    <row r="100" s="21" customFormat="true" ht="12" hidden="false" customHeight="true" outlineLevel="0" collapsed="false">
      <c r="A100" s="16" t="s">
        <v>97</v>
      </c>
      <c r="B100" s="15" t="n">
        <v>70005</v>
      </c>
      <c r="C100" s="15" t="s">
        <v>125</v>
      </c>
      <c r="D100" s="17"/>
      <c r="E100" s="17" t="s">
        <v>99</v>
      </c>
      <c r="F100" s="23"/>
      <c r="G100" s="26" t="n">
        <v>50000</v>
      </c>
      <c r="H100" s="15" t="s">
        <v>92</v>
      </c>
      <c r="I100" s="15" t="s">
        <v>92</v>
      </c>
      <c r="J100" s="15" t="s">
        <v>25</v>
      </c>
      <c r="K100" s="15" t="s">
        <v>20</v>
      </c>
      <c r="L100" s="17" t="s">
        <v>21</v>
      </c>
      <c r="M100" s="20" t="s">
        <v>101</v>
      </c>
    </row>
    <row r="101" s="21" customFormat="true" ht="12" hidden="false" customHeight="true" outlineLevel="0" collapsed="false">
      <c r="A101" s="16" t="s">
        <v>97</v>
      </c>
      <c r="B101" s="15" t="n">
        <v>70005</v>
      </c>
      <c r="C101" s="15" t="s">
        <v>126</v>
      </c>
      <c r="D101" s="17"/>
      <c r="E101" s="17" t="s">
        <v>99</v>
      </c>
      <c r="F101" s="23"/>
      <c r="G101" s="26" t="n">
        <v>475000</v>
      </c>
      <c r="H101" s="15" t="s">
        <v>100</v>
      </c>
      <c r="I101" s="15" t="s">
        <v>67</v>
      </c>
      <c r="J101" s="15" t="s">
        <v>25</v>
      </c>
      <c r="K101" s="15" t="s">
        <v>20</v>
      </c>
      <c r="L101" s="17" t="s">
        <v>21</v>
      </c>
      <c r="M101" s="20" t="s">
        <v>101</v>
      </c>
    </row>
    <row r="102" s="21" customFormat="true" ht="12" hidden="false" customHeight="true" outlineLevel="0" collapsed="false">
      <c r="A102" s="16" t="s">
        <v>114</v>
      </c>
      <c r="B102" s="16" t="n">
        <v>75411</v>
      </c>
      <c r="C102" s="16" t="s">
        <v>126</v>
      </c>
      <c r="D102" s="22"/>
      <c r="E102" s="22" t="s">
        <v>99</v>
      </c>
      <c r="F102" s="23"/>
      <c r="G102" s="24" t="n">
        <v>340000</v>
      </c>
      <c r="H102" s="16" t="s">
        <v>115</v>
      </c>
      <c r="I102" s="16" t="s">
        <v>115</v>
      </c>
      <c r="J102" s="15" t="s">
        <v>25</v>
      </c>
      <c r="K102" s="15" t="s">
        <v>20</v>
      </c>
      <c r="L102" s="17" t="s">
        <v>21</v>
      </c>
      <c r="M102" s="25" t="s">
        <v>101</v>
      </c>
    </row>
    <row r="103" s="21" customFormat="true" ht="12" hidden="false" customHeight="true" outlineLevel="0" collapsed="false">
      <c r="A103" s="15" t="s">
        <v>127</v>
      </c>
      <c r="B103" s="16" t="n">
        <v>85228</v>
      </c>
      <c r="C103" s="16" t="s">
        <v>126</v>
      </c>
      <c r="D103" s="22"/>
      <c r="E103" s="22" t="s">
        <v>99</v>
      </c>
      <c r="F103" s="23" t="n">
        <v>215000</v>
      </c>
      <c r="G103" s="24"/>
      <c r="H103" s="16" t="s">
        <v>71</v>
      </c>
      <c r="I103" s="16" t="s">
        <v>71</v>
      </c>
      <c r="J103" s="15" t="s">
        <v>25</v>
      </c>
      <c r="K103" s="15" t="s">
        <v>20</v>
      </c>
      <c r="L103" s="17" t="s">
        <v>21</v>
      </c>
      <c r="M103" s="25" t="s">
        <v>101</v>
      </c>
    </row>
    <row r="104" s="21" customFormat="true" ht="12" hidden="false" customHeight="true" outlineLevel="0" collapsed="false">
      <c r="A104" s="16" t="s">
        <v>103</v>
      </c>
      <c r="B104" s="16" t="n">
        <v>71015</v>
      </c>
      <c r="C104" s="16" t="s">
        <v>126</v>
      </c>
      <c r="D104" s="22"/>
      <c r="E104" s="22" t="s">
        <v>99</v>
      </c>
      <c r="F104" s="23"/>
      <c r="G104" s="24" t="n">
        <v>500</v>
      </c>
      <c r="H104" s="16" t="s">
        <v>105</v>
      </c>
      <c r="I104" s="16" t="s">
        <v>105</v>
      </c>
      <c r="J104" s="15" t="s">
        <v>25</v>
      </c>
      <c r="K104" s="15" t="s">
        <v>20</v>
      </c>
      <c r="L104" s="17" t="s">
        <v>21</v>
      </c>
      <c r="M104" s="25" t="s">
        <v>101</v>
      </c>
    </row>
    <row r="105" s="21" customFormat="true" ht="12" hidden="false" customHeight="true" outlineLevel="0" collapsed="false">
      <c r="A105" s="16" t="s">
        <v>97</v>
      </c>
      <c r="B105" s="15" t="n">
        <v>70005</v>
      </c>
      <c r="C105" s="15" t="s">
        <v>126</v>
      </c>
      <c r="D105" s="17"/>
      <c r="E105" s="17" t="s">
        <v>99</v>
      </c>
      <c r="F105" s="23"/>
      <c r="G105" s="26" t="n">
        <v>32000</v>
      </c>
      <c r="H105" s="15" t="s">
        <v>38</v>
      </c>
      <c r="I105" s="15" t="s">
        <v>38</v>
      </c>
      <c r="J105" s="15" t="s">
        <v>25</v>
      </c>
      <c r="K105" s="15" t="s">
        <v>20</v>
      </c>
      <c r="L105" s="17" t="s">
        <v>21</v>
      </c>
      <c r="M105" s="20" t="s">
        <v>101</v>
      </c>
    </row>
    <row r="106" s="21" customFormat="true" ht="12" hidden="false" customHeight="true" outlineLevel="0" collapsed="false">
      <c r="A106" s="15" t="s">
        <v>122</v>
      </c>
      <c r="B106" s="16" t="n">
        <v>85502</v>
      </c>
      <c r="C106" s="16" t="s">
        <v>128</v>
      </c>
      <c r="D106" s="22"/>
      <c r="E106" s="22" t="s">
        <v>99</v>
      </c>
      <c r="F106" s="23" t="n">
        <v>1540000</v>
      </c>
      <c r="G106" s="24"/>
      <c r="H106" s="16" t="s">
        <v>123</v>
      </c>
      <c r="I106" s="16" t="s">
        <v>90</v>
      </c>
      <c r="J106" s="15" t="s">
        <v>25</v>
      </c>
      <c r="K106" s="15" t="s">
        <v>20</v>
      </c>
      <c r="L106" s="17" t="s">
        <v>21</v>
      </c>
      <c r="M106" s="25" t="s">
        <v>101</v>
      </c>
    </row>
    <row r="107" s="21" customFormat="true" ht="12" hidden="false" customHeight="true" outlineLevel="0" collapsed="false">
      <c r="A107" s="15" t="n">
        <v>801</v>
      </c>
      <c r="B107" s="16" t="n">
        <v>80101</v>
      </c>
      <c r="C107" s="15" t="n">
        <v>2057</v>
      </c>
      <c r="D107" s="17" t="s">
        <v>16</v>
      </c>
      <c r="E107" s="17" t="s">
        <v>17</v>
      </c>
      <c r="F107" s="23" t="n">
        <v>961960</v>
      </c>
      <c r="G107" s="26"/>
      <c r="H107" s="15" t="s">
        <v>18</v>
      </c>
      <c r="I107" s="15" t="s">
        <v>18</v>
      </c>
      <c r="J107" s="15" t="s">
        <v>25</v>
      </c>
      <c r="K107" s="15" t="s">
        <v>20</v>
      </c>
      <c r="L107" s="17" t="s">
        <v>21</v>
      </c>
      <c r="M107" s="20" t="s">
        <v>129</v>
      </c>
    </row>
    <row r="108" s="21" customFormat="true" ht="12" hidden="false" customHeight="true" outlineLevel="0" collapsed="false">
      <c r="A108" s="15" t="n">
        <v>801</v>
      </c>
      <c r="B108" s="16" t="n">
        <v>80101</v>
      </c>
      <c r="C108" s="15" t="n">
        <v>2059</v>
      </c>
      <c r="D108" s="17" t="s">
        <v>16</v>
      </c>
      <c r="E108" s="17" t="s">
        <v>17</v>
      </c>
      <c r="F108" s="23" t="n">
        <v>58290</v>
      </c>
      <c r="G108" s="26"/>
      <c r="H108" s="15" t="s">
        <v>18</v>
      </c>
      <c r="I108" s="15" t="s">
        <v>18</v>
      </c>
      <c r="J108" s="15" t="s">
        <v>25</v>
      </c>
      <c r="K108" s="15" t="s">
        <v>20</v>
      </c>
      <c r="L108" s="17" t="s">
        <v>21</v>
      </c>
      <c r="M108" s="20" t="s">
        <v>129</v>
      </c>
    </row>
    <row r="109" s="21" customFormat="true" ht="12" hidden="false" customHeight="true" outlineLevel="0" collapsed="false">
      <c r="A109" s="15" t="n">
        <v>801</v>
      </c>
      <c r="B109" s="16" t="n">
        <v>80101</v>
      </c>
      <c r="C109" s="15" t="n">
        <v>2057</v>
      </c>
      <c r="D109" s="17" t="s">
        <v>16</v>
      </c>
      <c r="E109" s="17" t="s">
        <v>17</v>
      </c>
      <c r="F109" s="23" t="n">
        <v>54000</v>
      </c>
      <c r="G109" s="26"/>
      <c r="H109" s="15" t="s">
        <v>18</v>
      </c>
      <c r="I109" s="15" t="s">
        <v>18</v>
      </c>
      <c r="J109" s="15" t="s">
        <v>25</v>
      </c>
      <c r="K109" s="15" t="s">
        <v>20</v>
      </c>
      <c r="L109" s="17" t="s">
        <v>21</v>
      </c>
      <c r="M109" s="20" t="s">
        <v>130</v>
      </c>
    </row>
    <row r="110" s="21" customFormat="true" ht="12" hidden="false" customHeight="true" outlineLevel="0" collapsed="false">
      <c r="A110" s="15" t="n">
        <v>750</v>
      </c>
      <c r="B110" s="15" t="n">
        <v>75011</v>
      </c>
      <c r="C110" s="15" t="n">
        <v>2010</v>
      </c>
      <c r="D110" s="17" t="s">
        <v>131</v>
      </c>
      <c r="E110" s="17" t="s">
        <v>132</v>
      </c>
      <c r="F110" s="23" t="n">
        <v>7484215</v>
      </c>
      <c r="G110" s="26"/>
      <c r="H110" s="15" t="s">
        <v>18</v>
      </c>
      <c r="I110" s="15" t="s">
        <v>18</v>
      </c>
      <c r="J110" s="15" t="s">
        <v>25</v>
      </c>
      <c r="K110" s="15" t="s">
        <v>20</v>
      </c>
      <c r="L110" s="17" t="s">
        <v>21</v>
      </c>
      <c r="M110" s="20" t="s">
        <v>133</v>
      </c>
    </row>
    <row r="111" s="21" customFormat="true" ht="12" hidden="false" customHeight="true" outlineLevel="0" collapsed="false">
      <c r="A111" s="15" t="n">
        <v>754</v>
      </c>
      <c r="B111" s="16" t="n">
        <v>75414</v>
      </c>
      <c r="C111" s="15" t="n">
        <v>2010</v>
      </c>
      <c r="D111" s="17" t="s">
        <v>131</v>
      </c>
      <c r="E111" s="17" t="s">
        <v>132</v>
      </c>
      <c r="F111" s="23" t="n">
        <v>1000</v>
      </c>
      <c r="G111" s="26"/>
      <c r="H111" s="15" t="s">
        <v>18</v>
      </c>
      <c r="I111" s="15" t="s">
        <v>18</v>
      </c>
      <c r="J111" s="15" t="s">
        <v>25</v>
      </c>
      <c r="K111" s="15" t="s">
        <v>20</v>
      </c>
      <c r="L111" s="17" t="s">
        <v>21</v>
      </c>
      <c r="M111" s="20" t="s">
        <v>133</v>
      </c>
    </row>
    <row r="112" s="21" customFormat="true" ht="12" hidden="false" customHeight="true" outlineLevel="0" collapsed="false">
      <c r="A112" s="15" t="n">
        <v>852</v>
      </c>
      <c r="B112" s="16" t="n">
        <v>85203</v>
      </c>
      <c r="C112" s="15" t="n">
        <v>2010</v>
      </c>
      <c r="D112" s="17" t="s">
        <v>131</v>
      </c>
      <c r="E112" s="17" t="s">
        <v>132</v>
      </c>
      <c r="F112" s="23" t="n">
        <v>11659206</v>
      </c>
      <c r="G112" s="24"/>
      <c r="H112" s="15" t="s">
        <v>18</v>
      </c>
      <c r="I112" s="15" t="s">
        <v>18</v>
      </c>
      <c r="J112" s="15" t="s">
        <v>25</v>
      </c>
      <c r="K112" s="15" t="s">
        <v>20</v>
      </c>
      <c r="L112" s="17" t="s">
        <v>21</v>
      </c>
      <c r="M112" s="20" t="s">
        <v>133</v>
      </c>
    </row>
    <row r="113" s="21" customFormat="true" ht="12" hidden="false" customHeight="true" outlineLevel="0" collapsed="false">
      <c r="A113" s="15" t="n">
        <v>852</v>
      </c>
      <c r="B113" s="16" t="n">
        <v>85219</v>
      </c>
      <c r="C113" s="15" t="n">
        <v>2010</v>
      </c>
      <c r="D113" s="17" t="s">
        <v>131</v>
      </c>
      <c r="E113" s="17" t="s">
        <v>132</v>
      </c>
      <c r="F113" s="23" t="n">
        <v>50088</v>
      </c>
      <c r="G113" s="26"/>
      <c r="H113" s="15" t="s">
        <v>18</v>
      </c>
      <c r="I113" s="15" t="s">
        <v>18</v>
      </c>
      <c r="J113" s="15" t="s">
        <v>25</v>
      </c>
      <c r="K113" s="15" t="s">
        <v>20</v>
      </c>
      <c r="L113" s="17" t="s">
        <v>21</v>
      </c>
      <c r="M113" s="20" t="s">
        <v>133</v>
      </c>
    </row>
    <row r="114" s="21" customFormat="true" ht="12" hidden="false" customHeight="true" outlineLevel="0" collapsed="false">
      <c r="A114" s="15" t="n">
        <v>852</v>
      </c>
      <c r="B114" s="16" t="n">
        <v>85228</v>
      </c>
      <c r="C114" s="15" t="n">
        <v>2010</v>
      </c>
      <c r="D114" s="17" t="s">
        <v>131</v>
      </c>
      <c r="E114" s="17" t="s">
        <v>132</v>
      </c>
      <c r="F114" s="23" t="n">
        <v>2113205</v>
      </c>
      <c r="G114" s="26"/>
      <c r="H114" s="15" t="s">
        <v>18</v>
      </c>
      <c r="I114" s="15" t="s">
        <v>18</v>
      </c>
      <c r="J114" s="15" t="s">
        <v>25</v>
      </c>
      <c r="K114" s="15" t="s">
        <v>20</v>
      </c>
      <c r="L114" s="17" t="s">
        <v>21</v>
      </c>
      <c r="M114" s="20" t="s">
        <v>133</v>
      </c>
    </row>
    <row r="115" s="21" customFormat="true" ht="12" hidden="false" customHeight="true" outlineLevel="0" collapsed="false">
      <c r="A115" s="15" t="n">
        <v>855</v>
      </c>
      <c r="B115" s="16" t="n">
        <v>85502</v>
      </c>
      <c r="C115" s="15" t="n">
        <v>2010</v>
      </c>
      <c r="D115" s="17" t="s">
        <v>131</v>
      </c>
      <c r="E115" s="17" t="s">
        <v>132</v>
      </c>
      <c r="F115" s="23" t="n">
        <v>126100000</v>
      </c>
      <c r="G115" s="26"/>
      <c r="H115" s="15" t="s">
        <v>18</v>
      </c>
      <c r="I115" s="15" t="s">
        <v>18</v>
      </c>
      <c r="J115" s="15" t="s">
        <v>25</v>
      </c>
      <c r="K115" s="15" t="s">
        <v>20</v>
      </c>
      <c r="L115" s="17" t="s">
        <v>21</v>
      </c>
      <c r="M115" s="20" t="s">
        <v>133</v>
      </c>
    </row>
    <row r="116" s="21" customFormat="true" ht="12" hidden="false" customHeight="true" outlineLevel="0" collapsed="false">
      <c r="A116" s="15" t="n">
        <v>855</v>
      </c>
      <c r="B116" s="16" t="n">
        <v>85513</v>
      </c>
      <c r="C116" s="15" t="n">
        <v>2010</v>
      </c>
      <c r="D116" s="17" t="s">
        <v>131</v>
      </c>
      <c r="E116" s="17" t="s">
        <v>132</v>
      </c>
      <c r="F116" s="23" t="n">
        <v>1004421</v>
      </c>
      <c r="G116" s="26"/>
      <c r="H116" s="15" t="s">
        <v>18</v>
      </c>
      <c r="I116" s="15" t="s">
        <v>18</v>
      </c>
      <c r="J116" s="15" t="s">
        <v>25</v>
      </c>
      <c r="K116" s="15" t="s">
        <v>20</v>
      </c>
      <c r="L116" s="17" t="s">
        <v>21</v>
      </c>
      <c r="M116" s="20" t="s">
        <v>133</v>
      </c>
    </row>
    <row r="117" s="21" customFormat="true" ht="12" hidden="false" customHeight="true" outlineLevel="0" collapsed="false">
      <c r="A117" s="15" t="n">
        <v>852</v>
      </c>
      <c r="B117" s="16" t="n">
        <v>85213</v>
      </c>
      <c r="C117" s="15" t="n">
        <v>2030</v>
      </c>
      <c r="D117" s="17" t="s">
        <v>134</v>
      </c>
      <c r="E117" s="17" t="s">
        <v>135</v>
      </c>
      <c r="F117" s="23" t="n">
        <v>1259174</v>
      </c>
      <c r="G117" s="26"/>
      <c r="H117" s="15" t="s">
        <v>18</v>
      </c>
      <c r="I117" s="15" t="s">
        <v>18</v>
      </c>
      <c r="J117" s="15" t="s">
        <v>25</v>
      </c>
      <c r="K117" s="15" t="s">
        <v>20</v>
      </c>
      <c r="L117" s="17" t="s">
        <v>21</v>
      </c>
      <c r="M117" s="20" t="s">
        <v>133</v>
      </c>
    </row>
    <row r="118" s="21" customFormat="true" ht="12" hidden="false" customHeight="true" outlineLevel="0" collapsed="false">
      <c r="A118" s="15" t="n">
        <v>852</v>
      </c>
      <c r="B118" s="16" t="n">
        <v>85214</v>
      </c>
      <c r="C118" s="15" t="n">
        <v>2030</v>
      </c>
      <c r="D118" s="17" t="s">
        <v>134</v>
      </c>
      <c r="E118" s="17" t="s">
        <v>135</v>
      </c>
      <c r="F118" s="23" t="n">
        <v>4902336</v>
      </c>
      <c r="G118" s="26"/>
      <c r="H118" s="15" t="s">
        <v>18</v>
      </c>
      <c r="I118" s="15" t="s">
        <v>18</v>
      </c>
      <c r="J118" s="15" t="s">
        <v>25</v>
      </c>
      <c r="K118" s="15" t="s">
        <v>20</v>
      </c>
      <c r="L118" s="17" t="s">
        <v>21</v>
      </c>
      <c r="M118" s="20" t="s">
        <v>133</v>
      </c>
    </row>
    <row r="119" s="21" customFormat="true" ht="12" hidden="false" customHeight="true" outlineLevel="0" collapsed="false">
      <c r="A119" s="15" t="n">
        <v>852</v>
      </c>
      <c r="B119" s="16" t="n">
        <v>85216</v>
      </c>
      <c r="C119" s="15" t="n">
        <v>2030</v>
      </c>
      <c r="D119" s="17" t="s">
        <v>134</v>
      </c>
      <c r="E119" s="17" t="s">
        <v>135</v>
      </c>
      <c r="F119" s="23" t="n">
        <v>15223285</v>
      </c>
      <c r="G119" s="26"/>
      <c r="H119" s="15" t="s">
        <v>18</v>
      </c>
      <c r="I119" s="15" t="s">
        <v>18</v>
      </c>
      <c r="J119" s="15" t="s">
        <v>25</v>
      </c>
      <c r="K119" s="15" t="s">
        <v>20</v>
      </c>
      <c r="L119" s="17" t="s">
        <v>21</v>
      </c>
      <c r="M119" s="20" t="s">
        <v>133</v>
      </c>
    </row>
    <row r="120" s="21" customFormat="true" ht="12" hidden="false" customHeight="true" outlineLevel="0" collapsed="false">
      <c r="A120" s="15" t="n">
        <v>852</v>
      </c>
      <c r="B120" s="16" t="n">
        <v>85219</v>
      </c>
      <c r="C120" s="15" t="n">
        <v>2030</v>
      </c>
      <c r="D120" s="17" t="s">
        <v>134</v>
      </c>
      <c r="E120" s="17" t="s">
        <v>135</v>
      </c>
      <c r="F120" s="23" t="n">
        <v>4826095</v>
      </c>
      <c r="G120" s="26"/>
      <c r="H120" s="15" t="s">
        <v>18</v>
      </c>
      <c r="I120" s="15" t="s">
        <v>18</v>
      </c>
      <c r="J120" s="15" t="s">
        <v>25</v>
      </c>
      <c r="K120" s="15" t="s">
        <v>20</v>
      </c>
      <c r="L120" s="17" t="s">
        <v>21</v>
      </c>
      <c r="M120" s="20" t="s">
        <v>133</v>
      </c>
    </row>
    <row r="121" s="21" customFormat="true" ht="12" hidden="false" customHeight="true" outlineLevel="0" collapsed="false">
      <c r="A121" s="15" t="n">
        <v>852</v>
      </c>
      <c r="B121" s="16" t="n">
        <v>85230</v>
      </c>
      <c r="C121" s="15" t="n">
        <v>2030</v>
      </c>
      <c r="D121" s="17" t="s">
        <v>134</v>
      </c>
      <c r="E121" s="17" t="s">
        <v>135</v>
      </c>
      <c r="F121" s="23" t="n">
        <v>6356068</v>
      </c>
      <c r="G121" s="26"/>
      <c r="H121" s="15" t="s">
        <v>18</v>
      </c>
      <c r="I121" s="15" t="s">
        <v>18</v>
      </c>
      <c r="J121" s="15" t="s">
        <v>25</v>
      </c>
      <c r="K121" s="15" t="s">
        <v>20</v>
      </c>
      <c r="L121" s="17" t="s">
        <v>21</v>
      </c>
      <c r="M121" s="20" t="s">
        <v>133</v>
      </c>
    </row>
    <row r="122" s="21" customFormat="true" ht="12" hidden="false" customHeight="true" outlineLevel="0" collapsed="false">
      <c r="A122" s="15" t="n">
        <v>855</v>
      </c>
      <c r="B122" s="16" t="n">
        <v>85501</v>
      </c>
      <c r="C122" s="15" t="n">
        <v>2060</v>
      </c>
      <c r="D122" s="17" t="s">
        <v>131</v>
      </c>
      <c r="E122" s="17" t="s">
        <v>132</v>
      </c>
      <c r="F122" s="23" t="n">
        <v>320598279</v>
      </c>
      <c r="G122" s="26"/>
      <c r="H122" s="15" t="s">
        <v>18</v>
      </c>
      <c r="I122" s="15" t="s">
        <v>18</v>
      </c>
      <c r="J122" s="15" t="s">
        <v>25</v>
      </c>
      <c r="K122" s="15" t="s">
        <v>20</v>
      </c>
      <c r="L122" s="17" t="s">
        <v>21</v>
      </c>
      <c r="M122" s="20" t="s">
        <v>133</v>
      </c>
    </row>
    <row r="123" s="21" customFormat="true" ht="12" hidden="false" customHeight="true" outlineLevel="0" collapsed="false">
      <c r="A123" s="15" t="n">
        <v>600</v>
      </c>
      <c r="B123" s="15" t="n">
        <v>60095</v>
      </c>
      <c r="C123" s="15" t="n">
        <v>2110</v>
      </c>
      <c r="D123" s="17" t="s">
        <v>136</v>
      </c>
      <c r="E123" s="17" t="s">
        <v>132</v>
      </c>
      <c r="F123" s="23"/>
      <c r="G123" s="24" t="n">
        <v>51263</v>
      </c>
      <c r="H123" s="15" t="s">
        <v>18</v>
      </c>
      <c r="I123" s="15" t="s">
        <v>18</v>
      </c>
      <c r="J123" s="15" t="s">
        <v>25</v>
      </c>
      <c r="K123" s="15" t="s">
        <v>20</v>
      </c>
      <c r="L123" s="17" t="s">
        <v>21</v>
      </c>
      <c r="M123" s="20" t="s">
        <v>133</v>
      </c>
    </row>
    <row r="124" s="21" customFormat="true" ht="12" hidden="false" customHeight="true" outlineLevel="0" collapsed="false">
      <c r="A124" s="15" t="n">
        <v>700</v>
      </c>
      <c r="B124" s="15" t="n">
        <v>70005</v>
      </c>
      <c r="C124" s="15" t="n">
        <v>2110</v>
      </c>
      <c r="D124" s="17" t="s">
        <v>136</v>
      </c>
      <c r="E124" s="17" t="s">
        <v>132</v>
      </c>
      <c r="F124" s="23"/>
      <c r="G124" s="24" t="n">
        <v>3481000</v>
      </c>
      <c r="H124" s="15" t="s">
        <v>18</v>
      </c>
      <c r="I124" s="15" t="s">
        <v>18</v>
      </c>
      <c r="J124" s="15" t="s">
        <v>25</v>
      </c>
      <c r="K124" s="15" t="s">
        <v>20</v>
      </c>
      <c r="L124" s="17" t="s">
        <v>21</v>
      </c>
      <c r="M124" s="20" t="s">
        <v>133</v>
      </c>
    </row>
    <row r="125" s="21" customFormat="true" ht="12" hidden="false" customHeight="true" outlineLevel="0" collapsed="false">
      <c r="A125" s="15" t="n">
        <v>710</v>
      </c>
      <c r="B125" s="15" t="n">
        <v>71012</v>
      </c>
      <c r="C125" s="15" t="n">
        <v>2110</v>
      </c>
      <c r="D125" s="17" t="s">
        <v>136</v>
      </c>
      <c r="E125" s="17" t="s">
        <v>132</v>
      </c>
      <c r="F125" s="23"/>
      <c r="G125" s="24" t="n">
        <v>697306</v>
      </c>
      <c r="H125" s="15" t="s">
        <v>18</v>
      </c>
      <c r="I125" s="15" t="s">
        <v>18</v>
      </c>
      <c r="J125" s="15" t="s">
        <v>25</v>
      </c>
      <c r="K125" s="15" t="s">
        <v>20</v>
      </c>
      <c r="L125" s="17" t="s">
        <v>21</v>
      </c>
      <c r="M125" s="20" t="s">
        <v>133</v>
      </c>
    </row>
    <row r="126" s="21" customFormat="true" ht="12" hidden="false" customHeight="true" outlineLevel="0" collapsed="false">
      <c r="A126" s="15" t="n">
        <v>710</v>
      </c>
      <c r="B126" s="15" t="n">
        <v>71015</v>
      </c>
      <c r="C126" s="15" t="n">
        <v>2110</v>
      </c>
      <c r="D126" s="17" t="s">
        <v>136</v>
      </c>
      <c r="E126" s="17" t="s">
        <v>132</v>
      </c>
      <c r="F126" s="23"/>
      <c r="G126" s="24" t="n">
        <v>4938479</v>
      </c>
      <c r="H126" s="15" t="s">
        <v>18</v>
      </c>
      <c r="I126" s="15" t="s">
        <v>18</v>
      </c>
      <c r="J126" s="15" t="s">
        <v>25</v>
      </c>
      <c r="K126" s="15" t="s">
        <v>20</v>
      </c>
      <c r="L126" s="17" t="s">
        <v>21</v>
      </c>
      <c r="M126" s="20" t="s">
        <v>133</v>
      </c>
    </row>
    <row r="127" s="21" customFormat="true" ht="12" hidden="false" customHeight="true" outlineLevel="0" collapsed="false">
      <c r="A127" s="15" t="n">
        <v>750</v>
      </c>
      <c r="B127" s="15" t="n">
        <v>75011</v>
      </c>
      <c r="C127" s="15" t="n">
        <v>2110</v>
      </c>
      <c r="D127" s="17" t="s">
        <v>136</v>
      </c>
      <c r="E127" s="17" t="s">
        <v>132</v>
      </c>
      <c r="F127" s="23"/>
      <c r="G127" s="24" t="n">
        <v>112635</v>
      </c>
      <c r="H127" s="15" t="s">
        <v>18</v>
      </c>
      <c r="I127" s="15" t="s">
        <v>18</v>
      </c>
      <c r="J127" s="15" t="s">
        <v>25</v>
      </c>
      <c r="K127" s="15" t="s">
        <v>20</v>
      </c>
      <c r="L127" s="17" t="s">
        <v>21</v>
      </c>
      <c r="M127" s="20" t="s">
        <v>133</v>
      </c>
    </row>
    <row r="128" s="21" customFormat="true" ht="12" hidden="false" customHeight="true" outlineLevel="0" collapsed="false">
      <c r="A128" s="15" t="n">
        <v>750</v>
      </c>
      <c r="B128" s="15" t="n">
        <v>75045</v>
      </c>
      <c r="C128" s="15" t="n">
        <v>2110</v>
      </c>
      <c r="D128" s="17" t="s">
        <v>136</v>
      </c>
      <c r="E128" s="17" t="s">
        <v>132</v>
      </c>
      <c r="F128" s="23"/>
      <c r="G128" s="24" t="n">
        <v>104000</v>
      </c>
      <c r="H128" s="15" t="s">
        <v>18</v>
      </c>
      <c r="I128" s="15" t="s">
        <v>18</v>
      </c>
      <c r="J128" s="15" t="s">
        <v>25</v>
      </c>
      <c r="K128" s="15" t="s">
        <v>20</v>
      </c>
      <c r="L128" s="17" t="s">
        <v>21</v>
      </c>
      <c r="M128" s="20" t="s">
        <v>133</v>
      </c>
    </row>
    <row r="129" s="21" customFormat="true" ht="12" hidden="false" customHeight="true" outlineLevel="0" collapsed="false">
      <c r="A129" s="15" t="n">
        <v>752</v>
      </c>
      <c r="B129" s="16" t="n">
        <v>75212</v>
      </c>
      <c r="C129" s="15" t="n">
        <v>2110</v>
      </c>
      <c r="D129" s="17" t="s">
        <v>136</v>
      </c>
      <c r="E129" s="17" t="s">
        <v>132</v>
      </c>
      <c r="F129" s="23"/>
      <c r="G129" s="24" t="n">
        <v>1700</v>
      </c>
      <c r="H129" s="15" t="s">
        <v>18</v>
      </c>
      <c r="I129" s="15" t="s">
        <v>18</v>
      </c>
      <c r="J129" s="15" t="s">
        <v>25</v>
      </c>
      <c r="K129" s="15" t="s">
        <v>20</v>
      </c>
      <c r="L129" s="17" t="s">
        <v>21</v>
      </c>
      <c r="M129" s="20" t="s">
        <v>133</v>
      </c>
    </row>
    <row r="130" s="21" customFormat="true" ht="12" hidden="false" customHeight="true" outlineLevel="0" collapsed="false">
      <c r="A130" s="15" t="n">
        <v>754</v>
      </c>
      <c r="B130" s="16" t="n">
        <v>75411</v>
      </c>
      <c r="C130" s="15" t="n">
        <v>2110</v>
      </c>
      <c r="D130" s="17" t="s">
        <v>136</v>
      </c>
      <c r="E130" s="17" t="s">
        <v>132</v>
      </c>
      <c r="F130" s="23"/>
      <c r="G130" s="24" t="n">
        <v>62262449</v>
      </c>
      <c r="H130" s="15" t="s">
        <v>18</v>
      </c>
      <c r="I130" s="15" t="s">
        <v>18</v>
      </c>
      <c r="J130" s="15" t="s">
        <v>25</v>
      </c>
      <c r="K130" s="15" t="s">
        <v>20</v>
      </c>
      <c r="L130" s="17" t="s">
        <v>21</v>
      </c>
      <c r="M130" s="20" t="s">
        <v>133</v>
      </c>
    </row>
    <row r="131" s="21" customFormat="true" ht="12" hidden="false" customHeight="true" outlineLevel="0" collapsed="false">
      <c r="A131" s="15" t="n">
        <v>755</v>
      </c>
      <c r="B131" s="16" t="n">
        <v>75515</v>
      </c>
      <c r="C131" s="15" t="n">
        <v>2110</v>
      </c>
      <c r="D131" s="17" t="s">
        <v>136</v>
      </c>
      <c r="E131" s="17" t="s">
        <v>132</v>
      </c>
      <c r="F131" s="23"/>
      <c r="G131" s="24" t="n">
        <v>2046000</v>
      </c>
      <c r="H131" s="15" t="s">
        <v>18</v>
      </c>
      <c r="I131" s="15" t="s">
        <v>18</v>
      </c>
      <c r="J131" s="15" t="s">
        <v>25</v>
      </c>
      <c r="K131" s="15" t="s">
        <v>20</v>
      </c>
      <c r="L131" s="17" t="s">
        <v>21</v>
      </c>
      <c r="M131" s="20" t="s">
        <v>133</v>
      </c>
    </row>
    <row r="132" s="21" customFormat="true" ht="12" hidden="false" customHeight="true" outlineLevel="0" collapsed="false">
      <c r="A132" s="15" t="n">
        <v>851</v>
      </c>
      <c r="B132" s="16" t="n">
        <v>85156</v>
      </c>
      <c r="C132" s="15" t="n">
        <v>2110</v>
      </c>
      <c r="D132" s="17" t="s">
        <v>136</v>
      </c>
      <c r="E132" s="17" t="s">
        <v>132</v>
      </c>
      <c r="F132" s="23"/>
      <c r="G132" s="24" t="n">
        <v>13189997</v>
      </c>
      <c r="H132" s="15" t="s">
        <v>18</v>
      </c>
      <c r="I132" s="15" t="s">
        <v>18</v>
      </c>
      <c r="J132" s="15" t="s">
        <v>25</v>
      </c>
      <c r="K132" s="15" t="s">
        <v>20</v>
      </c>
      <c r="L132" s="17" t="s">
        <v>21</v>
      </c>
      <c r="M132" s="20" t="s">
        <v>133</v>
      </c>
    </row>
    <row r="133" s="21" customFormat="true" ht="12" hidden="false" customHeight="true" outlineLevel="0" collapsed="false">
      <c r="A133" s="15" t="n">
        <v>852</v>
      </c>
      <c r="B133" s="16" t="n">
        <v>85205</v>
      </c>
      <c r="C133" s="15" t="n">
        <v>2110</v>
      </c>
      <c r="D133" s="17" t="s">
        <v>136</v>
      </c>
      <c r="E133" s="17" t="s">
        <v>132</v>
      </c>
      <c r="F133" s="23"/>
      <c r="G133" s="24" t="n">
        <v>568000</v>
      </c>
      <c r="H133" s="15" t="s">
        <v>18</v>
      </c>
      <c r="I133" s="15" t="s">
        <v>18</v>
      </c>
      <c r="J133" s="15" t="s">
        <v>25</v>
      </c>
      <c r="K133" s="15" t="s">
        <v>20</v>
      </c>
      <c r="L133" s="17" t="s">
        <v>21</v>
      </c>
      <c r="M133" s="20" t="s">
        <v>133</v>
      </c>
    </row>
    <row r="134" s="21" customFormat="true" ht="12" hidden="false" customHeight="true" outlineLevel="0" collapsed="false">
      <c r="A134" s="15" t="n">
        <v>853</v>
      </c>
      <c r="B134" s="16" t="n">
        <v>85321</v>
      </c>
      <c r="C134" s="15" t="n">
        <v>2110</v>
      </c>
      <c r="D134" s="17" t="s">
        <v>136</v>
      </c>
      <c r="E134" s="17" t="s">
        <v>132</v>
      </c>
      <c r="F134" s="23"/>
      <c r="G134" s="24" t="n">
        <v>2700000</v>
      </c>
      <c r="H134" s="15" t="s">
        <v>18</v>
      </c>
      <c r="I134" s="15" t="s">
        <v>18</v>
      </c>
      <c r="J134" s="15" t="s">
        <v>25</v>
      </c>
      <c r="K134" s="15" t="s">
        <v>20</v>
      </c>
      <c r="L134" s="17" t="s">
        <v>21</v>
      </c>
      <c r="M134" s="20" t="s">
        <v>133</v>
      </c>
    </row>
    <row r="135" s="21" customFormat="true" ht="12" hidden="false" customHeight="true" outlineLevel="0" collapsed="false">
      <c r="A135" s="15" t="s">
        <v>137</v>
      </c>
      <c r="B135" s="15" t="s">
        <v>138</v>
      </c>
      <c r="C135" s="15" t="n">
        <v>2110</v>
      </c>
      <c r="D135" s="17" t="s">
        <v>136</v>
      </c>
      <c r="E135" s="17" t="s">
        <v>132</v>
      </c>
      <c r="F135" s="23"/>
      <c r="G135" s="24" t="n">
        <v>32795</v>
      </c>
      <c r="H135" s="15" t="s">
        <v>18</v>
      </c>
      <c r="I135" s="15" t="s">
        <v>18</v>
      </c>
      <c r="J135" s="15" t="s">
        <v>25</v>
      </c>
      <c r="K135" s="15" t="s">
        <v>20</v>
      </c>
      <c r="L135" s="17" t="s">
        <v>21</v>
      </c>
      <c r="M135" s="20" t="s">
        <v>133</v>
      </c>
    </row>
    <row r="136" s="21" customFormat="true" ht="12" hidden="false" customHeight="true" outlineLevel="0" collapsed="false">
      <c r="A136" s="16" t="n">
        <v>750</v>
      </c>
      <c r="B136" s="16" t="n">
        <v>75045</v>
      </c>
      <c r="C136" s="16" t="n">
        <v>2120</v>
      </c>
      <c r="D136" s="22" t="s">
        <v>139</v>
      </c>
      <c r="E136" s="22" t="s">
        <v>140</v>
      </c>
      <c r="F136" s="23"/>
      <c r="G136" s="24" t="n">
        <v>108640</v>
      </c>
      <c r="H136" s="16" t="s">
        <v>18</v>
      </c>
      <c r="I136" s="16" t="s">
        <v>18</v>
      </c>
      <c r="J136" s="15" t="s">
        <v>25</v>
      </c>
      <c r="K136" s="15" t="s">
        <v>20</v>
      </c>
      <c r="L136" s="17" t="s">
        <v>21</v>
      </c>
      <c r="M136" s="25" t="s">
        <v>133</v>
      </c>
    </row>
    <row r="137" s="21" customFormat="true" ht="12" hidden="false" customHeight="true" outlineLevel="0" collapsed="false">
      <c r="A137" s="15" t="n">
        <v>852</v>
      </c>
      <c r="B137" s="16" t="n">
        <v>85202</v>
      </c>
      <c r="C137" s="15" t="n">
        <v>2130</v>
      </c>
      <c r="D137" s="17" t="s">
        <v>141</v>
      </c>
      <c r="E137" s="17" t="s">
        <v>135</v>
      </c>
      <c r="F137" s="23"/>
      <c r="G137" s="26" t="n">
        <v>17394839</v>
      </c>
      <c r="H137" s="30" t="s">
        <v>18</v>
      </c>
      <c r="I137" s="30" t="s">
        <v>18</v>
      </c>
      <c r="J137" s="15" t="s">
        <v>25</v>
      </c>
      <c r="K137" s="15" t="s">
        <v>20</v>
      </c>
      <c r="L137" s="17" t="s">
        <v>21</v>
      </c>
      <c r="M137" s="20" t="s">
        <v>133</v>
      </c>
    </row>
    <row r="138" s="21" customFormat="true" ht="12" hidden="false" customHeight="true" outlineLevel="0" collapsed="false">
      <c r="A138" s="15" t="n">
        <v>855</v>
      </c>
      <c r="B138" s="15" t="n">
        <v>85508</v>
      </c>
      <c r="C138" s="15" t="n">
        <v>2160</v>
      </c>
      <c r="D138" s="17" t="s">
        <v>136</v>
      </c>
      <c r="E138" s="17" t="s">
        <v>132</v>
      </c>
      <c r="F138" s="23"/>
      <c r="G138" s="24" t="n">
        <v>1068921</v>
      </c>
      <c r="H138" s="15" t="s">
        <v>18</v>
      </c>
      <c r="I138" s="15" t="s">
        <v>18</v>
      </c>
      <c r="J138" s="15" t="s">
        <v>25</v>
      </c>
      <c r="K138" s="15" t="s">
        <v>20</v>
      </c>
      <c r="L138" s="17" t="s">
        <v>21</v>
      </c>
      <c r="M138" s="20" t="s">
        <v>133</v>
      </c>
    </row>
    <row r="139" s="21" customFormat="true" ht="12" hidden="false" customHeight="true" outlineLevel="0" collapsed="false">
      <c r="A139" s="15" t="n">
        <v>855</v>
      </c>
      <c r="B139" s="15" t="n">
        <v>85510</v>
      </c>
      <c r="C139" s="15" t="n">
        <v>2160</v>
      </c>
      <c r="D139" s="17" t="s">
        <v>136</v>
      </c>
      <c r="E139" s="17" t="s">
        <v>132</v>
      </c>
      <c r="F139" s="23"/>
      <c r="G139" s="24" t="n">
        <v>705818</v>
      </c>
      <c r="H139" s="15" t="s">
        <v>18</v>
      </c>
      <c r="I139" s="15" t="s">
        <v>18</v>
      </c>
      <c r="J139" s="15" t="s">
        <v>25</v>
      </c>
      <c r="K139" s="15" t="s">
        <v>20</v>
      </c>
      <c r="L139" s="17" t="s">
        <v>21</v>
      </c>
      <c r="M139" s="20" t="s">
        <v>133</v>
      </c>
    </row>
    <row r="140" s="21" customFormat="true" ht="12" hidden="false" customHeight="true" outlineLevel="0" collapsed="false">
      <c r="A140" s="15" t="n">
        <v>710</v>
      </c>
      <c r="B140" s="15" t="n">
        <v>71035</v>
      </c>
      <c r="C140" s="15" t="n">
        <v>2020</v>
      </c>
      <c r="D140" s="17" t="s">
        <v>142</v>
      </c>
      <c r="E140" s="17" t="s">
        <v>140</v>
      </c>
      <c r="F140" s="23" t="n">
        <v>120000</v>
      </c>
      <c r="G140" s="24"/>
      <c r="H140" s="15" t="s">
        <v>18</v>
      </c>
      <c r="I140" s="15" t="s">
        <v>18</v>
      </c>
      <c r="J140" s="15" t="s">
        <v>25</v>
      </c>
      <c r="K140" s="15" t="s">
        <v>20</v>
      </c>
      <c r="L140" s="17" t="s">
        <v>21</v>
      </c>
      <c r="M140" s="20" t="s">
        <v>143</v>
      </c>
    </row>
    <row r="141" s="21" customFormat="true" ht="12" hidden="false" customHeight="true" outlineLevel="0" collapsed="false">
      <c r="A141" s="15" t="n">
        <v>921</v>
      </c>
      <c r="B141" s="16" t="n">
        <v>92118</v>
      </c>
      <c r="C141" s="15" t="n">
        <v>2330</v>
      </c>
      <c r="D141" s="17" t="s">
        <v>144</v>
      </c>
      <c r="E141" s="17" t="s">
        <v>145</v>
      </c>
      <c r="F141" s="23" t="n">
        <v>1862000</v>
      </c>
      <c r="G141" s="26"/>
      <c r="H141" s="15" t="s">
        <v>18</v>
      </c>
      <c r="I141" s="15" t="s">
        <v>18</v>
      </c>
      <c r="J141" s="15" t="s">
        <v>25</v>
      </c>
      <c r="K141" s="15" t="s">
        <v>20</v>
      </c>
      <c r="L141" s="17" t="s">
        <v>21</v>
      </c>
      <c r="M141" s="20" t="s">
        <v>146</v>
      </c>
    </row>
    <row r="142" s="21" customFormat="true" ht="12" hidden="false" customHeight="true" outlineLevel="0" collapsed="false">
      <c r="A142" s="15" t="n">
        <v>852</v>
      </c>
      <c r="B142" s="16" t="n">
        <v>85231</v>
      </c>
      <c r="C142" s="15" t="n">
        <v>2110</v>
      </c>
      <c r="D142" s="17" t="s">
        <v>136</v>
      </c>
      <c r="E142" s="17" t="s">
        <v>132</v>
      </c>
      <c r="F142" s="23"/>
      <c r="G142" s="24" t="n">
        <v>9000</v>
      </c>
      <c r="H142" s="15" t="s">
        <v>18</v>
      </c>
      <c r="I142" s="15" t="s">
        <v>18</v>
      </c>
      <c r="J142" s="15" t="s">
        <v>25</v>
      </c>
      <c r="K142" s="15" t="s">
        <v>20</v>
      </c>
      <c r="L142" s="17" t="s">
        <v>21</v>
      </c>
      <c r="M142" s="20" t="s">
        <v>147</v>
      </c>
    </row>
    <row r="143" s="21" customFormat="true" ht="12" hidden="false" customHeight="true" outlineLevel="0" collapsed="false">
      <c r="A143" s="15" t="n">
        <v>852</v>
      </c>
      <c r="B143" s="15" t="n">
        <v>85220</v>
      </c>
      <c r="C143" s="15" t="n">
        <v>2320</v>
      </c>
      <c r="D143" s="17" t="s">
        <v>148</v>
      </c>
      <c r="E143" s="17" t="s">
        <v>145</v>
      </c>
      <c r="F143" s="23"/>
      <c r="G143" s="24" t="n">
        <v>145000</v>
      </c>
      <c r="H143" s="15" t="s">
        <v>18</v>
      </c>
      <c r="I143" s="15" t="s">
        <v>18</v>
      </c>
      <c r="J143" s="15" t="s">
        <v>25</v>
      </c>
      <c r="K143" s="15" t="s">
        <v>20</v>
      </c>
      <c r="L143" s="17" t="s">
        <v>21</v>
      </c>
      <c r="M143" s="20" t="s">
        <v>149</v>
      </c>
    </row>
    <row r="144" s="21" customFormat="true" ht="12" hidden="false" customHeight="true" outlineLevel="0" collapsed="false">
      <c r="A144" s="15" t="n">
        <v>751</v>
      </c>
      <c r="B144" s="16" t="n">
        <v>75101</v>
      </c>
      <c r="C144" s="15" t="n">
        <v>2010</v>
      </c>
      <c r="D144" s="17" t="s">
        <v>150</v>
      </c>
      <c r="E144" s="17" t="s">
        <v>132</v>
      </c>
      <c r="F144" s="23" t="n">
        <v>142691</v>
      </c>
      <c r="G144" s="26"/>
      <c r="H144" s="15" t="s">
        <v>18</v>
      </c>
      <c r="I144" s="15" t="s">
        <v>18</v>
      </c>
      <c r="J144" s="15" t="s">
        <v>25</v>
      </c>
      <c r="K144" s="15" t="s">
        <v>20</v>
      </c>
      <c r="L144" s="17" t="s">
        <v>21</v>
      </c>
      <c r="M144" s="20" t="s">
        <v>151</v>
      </c>
    </row>
    <row r="145" s="21" customFormat="true" ht="12" hidden="false" customHeight="true" outlineLevel="0" collapsed="false">
      <c r="A145" s="15" t="n">
        <v>750</v>
      </c>
      <c r="B145" s="15" t="n">
        <v>75020</v>
      </c>
      <c r="C145" s="15" t="n">
        <v>2320</v>
      </c>
      <c r="D145" s="17" t="s">
        <v>148</v>
      </c>
      <c r="E145" s="17" t="s">
        <v>145</v>
      </c>
      <c r="F145" s="23"/>
      <c r="G145" s="24" t="n">
        <v>44000</v>
      </c>
      <c r="H145" s="15" t="s">
        <v>18</v>
      </c>
      <c r="I145" s="15" t="s">
        <v>18</v>
      </c>
      <c r="J145" s="15" t="s">
        <v>25</v>
      </c>
      <c r="K145" s="15" t="s">
        <v>20</v>
      </c>
      <c r="L145" s="17" t="s">
        <v>21</v>
      </c>
      <c r="M145" s="20" t="s">
        <v>152</v>
      </c>
    </row>
    <row r="146" s="21" customFormat="true" ht="12" hidden="false" customHeight="true" outlineLevel="0" collapsed="false">
      <c r="A146" s="15" t="n">
        <v>801</v>
      </c>
      <c r="B146" s="15" t="n">
        <v>80104</v>
      </c>
      <c r="C146" s="15" t="s">
        <v>153</v>
      </c>
      <c r="D146" s="17" t="s">
        <v>27</v>
      </c>
      <c r="E146" s="17" t="s">
        <v>24</v>
      </c>
      <c r="F146" s="23" t="n">
        <v>36000000</v>
      </c>
      <c r="G146" s="26"/>
      <c r="H146" s="15" t="s">
        <v>154</v>
      </c>
      <c r="I146" s="15" t="s">
        <v>90</v>
      </c>
      <c r="J146" s="15" t="s">
        <v>25</v>
      </c>
      <c r="K146" s="15" t="s">
        <v>20</v>
      </c>
      <c r="L146" s="17" t="s">
        <v>21</v>
      </c>
      <c r="M146" s="20" t="s">
        <v>155</v>
      </c>
    </row>
    <row r="147" s="21" customFormat="true" ht="12" hidden="false" customHeight="true" outlineLevel="0" collapsed="false">
      <c r="A147" s="15" t="n">
        <v>600</v>
      </c>
      <c r="B147" s="15" t="n">
        <v>60004</v>
      </c>
      <c r="C147" s="15" t="n">
        <v>2310</v>
      </c>
      <c r="D147" s="17" t="s">
        <v>156</v>
      </c>
      <c r="E147" s="17" t="s">
        <v>145</v>
      </c>
      <c r="F147" s="23" t="n">
        <v>29000000</v>
      </c>
      <c r="G147" s="26"/>
      <c r="H147" s="15" t="s">
        <v>18</v>
      </c>
      <c r="I147" s="15" t="s">
        <v>18</v>
      </c>
      <c r="J147" s="15" t="s">
        <v>25</v>
      </c>
      <c r="K147" s="15" t="s">
        <v>20</v>
      </c>
      <c r="L147" s="17" t="s">
        <v>21</v>
      </c>
      <c r="M147" s="20" t="s">
        <v>157</v>
      </c>
    </row>
    <row r="148" s="21" customFormat="true" ht="12" hidden="false" customHeight="true" outlineLevel="0" collapsed="false">
      <c r="A148" s="15" t="n">
        <v>600</v>
      </c>
      <c r="B148" s="16" t="n">
        <v>60095</v>
      </c>
      <c r="C148" s="15" t="n">
        <v>2058</v>
      </c>
      <c r="D148" s="17" t="s">
        <v>16</v>
      </c>
      <c r="E148" s="17" t="s">
        <v>17</v>
      </c>
      <c r="F148" s="23" t="n">
        <v>70187</v>
      </c>
      <c r="G148" s="26"/>
      <c r="H148" s="15" t="s">
        <v>18</v>
      </c>
      <c r="I148" s="15" t="s">
        <v>18</v>
      </c>
      <c r="J148" s="15" t="s">
        <v>25</v>
      </c>
      <c r="K148" s="15" t="s">
        <v>20</v>
      </c>
      <c r="L148" s="17" t="s">
        <v>21</v>
      </c>
      <c r="M148" s="20" t="s">
        <v>158</v>
      </c>
    </row>
    <row r="149" s="21" customFormat="true" ht="12" hidden="false" customHeight="true" outlineLevel="0" collapsed="false">
      <c r="A149" s="16" t="n">
        <v>700</v>
      </c>
      <c r="B149" s="15" t="n">
        <v>70005</v>
      </c>
      <c r="C149" s="15" t="s">
        <v>58</v>
      </c>
      <c r="D149" s="17" t="s">
        <v>27</v>
      </c>
      <c r="E149" s="17" t="s">
        <v>59</v>
      </c>
      <c r="F149" s="23" t="n">
        <v>6000000</v>
      </c>
      <c r="G149" s="26"/>
      <c r="H149" s="15" t="s">
        <v>100</v>
      </c>
      <c r="I149" s="15" t="s">
        <v>67</v>
      </c>
      <c r="J149" s="15" t="s">
        <v>25</v>
      </c>
      <c r="K149" s="15" t="s">
        <v>20</v>
      </c>
      <c r="L149" s="17" t="s">
        <v>21</v>
      </c>
      <c r="M149" s="20" t="s">
        <v>159</v>
      </c>
    </row>
    <row r="150" s="21" customFormat="true" ht="12" hidden="false" customHeight="true" outlineLevel="0" collapsed="false">
      <c r="A150" s="15" t="n">
        <v>700</v>
      </c>
      <c r="B150" s="16" t="n">
        <v>70005</v>
      </c>
      <c r="C150" s="15" t="s">
        <v>58</v>
      </c>
      <c r="D150" s="17" t="s">
        <v>27</v>
      </c>
      <c r="E150" s="17" t="s">
        <v>59</v>
      </c>
      <c r="F150" s="23" t="n">
        <v>120000</v>
      </c>
      <c r="G150" s="26"/>
      <c r="H150" s="15" t="s">
        <v>112</v>
      </c>
      <c r="I150" s="15" t="s">
        <v>67</v>
      </c>
      <c r="J150" s="15" t="s">
        <v>25</v>
      </c>
      <c r="K150" s="15" t="s">
        <v>20</v>
      </c>
      <c r="L150" s="17" t="s">
        <v>21</v>
      </c>
      <c r="M150" s="20" t="s">
        <v>159</v>
      </c>
    </row>
    <row r="151" s="21" customFormat="true" ht="12" hidden="false" customHeight="true" outlineLevel="0" collapsed="false">
      <c r="A151" s="15" t="n">
        <v>700</v>
      </c>
      <c r="B151" s="16" t="n">
        <v>70005</v>
      </c>
      <c r="C151" s="17" t="s">
        <v>58</v>
      </c>
      <c r="D151" s="17" t="s">
        <v>27</v>
      </c>
      <c r="E151" s="17" t="s">
        <v>59</v>
      </c>
      <c r="F151" s="23" t="n">
        <v>4000</v>
      </c>
      <c r="G151" s="26"/>
      <c r="H151" s="15" t="s">
        <v>154</v>
      </c>
      <c r="I151" s="15" t="s">
        <v>67</v>
      </c>
      <c r="J151" s="15" t="s">
        <v>25</v>
      </c>
      <c r="K151" s="15" t="s">
        <v>20</v>
      </c>
      <c r="L151" s="17" t="s">
        <v>21</v>
      </c>
      <c r="M151" s="29" t="s">
        <v>160</v>
      </c>
    </row>
    <row r="152" s="21" customFormat="true" ht="12" hidden="false" customHeight="true" outlineLevel="0" collapsed="false">
      <c r="A152" s="15" t="n">
        <v>900</v>
      </c>
      <c r="B152" s="16" t="n">
        <v>90015</v>
      </c>
      <c r="C152" s="15" t="s">
        <v>58</v>
      </c>
      <c r="D152" s="17" t="s">
        <v>27</v>
      </c>
      <c r="E152" s="17" t="s">
        <v>59</v>
      </c>
      <c r="F152" s="23" t="n">
        <v>750000</v>
      </c>
      <c r="G152" s="26"/>
      <c r="H152" s="15" t="s">
        <v>32</v>
      </c>
      <c r="I152" s="15" t="s">
        <v>32</v>
      </c>
      <c r="J152" s="15" t="s">
        <v>25</v>
      </c>
      <c r="K152" s="15" t="s">
        <v>20</v>
      </c>
      <c r="L152" s="17" t="s">
        <v>21</v>
      </c>
      <c r="M152" s="20" t="s">
        <v>161</v>
      </c>
    </row>
    <row r="153" s="21" customFormat="true" ht="12" hidden="false" customHeight="true" outlineLevel="0" collapsed="false">
      <c r="A153" s="15" t="n">
        <v>926</v>
      </c>
      <c r="B153" s="16" t="n">
        <v>92601</v>
      </c>
      <c r="C153" s="15" t="s">
        <v>58</v>
      </c>
      <c r="D153" s="17" t="s">
        <v>27</v>
      </c>
      <c r="E153" s="17" t="s">
        <v>59</v>
      </c>
      <c r="F153" s="23" t="n">
        <v>3800000</v>
      </c>
      <c r="G153" s="26"/>
      <c r="H153" s="15" t="s">
        <v>117</v>
      </c>
      <c r="I153" s="15" t="s">
        <v>117</v>
      </c>
      <c r="J153" s="15" t="s">
        <v>25</v>
      </c>
      <c r="K153" s="15" t="s">
        <v>20</v>
      </c>
      <c r="L153" s="17" t="s">
        <v>21</v>
      </c>
      <c r="M153" s="20" t="s">
        <v>162</v>
      </c>
    </row>
    <row r="154" s="21" customFormat="true" ht="12" hidden="false" customHeight="true" outlineLevel="0" collapsed="false">
      <c r="A154" s="15" t="n">
        <v>900</v>
      </c>
      <c r="B154" s="16" t="n">
        <v>90095</v>
      </c>
      <c r="C154" s="15" t="s">
        <v>153</v>
      </c>
      <c r="D154" s="17" t="s">
        <v>27</v>
      </c>
      <c r="E154" s="17" t="s">
        <v>24</v>
      </c>
      <c r="F154" s="23" t="n">
        <v>75000</v>
      </c>
      <c r="G154" s="26"/>
      <c r="H154" s="15" t="s">
        <v>38</v>
      </c>
      <c r="I154" s="15" t="s">
        <v>38</v>
      </c>
      <c r="J154" s="15" t="s">
        <v>25</v>
      </c>
      <c r="K154" s="15" t="s">
        <v>20</v>
      </c>
      <c r="L154" s="17" t="s">
        <v>21</v>
      </c>
      <c r="M154" s="20" t="s">
        <v>163</v>
      </c>
    </row>
    <row r="155" s="21" customFormat="true" ht="12" hidden="false" customHeight="true" outlineLevel="0" collapsed="false">
      <c r="A155" s="15" t="n">
        <v>921</v>
      </c>
      <c r="B155" s="16" t="n">
        <v>92120</v>
      </c>
      <c r="C155" s="15" t="s">
        <v>58</v>
      </c>
      <c r="D155" s="17" t="s">
        <v>27</v>
      </c>
      <c r="E155" s="17" t="s">
        <v>59</v>
      </c>
      <c r="F155" s="23" t="n">
        <v>302000</v>
      </c>
      <c r="G155" s="26"/>
      <c r="H155" s="15" t="s">
        <v>32</v>
      </c>
      <c r="I155" s="15" t="s">
        <v>32</v>
      </c>
      <c r="J155" s="15" t="s">
        <v>25</v>
      </c>
      <c r="K155" s="15" t="s">
        <v>20</v>
      </c>
      <c r="L155" s="17" t="s">
        <v>21</v>
      </c>
      <c r="M155" s="20" t="s">
        <v>164</v>
      </c>
    </row>
    <row r="156" s="21" customFormat="true" ht="12" hidden="false" customHeight="true" outlineLevel="0" collapsed="false">
      <c r="A156" s="15" t="n">
        <v>926</v>
      </c>
      <c r="B156" s="16" t="n">
        <v>92601</v>
      </c>
      <c r="C156" s="15" t="s">
        <v>58</v>
      </c>
      <c r="D156" s="17" t="s">
        <v>27</v>
      </c>
      <c r="E156" s="17" t="s">
        <v>59</v>
      </c>
      <c r="F156" s="23" t="n">
        <v>298000</v>
      </c>
      <c r="G156" s="26"/>
      <c r="H156" s="15" t="s">
        <v>32</v>
      </c>
      <c r="I156" s="15" t="s">
        <v>32</v>
      </c>
      <c r="J156" s="15" t="s">
        <v>25</v>
      </c>
      <c r="K156" s="15" t="s">
        <v>20</v>
      </c>
      <c r="L156" s="17" t="s">
        <v>21</v>
      </c>
      <c r="M156" s="20" t="s">
        <v>165</v>
      </c>
    </row>
    <row r="157" s="21" customFormat="true" ht="12" hidden="false" customHeight="true" outlineLevel="0" collapsed="false">
      <c r="A157" s="15" t="n">
        <v>750</v>
      </c>
      <c r="B157" s="15" t="n">
        <v>75023</v>
      </c>
      <c r="C157" s="15" t="n">
        <v>2707</v>
      </c>
      <c r="D157" s="17" t="s">
        <v>27</v>
      </c>
      <c r="E157" s="17" t="s">
        <v>35</v>
      </c>
      <c r="F157" s="23" t="n">
        <v>453493</v>
      </c>
      <c r="G157" s="26"/>
      <c r="H157" s="15" t="s">
        <v>18</v>
      </c>
      <c r="I157" s="15" t="s">
        <v>18</v>
      </c>
      <c r="J157" s="15" t="s">
        <v>25</v>
      </c>
      <c r="K157" s="15" t="s">
        <v>20</v>
      </c>
      <c r="L157" s="17" t="s">
        <v>21</v>
      </c>
      <c r="M157" s="20" t="s">
        <v>166</v>
      </c>
    </row>
    <row r="158" s="21" customFormat="true" ht="12" hidden="false" customHeight="true" outlineLevel="0" collapsed="false">
      <c r="A158" s="15" t="n">
        <v>801</v>
      </c>
      <c r="B158" s="16" t="n">
        <v>80101</v>
      </c>
      <c r="C158" s="15" t="n">
        <v>2701</v>
      </c>
      <c r="D158" s="17" t="s">
        <v>27</v>
      </c>
      <c r="E158" s="17" t="s">
        <v>35</v>
      </c>
      <c r="F158" s="23" t="n">
        <v>66500</v>
      </c>
      <c r="G158" s="24"/>
      <c r="H158" s="15" t="s">
        <v>18</v>
      </c>
      <c r="I158" s="15" t="s">
        <v>18</v>
      </c>
      <c r="J158" s="15" t="s">
        <v>25</v>
      </c>
      <c r="K158" s="15" t="s">
        <v>20</v>
      </c>
      <c r="L158" s="17" t="s">
        <v>21</v>
      </c>
      <c r="M158" s="20" t="s">
        <v>167</v>
      </c>
    </row>
    <row r="159" s="21" customFormat="true" ht="12" hidden="false" customHeight="true" outlineLevel="0" collapsed="false">
      <c r="A159" s="15" t="n">
        <v>801</v>
      </c>
      <c r="B159" s="16" t="n">
        <v>80101</v>
      </c>
      <c r="C159" s="15" t="n">
        <v>2701</v>
      </c>
      <c r="D159" s="17" t="s">
        <v>27</v>
      </c>
      <c r="E159" s="17" t="s">
        <v>35</v>
      </c>
      <c r="F159" s="23" t="n">
        <f aca="false">5300+26240</f>
        <v>31540</v>
      </c>
      <c r="G159" s="24"/>
      <c r="H159" s="15" t="s">
        <v>18</v>
      </c>
      <c r="I159" s="15" t="s">
        <v>18</v>
      </c>
      <c r="J159" s="15" t="s">
        <v>25</v>
      </c>
      <c r="K159" s="15" t="s">
        <v>20</v>
      </c>
      <c r="L159" s="17" t="s">
        <v>21</v>
      </c>
      <c r="M159" s="20" t="s">
        <v>167</v>
      </c>
    </row>
    <row r="160" s="21" customFormat="true" ht="12" hidden="false" customHeight="true" outlineLevel="0" collapsed="false">
      <c r="A160" s="15" t="n">
        <v>801</v>
      </c>
      <c r="B160" s="16" t="n">
        <v>80195</v>
      </c>
      <c r="C160" s="15" t="n">
        <v>2701</v>
      </c>
      <c r="D160" s="17" t="s">
        <v>27</v>
      </c>
      <c r="E160" s="17" t="s">
        <v>35</v>
      </c>
      <c r="F160" s="23" t="n">
        <v>39000</v>
      </c>
      <c r="G160" s="24"/>
      <c r="H160" s="15" t="s">
        <v>18</v>
      </c>
      <c r="I160" s="15" t="s">
        <v>18</v>
      </c>
      <c r="J160" s="15" t="s">
        <v>25</v>
      </c>
      <c r="K160" s="15" t="s">
        <v>20</v>
      </c>
      <c r="L160" s="17" t="s">
        <v>21</v>
      </c>
      <c r="M160" s="20" t="s">
        <v>167</v>
      </c>
    </row>
    <row r="161" s="21" customFormat="true" ht="12" hidden="false" customHeight="true" outlineLevel="0" collapsed="false">
      <c r="A161" s="15" t="n">
        <v>900</v>
      </c>
      <c r="B161" s="16" t="n">
        <v>90095</v>
      </c>
      <c r="C161" s="15" t="n">
        <v>2701</v>
      </c>
      <c r="D161" s="17" t="s">
        <v>27</v>
      </c>
      <c r="E161" s="17" t="s">
        <v>35</v>
      </c>
      <c r="F161" s="23" t="n">
        <v>48089</v>
      </c>
      <c r="G161" s="24"/>
      <c r="H161" s="15" t="s">
        <v>18</v>
      </c>
      <c r="I161" s="15" t="s">
        <v>18</v>
      </c>
      <c r="J161" s="15" t="s">
        <v>25</v>
      </c>
      <c r="K161" s="15" t="s">
        <v>20</v>
      </c>
      <c r="L161" s="17" t="s">
        <v>21</v>
      </c>
      <c r="M161" s="20" t="s">
        <v>167</v>
      </c>
    </row>
    <row r="162" s="21" customFormat="true" ht="12" hidden="false" customHeight="true" outlineLevel="0" collapsed="false">
      <c r="A162" s="15" t="n">
        <v>801</v>
      </c>
      <c r="B162" s="16" t="n">
        <v>80102</v>
      </c>
      <c r="C162" s="15" t="n">
        <v>2701</v>
      </c>
      <c r="D162" s="17" t="s">
        <v>23</v>
      </c>
      <c r="E162" s="17" t="s">
        <v>35</v>
      </c>
      <c r="F162" s="23"/>
      <c r="G162" s="24" t="n">
        <v>130650</v>
      </c>
      <c r="H162" s="15" t="s">
        <v>18</v>
      </c>
      <c r="I162" s="15" t="s">
        <v>18</v>
      </c>
      <c r="J162" s="15" t="s">
        <v>25</v>
      </c>
      <c r="K162" s="15" t="s">
        <v>20</v>
      </c>
      <c r="L162" s="17" t="s">
        <v>21</v>
      </c>
      <c r="M162" s="20" t="s">
        <v>167</v>
      </c>
    </row>
    <row r="163" s="21" customFormat="true" ht="12" hidden="false" customHeight="true" outlineLevel="0" collapsed="false">
      <c r="A163" s="15" t="n">
        <v>801</v>
      </c>
      <c r="B163" s="16" t="n">
        <v>80102</v>
      </c>
      <c r="C163" s="15" t="n">
        <v>2701</v>
      </c>
      <c r="D163" s="17" t="s">
        <v>23</v>
      </c>
      <c r="E163" s="17" t="s">
        <v>35</v>
      </c>
      <c r="F163" s="23"/>
      <c r="G163" s="24" t="n">
        <v>605750</v>
      </c>
      <c r="H163" s="15" t="s">
        <v>18</v>
      </c>
      <c r="I163" s="15" t="s">
        <v>18</v>
      </c>
      <c r="J163" s="15" t="s">
        <v>25</v>
      </c>
      <c r="K163" s="15" t="s">
        <v>20</v>
      </c>
      <c r="L163" s="17" t="s">
        <v>21</v>
      </c>
      <c r="M163" s="20" t="s">
        <v>167</v>
      </c>
    </row>
    <row r="164" s="21" customFormat="true" ht="12" hidden="false" customHeight="true" outlineLevel="0" collapsed="false">
      <c r="A164" s="15" t="n">
        <v>801</v>
      </c>
      <c r="B164" s="16" t="n">
        <v>80115</v>
      </c>
      <c r="C164" s="15" t="n">
        <v>2701</v>
      </c>
      <c r="D164" s="17" t="s">
        <v>23</v>
      </c>
      <c r="E164" s="17" t="s">
        <v>35</v>
      </c>
      <c r="F164" s="23"/>
      <c r="G164" s="24" t="n">
        <v>1123954</v>
      </c>
      <c r="H164" s="15" t="s">
        <v>18</v>
      </c>
      <c r="I164" s="15" t="s">
        <v>18</v>
      </c>
      <c r="J164" s="15" t="s">
        <v>25</v>
      </c>
      <c r="K164" s="15" t="s">
        <v>20</v>
      </c>
      <c r="L164" s="17" t="s">
        <v>21</v>
      </c>
      <c r="M164" s="20" t="s">
        <v>167</v>
      </c>
    </row>
    <row r="165" s="21" customFormat="true" ht="12" hidden="false" customHeight="true" outlineLevel="0" collapsed="false">
      <c r="A165" s="15" t="n">
        <v>801</v>
      </c>
      <c r="B165" s="16" t="n">
        <v>80120</v>
      </c>
      <c r="C165" s="15" t="n">
        <v>2701</v>
      </c>
      <c r="D165" s="17" t="s">
        <v>23</v>
      </c>
      <c r="E165" s="17" t="s">
        <v>35</v>
      </c>
      <c r="F165" s="23"/>
      <c r="G165" s="24" t="n">
        <v>117130</v>
      </c>
      <c r="H165" s="15" t="s">
        <v>18</v>
      </c>
      <c r="I165" s="15" t="s">
        <v>18</v>
      </c>
      <c r="J165" s="15" t="s">
        <v>25</v>
      </c>
      <c r="K165" s="15" t="s">
        <v>20</v>
      </c>
      <c r="L165" s="17" t="s">
        <v>21</v>
      </c>
      <c r="M165" s="20" t="s">
        <v>167</v>
      </c>
    </row>
    <row r="166" s="21" customFormat="true" ht="12" hidden="false" customHeight="true" outlineLevel="0" collapsed="false">
      <c r="A166" s="15" t="n">
        <v>801</v>
      </c>
      <c r="B166" s="16" t="n">
        <v>80120</v>
      </c>
      <c r="C166" s="15" t="n">
        <v>2701</v>
      </c>
      <c r="D166" s="17" t="s">
        <v>23</v>
      </c>
      <c r="E166" s="17" t="s">
        <v>35</v>
      </c>
      <c r="F166" s="23"/>
      <c r="G166" s="24" t="n">
        <v>56700</v>
      </c>
      <c r="H166" s="15" t="s">
        <v>18</v>
      </c>
      <c r="I166" s="15" t="s">
        <v>18</v>
      </c>
      <c r="J166" s="15" t="s">
        <v>25</v>
      </c>
      <c r="K166" s="15" t="s">
        <v>20</v>
      </c>
      <c r="L166" s="17" t="s">
        <v>21</v>
      </c>
      <c r="M166" s="20" t="s">
        <v>167</v>
      </c>
    </row>
    <row r="167" s="21" customFormat="true" ht="12" hidden="false" customHeight="true" outlineLevel="0" collapsed="false">
      <c r="A167" s="15" t="n">
        <v>801</v>
      </c>
      <c r="B167" s="16" t="n">
        <v>80132</v>
      </c>
      <c r="C167" s="15" t="n">
        <v>2701</v>
      </c>
      <c r="D167" s="17" t="s">
        <v>23</v>
      </c>
      <c r="E167" s="17" t="s">
        <v>35</v>
      </c>
      <c r="F167" s="23"/>
      <c r="G167" s="24" t="n">
        <v>86000</v>
      </c>
      <c r="H167" s="15" t="s">
        <v>18</v>
      </c>
      <c r="I167" s="15" t="s">
        <v>18</v>
      </c>
      <c r="J167" s="15" t="s">
        <v>25</v>
      </c>
      <c r="K167" s="15" t="s">
        <v>20</v>
      </c>
      <c r="L167" s="17" t="s">
        <v>21</v>
      </c>
      <c r="M167" s="20" t="s">
        <v>167</v>
      </c>
    </row>
    <row r="168" s="21" customFormat="true" ht="12" hidden="false" customHeight="true" outlineLevel="0" collapsed="false">
      <c r="A168" s="15" t="n">
        <v>801</v>
      </c>
      <c r="B168" s="16" t="n">
        <v>80132</v>
      </c>
      <c r="C168" s="15" t="n">
        <v>2701</v>
      </c>
      <c r="D168" s="17" t="s">
        <v>23</v>
      </c>
      <c r="E168" s="17" t="s">
        <v>35</v>
      </c>
      <c r="F168" s="23"/>
      <c r="G168" s="24" t="n">
        <v>48500</v>
      </c>
      <c r="H168" s="15" t="s">
        <v>18</v>
      </c>
      <c r="I168" s="15" t="s">
        <v>18</v>
      </c>
      <c r="J168" s="15" t="s">
        <v>25</v>
      </c>
      <c r="K168" s="15" t="s">
        <v>20</v>
      </c>
      <c r="L168" s="17" t="s">
        <v>21</v>
      </c>
      <c r="M168" s="20" t="s">
        <v>167</v>
      </c>
    </row>
    <row r="169" s="21" customFormat="true" ht="12" hidden="false" customHeight="true" outlineLevel="0" collapsed="false">
      <c r="A169" s="15" t="n">
        <v>854</v>
      </c>
      <c r="B169" s="16" t="n">
        <v>85403</v>
      </c>
      <c r="C169" s="15" t="n">
        <v>2701</v>
      </c>
      <c r="D169" s="17" t="s">
        <v>23</v>
      </c>
      <c r="E169" s="17" t="s">
        <v>35</v>
      </c>
      <c r="F169" s="23"/>
      <c r="G169" s="24" t="n">
        <v>213200</v>
      </c>
      <c r="H169" s="15" t="s">
        <v>18</v>
      </c>
      <c r="I169" s="15" t="s">
        <v>18</v>
      </c>
      <c r="J169" s="15" t="s">
        <v>25</v>
      </c>
      <c r="K169" s="15" t="s">
        <v>20</v>
      </c>
      <c r="L169" s="17" t="s">
        <v>21</v>
      </c>
      <c r="M169" s="20" t="s">
        <v>167</v>
      </c>
    </row>
    <row r="170" s="21" customFormat="true" ht="12" hidden="false" customHeight="true" outlineLevel="0" collapsed="false">
      <c r="A170" s="15" t="n">
        <v>854</v>
      </c>
      <c r="B170" s="16" t="n">
        <v>85407</v>
      </c>
      <c r="C170" s="15" t="n">
        <v>2701</v>
      </c>
      <c r="D170" s="17" t="s">
        <v>23</v>
      </c>
      <c r="E170" s="17" t="s">
        <v>35</v>
      </c>
      <c r="F170" s="23"/>
      <c r="G170" s="24" t="n">
        <v>15044</v>
      </c>
      <c r="H170" s="15" t="s">
        <v>18</v>
      </c>
      <c r="I170" s="15" t="s">
        <v>18</v>
      </c>
      <c r="J170" s="15" t="s">
        <v>25</v>
      </c>
      <c r="K170" s="15" t="s">
        <v>20</v>
      </c>
      <c r="L170" s="17" t="s">
        <v>21</v>
      </c>
      <c r="M170" s="20" t="s">
        <v>167</v>
      </c>
    </row>
    <row r="171" s="21" customFormat="true" ht="12" hidden="false" customHeight="true" outlineLevel="0" collapsed="false">
      <c r="A171" s="15" t="n">
        <v>801</v>
      </c>
      <c r="B171" s="16" t="n">
        <v>80101</v>
      </c>
      <c r="C171" s="15" t="n">
        <v>2701</v>
      </c>
      <c r="D171" s="17" t="s">
        <v>27</v>
      </c>
      <c r="E171" s="17" t="s">
        <v>35</v>
      </c>
      <c r="F171" s="23" t="n">
        <v>202100</v>
      </c>
      <c r="G171" s="24"/>
      <c r="H171" s="15" t="s">
        <v>18</v>
      </c>
      <c r="I171" s="15" t="s">
        <v>18</v>
      </c>
      <c r="J171" s="15" t="s">
        <v>25</v>
      </c>
      <c r="K171" s="15" t="s">
        <v>20</v>
      </c>
      <c r="L171" s="17" t="s">
        <v>21</v>
      </c>
      <c r="M171" s="20" t="s">
        <v>168</v>
      </c>
    </row>
    <row r="172" s="21" customFormat="true" ht="12" hidden="false" customHeight="true" outlineLevel="0" collapsed="false">
      <c r="A172" s="15" t="n">
        <v>801</v>
      </c>
      <c r="B172" s="16" t="n">
        <v>80101</v>
      </c>
      <c r="C172" s="15" t="n">
        <v>2701</v>
      </c>
      <c r="D172" s="17" t="s">
        <v>27</v>
      </c>
      <c r="E172" s="17" t="s">
        <v>35</v>
      </c>
      <c r="F172" s="23" t="n">
        <f aca="false">21200+38000</f>
        <v>59200</v>
      </c>
      <c r="G172" s="24"/>
      <c r="H172" s="15" t="s">
        <v>18</v>
      </c>
      <c r="I172" s="15" t="s">
        <v>18</v>
      </c>
      <c r="J172" s="15" t="s">
        <v>25</v>
      </c>
      <c r="K172" s="15" t="s">
        <v>20</v>
      </c>
      <c r="L172" s="17" t="s">
        <v>21</v>
      </c>
      <c r="M172" s="20" t="s">
        <v>168</v>
      </c>
    </row>
    <row r="173" s="21" customFormat="true" ht="12" hidden="false" customHeight="true" outlineLevel="0" collapsed="false">
      <c r="A173" s="15" t="n">
        <v>801</v>
      </c>
      <c r="B173" s="16" t="n">
        <v>80195</v>
      </c>
      <c r="C173" s="15" t="n">
        <v>2701</v>
      </c>
      <c r="D173" s="17" t="s">
        <v>27</v>
      </c>
      <c r="E173" s="17" t="s">
        <v>35</v>
      </c>
      <c r="F173" s="23" t="n">
        <v>88000</v>
      </c>
      <c r="G173" s="24"/>
      <c r="H173" s="15" t="s">
        <v>18</v>
      </c>
      <c r="I173" s="15" t="s">
        <v>18</v>
      </c>
      <c r="J173" s="15" t="s">
        <v>25</v>
      </c>
      <c r="K173" s="15" t="s">
        <v>20</v>
      </c>
      <c r="L173" s="17" t="s">
        <v>21</v>
      </c>
      <c r="M173" s="20" t="s">
        <v>168</v>
      </c>
    </row>
    <row r="174" s="21" customFormat="true" ht="12" hidden="false" customHeight="true" outlineLevel="0" collapsed="false">
      <c r="A174" s="15" t="n">
        <v>801</v>
      </c>
      <c r="B174" s="16" t="n">
        <v>80102</v>
      </c>
      <c r="C174" s="15" t="n">
        <v>2701</v>
      </c>
      <c r="D174" s="17" t="s">
        <v>23</v>
      </c>
      <c r="E174" s="17" t="s">
        <v>35</v>
      </c>
      <c r="F174" s="23"/>
      <c r="G174" s="24" t="n">
        <v>47650</v>
      </c>
      <c r="H174" s="15" t="s">
        <v>18</v>
      </c>
      <c r="I174" s="15" t="s">
        <v>18</v>
      </c>
      <c r="J174" s="15" t="s">
        <v>25</v>
      </c>
      <c r="K174" s="15" t="s">
        <v>20</v>
      </c>
      <c r="L174" s="17" t="s">
        <v>21</v>
      </c>
      <c r="M174" s="20" t="s">
        <v>168</v>
      </c>
    </row>
    <row r="175" s="21" customFormat="true" ht="12" hidden="false" customHeight="true" outlineLevel="0" collapsed="false">
      <c r="A175" s="15" t="n">
        <v>801</v>
      </c>
      <c r="B175" s="16" t="n">
        <v>80102</v>
      </c>
      <c r="C175" s="15" t="n">
        <v>2701</v>
      </c>
      <c r="D175" s="17" t="s">
        <v>23</v>
      </c>
      <c r="E175" s="17" t="s">
        <v>35</v>
      </c>
      <c r="F175" s="23"/>
      <c r="G175" s="24" t="n">
        <v>605750</v>
      </c>
      <c r="H175" s="15" t="s">
        <v>18</v>
      </c>
      <c r="I175" s="15" t="s">
        <v>18</v>
      </c>
      <c r="J175" s="15" t="s">
        <v>25</v>
      </c>
      <c r="K175" s="15" t="s">
        <v>20</v>
      </c>
      <c r="L175" s="17" t="s">
        <v>21</v>
      </c>
      <c r="M175" s="20" t="s">
        <v>168</v>
      </c>
    </row>
    <row r="176" s="21" customFormat="true" ht="12" hidden="false" customHeight="true" outlineLevel="0" collapsed="false">
      <c r="A176" s="15" t="n">
        <v>801</v>
      </c>
      <c r="B176" s="16" t="n">
        <v>80115</v>
      </c>
      <c r="C176" s="15" t="n">
        <v>2701</v>
      </c>
      <c r="D176" s="17" t="s">
        <v>23</v>
      </c>
      <c r="E176" s="17" t="s">
        <v>35</v>
      </c>
      <c r="F176" s="23"/>
      <c r="G176" s="24" t="n">
        <v>1045156</v>
      </c>
      <c r="H176" s="15" t="s">
        <v>18</v>
      </c>
      <c r="I176" s="15" t="s">
        <v>18</v>
      </c>
      <c r="J176" s="15" t="s">
        <v>25</v>
      </c>
      <c r="K176" s="15" t="s">
        <v>20</v>
      </c>
      <c r="L176" s="17" t="s">
        <v>21</v>
      </c>
      <c r="M176" s="20" t="s">
        <v>168</v>
      </c>
    </row>
    <row r="177" s="21" customFormat="true" ht="12" hidden="false" customHeight="true" outlineLevel="0" collapsed="false">
      <c r="A177" s="15" t="n">
        <v>801</v>
      </c>
      <c r="B177" s="16" t="n">
        <v>80120</v>
      </c>
      <c r="C177" s="15" t="n">
        <v>2701</v>
      </c>
      <c r="D177" s="17" t="s">
        <v>23</v>
      </c>
      <c r="E177" s="17" t="s">
        <v>35</v>
      </c>
      <c r="F177" s="23"/>
      <c r="G177" s="24" t="n">
        <v>97300</v>
      </c>
      <c r="H177" s="15" t="s">
        <v>18</v>
      </c>
      <c r="I177" s="15" t="s">
        <v>18</v>
      </c>
      <c r="J177" s="15" t="s">
        <v>25</v>
      </c>
      <c r="K177" s="15" t="s">
        <v>20</v>
      </c>
      <c r="L177" s="17" t="s">
        <v>21</v>
      </c>
      <c r="M177" s="20" t="s">
        <v>168</v>
      </c>
    </row>
    <row r="178" s="21" customFormat="true" ht="12" hidden="false" customHeight="true" outlineLevel="0" collapsed="false">
      <c r="A178" s="15" t="n">
        <v>801</v>
      </c>
      <c r="B178" s="16" t="n">
        <v>80120</v>
      </c>
      <c r="C178" s="15" t="n">
        <v>2701</v>
      </c>
      <c r="D178" s="17" t="s">
        <v>23</v>
      </c>
      <c r="E178" s="17" t="s">
        <v>35</v>
      </c>
      <c r="F178" s="23"/>
      <c r="G178" s="24" t="n">
        <v>268200</v>
      </c>
      <c r="H178" s="15" t="s">
        <v>18</v>
      </c>
      <c r="I178" s="15" t="s">
        <v>18</v>
      </c>
      <c r="J178" s="15" t="s">
        <v>25</v>
      </c>
      <c r="K178" s="15" t="s">
        <v>20</v>
      </c>
      <c r="L178" s="17" t="s">
        <v>21</v>
      </c>
      <c r="M178" s="20" t="s">
        <v>168</v>
      </c>
    </row>
    <row r="179" s="21" customFormat="true" ht="12" hidden="false" customHeight="true" outlineLevel="0" collapsed="false">
      <c r="A179" s="15" t="n">
        <v>801</v>
      </c>
      <c r="B179" s="16" t="n">
        <v>80120</v>
      </c>
      <c r="C179" s="15" t="n">
        <v>2701</v>
      </c>
      <c r="D179" s="17" t="s">
        <v>23</v>
      </c>
      <c r="E179" s="17" t="s">
        <v>35</v>
      </c>
      <c r="F179" s="23"/>
      <c r="G179" s="24" t="n">
        <v>598500</v>
      </c>
      <c r="H179" s="15" t="s">
        <v>18</v>
      </c>
      <c r="I179" s="15" t="s">
        <v>18</v>
      </c>
      <c r="J179" s="15" t="s">
        <v>25</v>
      </c>
      <c r="K179" s="15" t="s">
        <v>20</v>
      </c>
      <c r="L179" s="17" t="s">
        <v>21</v>
      </c>
      <c r="M179" s="20" t="s">
        <v>168</v>
      </c>
    </row>
    <row r="180" s="21" customFormat="true" ht="12" hidden="false" customHeight="true" outlineLevel="0" collapsed="false">
      <c r="A180" s="15" t="n">
        <v>801</v>
      </c>
      <c r="B180" s="16" t="n">
        <v>80132</v>
      </c>
      <c r="C180" s="15" t="n">
        <v>2701</v>
      </c>
      <c r="D180" s="17" t="s">
        <v>23</v>
      </c>
      <c r="E180" s="17" t="s">
        <v>35</v>
      </c>
      <c r="F180" s="23"/>
      <c r="G180" s="24" t="n">
        <v>325400</v>
      </c>
      <c r="H180" s="15" t="s">
        <v>18</v>
      </c>
      <c r="I180" s="15" t="s">
        <v>18</v>
      </c>
      <c r="J180" s="15" t="s">
        <v>25</v>
      </c>
      <c r="K180" s="15" t="s">
        <v>20</v>
      </c>
      <c r="L180" s="17" t="s">
        <v>21</v>
      </c>
      <c r="M180" s="20" t="s">
        <v>168</v>
      </c>
    </row>
    <row r="181" s="21" customFormat="true" ht="12" hidden="false" customHeight="true" outlineLevel="0" collapsed="false">
      <c r="A181" s="15" t="n">
        <v>801</v>
      </c>
      <c r="B181" s="16" t="n">
        <v>80132</v>
      </c>
      <c r="C181" s="15" t="n">
        <v>2701</v>
      </c>
      <c r="D181" s="17" t="s">
        <v>23</v>
      </c>
      <c r="E181" s="17" t="s">
        <v>35</v>
      </c>
      <c r="F181" s="23"/>
      <c r="G181" s="24" t="n">
        <v>360000</v>
      </c>
      <c r="H181" s="15" t="s">
        <v>18</v>
      </c>
      <c r="I181" s="15" t="s">
        <v>18</v>
      </c>
      <c r="J181" s="15" t="s">
        <v>25</v>
      </c>
      <c r="K181" s="15" t="s">
        <v>20</v>
      </c>
      <c r="L181" s="17" t="s">
        <v>21</v>
      </c>
      <c r="M181" s="20" t="s">
        <v>168</v>
      </c>
    </row>
    <row r="182" s="21" customFormat="true" ht="12" hidden="false" customHeight="true" outlineLevel="0" collapsed="false">
      <c r="A182" s="15" t="n">
        <v>801</v>
      </c>
      <c r="B182" s="16" t="n">
        <v>80134</v>
      </c>
      <c r="C182" s="15" t="n">
        <v>2701</v>
      </c>
      <c r="D182" s="17" t="s">
        <v>23</v>
      </c>
      <c r="E182" s="17" t="s">
        <v>35</v>
      </c>
      <c r="F182" s="23"/>
      <c r="G182" s="24" t="n">
        <v>146000</v>
      </c>
      <c r="H182" s="15" t="s">
        <v>18</v>
      </c>
      <c r="I182" s="15" t="s">
        <v>18</v>
      </c>
      <c r="J182" s="15" t="s">
        <v>25</v>
      </c>
      <c r="K182" s="15" t="s">
        <v>20</v>
      </c>
      <c r="L182" s="17" t="s">
        <v>21</v>
      </c>
      <c r="M182" s="20" t="s">
        <v>168</v>
      </c>
    </row>
    <row r="183" s="21" customFormat="true" ht="12" hidden="false" customHeight="true" outlineLevel="0" collapsed="false">
      <c r="A183" s="15" t="n">
        <v>854</v>
      </c>
      <c r="B183" s="16" t="n">
        <v>85403</v>
      </c>
      <c r="C183" s="15" t="n">
        <v>2701</v>
      </c>
      <c r="D183" s="17" t="s">
        <v>23</v>
      </c>
      <c r="E183" s="17" t="s">
        <v>35</v>
      </c>
      <c r="F183" s="23"/>
      <c r="G183" s="24" t="n">
        <v>675600</v>
      </c>
      <c r="H183" s="15" t="s">
        <v>18</v>
      </c>
      <c r="I183" s="15" t="s">
        <v>18</v>
      </c>
      <c r="J183" s="15" t="s">
        <v>25</v>
      </c>
      <c r="K183" s="15" t="s">
        <v>20</v>
      </c>
      <c r="L183" s="17" t="s">
        <v>21</v>
      </c>
      <c r="M183" s="20" t="s">
        <v>168</v>
      </c>
    </row>
    <row r="184" s="21" customFormat="true" ht="12" hidden="false" customHeight="true" outlineLevel="0" collapsed="false">
      <c r="A184" s="15" t="n">
        <v>854</v>
      </c>
      <c r="B184" s="16" t="n">
        <v>85407</v>
      </c>
      <c r="C184" s="15" t="n">
        <v>2701</v>
      </c>
      <c r="D184" s="17" t="s">
        <v>23</v>
      </c>
      <c r="E184" s="17" t="s">
        <v>35</v>
      </c>
      <c r="F184" s="23"/>
      <c r="G184" s="24" t="n">
        <v>53986</v>
      </c>
      <c r="H184" s="15" t="s">
        <v>18</v>
      </c>
      <c r="I184" s="15" t="s">
        <v>18</v>
      </c>
      <c r="J184" s="15" t="s">
        <v>25</v>
      </c>
      <c r="K184" s="15" t="s">
        <v>20</v>
      </c>
      <c r="L184" s="17" t="s">
        <v>21</v>
      </c>
      <c r="M184" s="20" t="s">
        <v>168</v>
      </c>
    </row>
    <row r="185" s="21" customFormat="true" ht="12" hidden="false" customHeight="true" outlineLevel="0" collapsed="false">
      <c r="A185" s="15" t="n">
        <v>600</v>
      </c>
      <c r="B185" s="15" t="n">
        <v>60095</v>
      </c>
      <c r="C185" s="15" t="n">
        <v>2701</v>
      </c>
      <c r="D185" s="17" t="s">
        <v>27</v>
      </c>
      <c r="E185" s="17" t="s">
        <v>35</v>
      </c>
      <c r="F185" s="23" t="n">
        <v>158700</v>
      </c>
      <c r="G185" s="26"/>
      <c r="H185" s="15" t="s">
        <v>18</v>
      </c>
      <c r="I185" s="15" t="s">
        <v>18</v>
      </c>
      <c r="J185" s="15" t="s">
        <v>25</v>
      </c>
      <c r="K185" s="15" t="s">
        <v>20</v>
      </c>
      <c r="L185" s="17" t="s">
        <v>21</v>
      </c>
      <c r="M185" s="20" t="s">
        <v>169</v>
      </c>
    </row>
    <row r="186" s="21" customFormat="true" ht="12" hidden="false" customHeight="true" outlineLevel="0" collapsed="false">
      <c r="A186" s="15" t="n">
        <v>756</v>
      </c>
      <c r="B186" s="16" t="n">
        <v>75601</v>
      </c>
      <c r="C186" s="15" t="s">
        <v>170</v>
      </c>
      <c r="D186" s="17" t="s">
        <v>27</v>
      </c>
      <c r="E186" s="17" t="s">
        <v>171</v>
      </c>
      <c r="F186" s="23" t="n">
        <v>7000000</v>
      </c>
      <c r="G186" s="26"/>
      <c r="H186" s="15" t="s">
        <v>18</v>
      </c>
      <c r="I186" s="15" t="s">
        <v>18</v>
      </c>
      <c r="J186" s="15" t="s">
        <v>25</v>
      </c>
      <c r="K186" s="15" t="s">
        <v>20</v>
      </c>
      <c r="L186" s="17" t="s">
        <v>21</v>
      </c>
      <c r="M186" s="20" t="s">
        <v>172</v>
      </c>
    </row>
    <row r="187" s="21" customFormat="true" ht="12" hidden="false" customHeight="true" outlineLevel="0" collapsed="false">
      <c r="A187" s="16" t="n">
        <v>750</v>
      </c>
      <c r="B187" s="15" t="n">
        <v>75023</v>
      </c>
      <c r="C187" s="15" t="s">
        <v>173</v>
      </c>
      <c r="D187" s="17" t="s">
        <v>27</v>
      </c>
      <c r="E187" s="17" t="s">
        <v>24</v>
      </c>
      <c r="F187" s="23" t="n">
        <v>20000</v>
      </c>
      <c r="G187" s="26"/>
      <c r="H187" s="15" t="s">
        <v>67</v>
      </c>
      <c r="I187" s="15" t="s">
        <v>67</v>
      </c>
      <c r="J187" s="15" t="s">
        <v>25</v>
      </c>
      <c r="K187" s="15" t="s">
        <v>20</v>
      </c>
      <c r="L187" s="17" t="s">
        <v>21</v>
      </c>
      <c r="M187" s="20" t="s">
        <v>174</v>
      </c>
    </row>
    <row r="188" s="21" customFormat="true" ht="12" hidden="false" customHeight="true" outlineLevel="0" collapsed="false">
      <c r="A188" s="16" t="n">
        <v>750</v>
      </c>
      <c r="B188" s="15" t="n">
        <v>75095</v>
      </c>
      <c r="C188" s="15" t="s">
        <v>173</v>
      </c>
      <c r="D188" s="17" t="s">
        <v>27</v>
      </c>
      <c r="E188" s="17" t="s">
        <v>24</v>
      </c>
      <c r="F188" s="23" t="n">
        <v>8000</v>
      </c>
      <c r="G188" s="26"/>
      <c r="H188" s="15" t="s">
        <v>67</v>
      </c>
      <c r="I188" s="15" t="s">
        <v>67</v>
      </c>
      <c r="J188" s="15" t="s">
        <v>25</v>
      </c>
      <c r="K188" s="15" t="s">
        <v>20</v>
      </c>
      <c r="L188" s="17" t="s">
        <v>21</v>
      </c>
      <c r="M188" s="20" t="s">
        <v>174</v>
      </c>
    </row>
    <row r="189" s="21" customFormat="true" ht="12" hidden="false" customHeight="true" outlineLevel="0" collapsed="false">
      <c r="A189" s="15" t="n">
        <v>900</v>
      </c>
      <c r="B189" s="16" t="n">
        <v>90002</v>
      </c>
      <c r="C189" s="15" t="s">
        <v>153</v>
      </c>
      <c r="D189" s="17" t="s">
        <v>27</v>
      </c>
      <c r="E189" s="17" t="s">
        <v>24</v>
      </c>
      <c r="F189" s="23" t="n">
        <v>30000</v>
      </c>
      <c r="G189" s="26"/>
      <c r="H189" s="15" t="s">
        <v>175</v>
      </c>
      <c r="I189" s="15" t="s">
        <v>90</v>
      </c>
      <c r="J189" s="15" t="s">
        <v>25</v>
      </c>
      <c r="K189" s="15" t="s">
        <v>20</v>
      </c>
      <c r="L189" s="17" t="s">
        <v>21</v>
      </c>
      <c r="M189" s="20" t="s">
        <v>176</v>
      </c>
    </row>
    <row r="190" s="21" customFormat="true" ht="12" hidden="false" customHeight="true" outlineLevel="0" collapsed="false">
      <c r="A190" s="15" t="n">
        <v>900</v>
      </c>
      <c r="B190" s="16" t="n">
        <v>90017</v>
      </c>
      <c r="C190" s="15" t="s">
        <v>153</v>
      </c>
      <c r="D190" s="17" t="s">
        <v>27</v>
      </c>
      <c r="E190" s="17" t="s">
        <v>24</v>
      </c>
      <c r="F190" s="23" t="n">
        <f aca="false">1000000-7691</f>
        <v>992309</v>
      </c>
      <c r="G190" s="26"/>
      <c r="H190" s="15" t="s">
        <v>32</v>
      </c>
      <c r="I190" s="15" t="s">
        <v>32</v>
      </c>
      <c r="J190" s="15" t="s">
        <v>25</v>
      </c>
      <c r="K190" s="15" t="s">
        <v>20</v>
      </c>
      <c r="L190" s="17" t="s">
        <v>21</v>
      </c>
      <c r="M190" s="20" t="s">
        <v>177</v>
      </c>
    </row>
    <row r="191" s="21" customFormat="true" ht="12" hidden="false" customHeight="true" outlineLevel="0" collapsed="false">
      <c r="A191" s="16" t="n">
        <v>750</v>
      </c>
      <c r="B191" s="15" t="n">
        <v>75095</v>
      </c>
      <c r="C191" s="15" t="s">
        <v>178</v>
      </c>
      <c r="D191" s="17" t="s">
        <v>27</v>
      </c>
      <c r="E191" s="17" t="s">
        <v>24</v>
      </c>
      <c r="F191" s="23" t="n">
        <v>30000</v>
      </c>
      <c r="G191" s="26"/>
      <c r="H191" s="15" t="s">
        <v>179</v>
      </c>
      <c r="I191" s="15" t="s">
        <v>90</v>
      </c>
      <c r="J191" s="15" t="s">
        <v>25</v>
      </c>
      <c r="K191" s="15" t="s">
        <v>20</v>
      </c>
      <c r="L191" s="17" t="s">
        <v>21</v>
      </c>
      <c r="M191" s="20" t="s">
        <v>180</v>
      </c>
    </row>
    <row r="192" s="21" customFormat="true" ht="12" hidden="false" customHeight="true" outlineLevel="0" collapsed="false">
      <c r="A192" s="16" t="n">
        <v>700</v>
      </c>
      <c r="B192" s="15" t="n">
        <v>70005</v>
      </c>
      <c r="C192" s="15" t="s">
        <v>178</v>
      </c>
      <c r="D192" s="17" t="s">
        <v>27</v>
      </c>
      <c r="E192" s="17" t="s">
        <v>24</v>
      </c>
      <c r="F192" s="23" t="n">
        <v>500000</v>
      </c>
      <c r="G192" s="26"/>
      <c r="H192" s="15" t="s">
        <v>92</v>
      </c>
      <c r="I192" s="15" t="s">
        <v>92</v>
      </c>
      <c r="J192" s="15" t="s">
        <v>25</v>
      </c>
      <c r="K192" s="15" t="s">
        <v>20</v>
      </c>
      <c r="L192" s="17" t="s">
        <v>21</v>
      </c>
      <c r="M192" s="20" t="s">
        <v>180</v>
      </c>
    </row>
    <row r="193" s="21" customFormat="true" ht="12" hidden="false" customHeight="true" outlineLevel="0" collapsed="false">
      <c r="A193" s="15" t="n">
        <v>710</v>
      </c>
      <c r="B193" s="16" t="n">
        <v>71035</v>
      </c>
      <c r="C193" s="15" t="s">
        <v>178</v>
      </c>
      <c r="D193" s="17" t="s">
        <v>27</v>
      </c>
      <c r="E193" s="17" t="s">
        <v>24</v>
      </c>
      <c r="F193" s="23" t="n">
        <v>10000</v>
      </c>
      <c r="G193" s="26"/>
      <c r="H193" s="15" t="s">
        <v>181</v>
      </c>
      <c r="I193" s="15" t="s">
        <v>181</v>
      </c>
      <c r="J193" s="15" t="s">
        <v>25</v>
      </c>
      <c r="K193" s="15" t="s">
        <v>20</v>
      </c>
      <c r="L193" s="17" t="s">
        <v>21</v>
      </c>
      <c r="M193" s="20" t="s">
        <v>180</v>
      </c>
    </row>
    <row r="194" s="21" customFormat="true" ht="12" hidden="false" customHeight="true" outlineLevel="0" collapsed="false">
      <c r="A194" s="15" t="n">
        <v>700</v>
      </c>
      <c r="B194" s="16" t="n">
        <v>70005</v>
      </c>
      <c r="C194" s="15" t="s">
        <v>178</v>
      </c>
      <c r="D194" s="17" t="s">
        <v>27</v>
      </c>
      <c r="E194" s="17" t="s">
        <v>24</v>
      </c>
      <c r="F194" s="31" t="n">
        <v>4000</v>
      </c>
      <c r="G194" s="28"/>
      <c r="H194" s="15" t="s">
        <v>182</v>
      </c>
      <c r="I194" s="15" t="s">
        <v>90</v>
      </c>
      <c r="J194" s="15" t="s">
        <v>25</v>
      </c>
      <c r="K194" s="15" t="s">
        <v>20</v>
      </c>
      <c r="L194" s="17" t="s">
        <v>21</v>
      </c>
      <c r="M194" s="20" t="s">
        <v>183</v>
      </c>
    </row>
    <row r="195" s="21" customFormat="true" ht="12" hidden="false" customHeight="true" outlineLevel="0" collapsed="false">
      <c r="A195" s="15" t="n">
        <v>710</v>
      </c>
      <c r="B195" s="15" t="n">
        <v>71012</v>
      </c>
      <c r="C195" s="15" t="s">
        <v>178</v>
      </c>
      <c r="D195" s="17" t="s">
        <v>23</v>
      </c>
      <c r="E195" s="17" t="s">
        <v>24</v>
      </c>
      <c r="F195" s="31"/>
      <c r="G195" s="28" t="n">
        <v>8000</v>
      </c>
      <c r="H195" s="15" t="s">
        <v>182</v>
      </c>
      <c r="I195" s="15" t="s">
        <v>90</v>
      </c>
      <c r="J195" s="15" t="s">
        <v>25</v>
      </c>
      <c r="K195" s="15" t="s">
        <v>20</v>
      </c>
      <c r="L195" s="17" t="s">
        <v>21</v>
      </c>
      <c r="M195" s="20" t="s">
        <v>183</v>
      </c>
    </row>
    <row r="196" s="21" customFormat="true" ht="12" hidden="false" customHeight="true" outlineLevel="0" collapsed="false">
      <c r="A196" s="15" t="n">
        <v>801</v>
      </c>
      <c r="B196" s="16" t="n">
        <v>80195</v>
      </c>
      <c r="C196" s="17" t="s">
        <v>178</v>
      </c>
      <c r="D196" s="17" t="s">
        <v>27</v>
      </c>
      <c r="E196" s="17" t="s">
        <v>24</v>
      </c>
      <c r="F196" s="23" t="n">
        <v>300000</v>
      </c>
      <c r="G196" s="26"/>
      <c r="H196" s="15" t="s">
        <v>69</v>
      </c>
      <c r="I196" s="15" t="s">
        <v>69</v>
      </c>
      <c r="J196" s="15" t="s">
        <v>25</v>
      </c>
      <c r="K196" s="15" t="s">
        <v>20</v>
      </c>
      <c r="L196" s="17" t="s">
        <v>21</v>
      </c>
      <c r="M196" s="20" t="s">
        <v>183</v>
      </c>
    </row>
    <row r="197" s="21" customFormat="true" ht="12" hidden="false" customHeight="true" outlineLevel="0" collapsed="false">
      <c r="A197" s="15" t="n">
        <v>600</v>
      </c>
      <c r="B197" s="15" t="n">
        <v>60016</v>
      </c>
      <c r="C197" s="15" t="s">
        <v>178</v>
      </c>
      <c r="D197" s="17" t="s">
        <v>27</v>
      </c>
      <c r="E197" s="17" t="s">
        <v>24</v>
      </c>
      <c r="F197" s="23" t="n">
        <v>120000</v>
      </c>
      <c r="G197" s="26"/>
      <c r="H197" s="15" t="s">
        <v>32</v>
      </c>
      <c r="I197" s="15" t="s">
        <v>32</v>
      </c>
      <c r="J197" s="15" t="s">
        <v>25</v>
      </c>
      <c r="K197" s="15" t="s">
        <v>20</v>
      </c>
      <c r="L197" s="17" t="s">
        <v>21</v>
      </c>
      <c r="M197" s="20" t="s">
        <v>183</v>
      </c>
    </row>
    <row r="198" s="21" customFormat="true" ht="12" hidden="false" customHeight="true" outlineLevel="0" collapsed="false">
      <c r="A198" s="15" t="n">
        <v>900</v>
      </c>
      <c r="B198" s="15" t="n">
        <v>90015</v>
      </c>
      <c r="C198" s="15" t="s">
        <v>178</v>
      </c>
      <c r="D198" s="17" t="s">
        <v>27</v>
      </c>
      <c r="E198" s="17" t="s">
        <v>24</v>
      </c>
      <c r="F198" s="23" t="n">
        <v>60000</v>
      </c>
      <c r="G198" s="26"/>
      <c r="H198" s="15" t="s">
        <v>32</v>
      </c>
      <c r="I198" s="15" t="s">
        <v>32</v>
      </c>
      <c r="J198" s="15" t="s">
        <v>25</v>
      </c>
      <c r="K198" s="15" t="s">
        <v>20</v>
      </c>
      <c r="L198" s="17" t="s">
        <v>21</v>
      </c>
      <c r="M198" s="20" t="s">
        <v>183</v>
      </c>
    </row>
    <row r="199" s="21" customFormat="true" ht="12" hidden="false" customHeight="true" outlineLevel="0" collapsed="false">
      <c r="A199" s="15" t="n">
        <v>900</v>
      </c>
      <c r="B199" s="16" t="n">
        <v>90095</v>
      </c>
      <c r="C199" s="15" t="s">
        <v>178</v>
      </c>
      <c r="D199" s="17" t="s">
        <v>27</v>
      </c>
      <c r="E199" s="17" t="s">
        <v>24</v>
      </c>
      <c r="F199" s="23" t="n">
        <v>15000</v>
      </c>
      <c r="G199" s="26"/>
      <c r="H199" s="15" t="s">
        <v>32</v>
      </c>
      <c r="I199" s="15" t="s">
        <v>32</v>
      </c>
      <c r="J199" s="15" t="s">
        <v>25</v>
      </c>
      <c r="K199" s="15" t="s">
        <v>20</v>
      </c>
      <c r="L199" s="17" t="s">
        <v>21</v>
      </c>
      <c r="M199" s="20" t="s">
        <v>183</v>
      </c>
    </row>
    <row r="200" s="21" customFormat="true" ht="12" hidden="false" customHeight="true" outlineLevel="0" collapsed="false">
      <c r="A200" s="15" t="n">
        <v>600</v>
      </c>
      <c r="B200" s="15" t="n">
        <v>60015</v>
      </c>
      <c r="C200" s="15" t="s">
        <v>178</v>
      </c>
      <c r="D200" s="17" t="s">
        <v>23</v>
      </c>
      <c r="E200" s="17" t="s">
        <v>24</v>
      </c>
      <c r="F200" s="23"/>
      <c r="G200" s="26" t="n">
        <v>5000</v>
      </c>
      <c r="H200" s="15" t="s">
        <v>32</v>
      </c>
      <c r="I200" s="15" t="s">
        <v>32</v>
      </c>
      <c r="J200" s="15" t="s">
        <v>25</v>
      </c>
      <c r="K200" s="15" t="s">
        <v>20</v>
      </c>
      <c r="L200" s="17" t="s">
        <v>21</v>
      </c>
      <c r="M200" s="20" t="s">
        <v>183</v>
      </c>
    </row>
    <row r="201" s="21" customFormat="true" ht="12" hidden="false" customHeight="true" outlineLevel="0" collapsed="false">
      <c r="A201" s="15" t="n">
        <v>801</v>
      </c>
      <c r="B201" s="16" t="n">
        <v>80120</v>
      </c>
      <c r="C201" s="17" t="s">
        <v>178</v>
      </c>
      <c r="D201" s="17" t="s">
        <v>23</v>
      </c>
      <c r="E201" s="17" t="s">
        <v>24</v>
      </c>
      <c r="F201" s="23"/>
      <c r="G201" s="26" t="n">
        <v>3000</v>
      </c>
      <c r="H201" s="15" t="s">
        <v>184</v>
      </c>
      <c r="I201" s="15" t="s">
        <v>184</v>
      </c>
      <c r="J201" s="15" t="s">
        <v>25</v>
      </c>
      <c r="K201" s="15" t="s">
        <v>20</v>
      </c>
      <c r="L201" s="17" t="s">
        <v>21</v>
      </c>
      <c r="M201" s="20" t="s">
        <v>183</v>
      </c>
    </row>
    <row r="202" s="21" customFormat="true" ht="12" hidden="false" customHeight="true" outlineLevel="0" collapsed="false">
      <c r="A202" s="15" t="n">
        <v>600</v>
      </c>
      <c r="B202" s="15" t="n">
        <v>60004</v>
      </c>
      <c r="C202" s="15" t="s">
        <v>178</v>
      </c>
      <c r="D202" s="17" t="s">
        <v>27</v>
      </c>
      <c r="E202" s="17" t="s">
        <v>24</v>
      </c>
      <c r="F202" s="23" t="n">
        <v>1000000</v>
      </c>
      <c r="G202" s="26"/>
      <c r="H202" s="32" t="s">
        <v>185</v>
      </c>
      <c r="I202" s="15" t="s">
        <v>185</v>
      </c>
      <c r="J202" s="15" t="s">
        <v>25</v>
      </c>
      <c r="K202" s="15" t="s">
        <v>20</v>
      </c>
      <c r="L202" s="17" t="s">
        <v>21</v>
      </c>
      <c r="M202" s="20" t="s">
        <v>183</v>
      </c>
    </row>
    <row r="203" s="21" customFormat="true" ht="12" hidden="false" customHeight="true" outlineLevel="0" collapsed="false">
      <c r="A203" s="15" t="n">
        <v>900</v>
      </c>
      <c r="B203" s="16" t="n">
        <v>90095</v>
      </c>
      <c r="C203" s="15" t="s">
        <v>178</v>
      </c>
      <c r="D203" s="17" t="s">
        <v>27</v>
      </c>
      <c r="E203" s="17" t="s">
        <v>24</v>
      </c>
      <c r="F203" s="23" t="n">
        <v>50000</v>
      </c>
      <c r="G203" s="26"/>
      <c r="H203" s="15" t="s">
        <v>38</v>
      </c>
      <c r="I203" s="15" t="s">
        <v>38</v>
      </c>
      <c r="J203" s="15" t="s">
        <v>25</v>
      </c>
      <c r="K203" s="15" t="s">
        <v>20</v>
      </c>
      <c r="L203" s="17" t="s">
        <v>21</v>
      </c>
      <c r="M203" s="20" t="s">
        <v>183</v>
      </c>
    </row>
    <row r="204" s="21" customFormat="true" ht="12" hidden="false" customHeight="true" outlineLevel="0" collapsed="false">
      <c r="A204" s="16" t="n">
        <v>750</v>
      </c>
      <c r="B204" s="15" t="n">
        <v>75023</v>
      </c>
      <c r="C204" s="15" t="s">
        <v>178</v>
      </c>
      <c r="D204" s="17" t="s">
        <v>27</v>
      </c>
      <c r="E204" s="17" t="s">
        <v>24</v>
      </c>
      <c r="F204" s="23" t="n">
        <v>7100000</v>
      </c>
      <c r="G204" s="26"/>
      <c r="H204" s="15" t="s">
        <v>186</v>
      </c>
      <c r="I204" s="15" t="s">
        <v>90</v>
      </c>
      <c r="J204" s="15" t="s">
        <v>25</v>
      </c>
      <c r="K204" s="15" t="s">
        <v>20</v>
      </c>
      <c r="L204" s="17" t="s">
        <v>21</v>
      </c>
      <c r="M204" s="20" t="s">
        <v>187</v>
      </c>
    </row>
    <row r="205" s="21" customFormat="true" ht="12" hidden="false" customHeight="true" outlineLevel="0" collapsed="false">
      <c r="A205" s="15" t="n">
        <v>900</v>
      </c>
      <c r="B205" s="16" t="n">
        <v>90004</v>
      </c>
      <c r="C205" s="15" t="s">
        <v>178</v>
      </c>
      <c r="D205" s="17" t="s">
        <v>27</v>
      </c>
      <c r="E205" s="17" t="s">
        <v>24</v>
      </c>
      <c r="F205" s="23" t="n">
        <v>50000</v>
      </c>
      <c r="G205" s="26"/>
      <c r="H205" s="15" t="s">
        <v>38</v>
      </c>
      <c r="I205" s="15" t="s">
        <v>38</v>
      </c>
      <c r="J205" s="15" t="s">
        <v>25</v>
      </c>
      <c r="K205" s="15" t="s">
        <v>20</v>
      </c>
      <c r="L205" s="17" t="s">
        <v>21</v>
      </c>
      <c r="M205" s="20" t="s">
        <v>188</v>
      </c>
    </row>
    <row r="206" s="21" customFormat="true" ht="12" hidden="false" customHeight="true" outlineLevel="0" collapsed="false">
      <c r="A206" s="16" t="n">
        <v>750</v>
      </c>
      <c r="B206" s="15" t="n">
        <v>75023</v>
      </c>
      <c r="C206" s="15" t="s">
        <v>173</v>
      </c>
      <c r="D206" s="17" t="s">
        <v>23</v>
      </c>
      <c r="E206" s="17" t="s">
        <v>24</v>
      </c>
      <c r="F206" s="23"/>
      <c r="G206" s="26" t="n">
        <v>20000</v>
      </c>
      <c r="H206" s="15" t="s">
        <v>189</v>
      </c>
      <c r="I206" s="15" t="s">
        <v>67</v>
      </c>
      <c r="J206" s="15" t="s">
        <v>25</v>
      </c>
      <c r="K206" s="15" t="s">
        <v>20</v>
      </c>
      <c r="L206" s="17" t="s">
        <v>21</v>
      </c>
      <c r="M206" s="20" t="s">
        <v>190</v>
      </c>
    </row>
    <row r="207" s="21" customFormat="true" ht="12" hidden="false" customHeight="true" outlineLevel="0" collapsed="false">
      <c r="A207" s="16" t="n">
        <v>750</v>
      </c>
      <c r="B207" s="15" t="n">
        <v>75023</v>
      </c>
      <c r="C207" s="15" t="s">
        <v>173</v>
      </c>
      <c r="D207" s="17" t="s">
        <v>23</v>
      </c>
      <c r="E207" s="17" t="s">
        <v>24</v>
      </c>
      <c r="F207" s="23"/>
      <c r="G207" s="26" t="n">
        <v>4000</v>
      </c>
      <c r="H207" s="15" t="s">
        <v>189</v>
      </c>
      <c r="I207" s="15" t="s">
        <v>67</v>
      </c>
      <c r="J207" s="15" t="s">
        <v>25</v>
      </c>
      <c r="K207" s="15" t="s">
        <v>20</v>
      </c>
      <c r="L207" s="17" t="s">
        <v>21</v>
      </c>
      <c r="M207" s="20" t="s">
        <v>191</v>
      </c>
    </row>
    <row r="208" s="21" customFormat="true" ht="12" hidden="false" customHeight="true" outlineLevel="0" collapsed="false">
      <c r="A208" s="16" t="n">
        <v>750</v>
      </c>
      <c r="B208" s="15" t="n">
        <v>75023</v>
      </c>
      <c r="C208" s="15" t="s">
        <v>173</v>
      </c>
      <c r="D208" s="17" t="s">
        <v>27</v>
      </c>
      <c r="E208" s="17" t="s">
        <v>24</v>
      </c>
      <c r="F208" s="23" t="n">
        <v>10000</v>
      </c>
      <c r="G208" s="26"/>
      <c r="H208" s="15" t="s">
        <v>189</v>
      </c>
      <c r="I208" s="15" t="s">
        <v>67</v>
      </c>
      <c r="J208" s="15" t="s">
        <v>25</v>
      </c>
      <c r="K208" s="15" t="s">
        <v>20</v>
      </c>
      <c r="L208" s="17" t="s">
        <v>21</v>
      </c>
      <c r="M208" s="20" t="s">
        <v>192</v>
      </c>
    </row>
    <row r="209" s="21" customFormat="true" ht="12" hidden="false" customHeight="true" outlineLevel="0" collapsed="false">
      <c r="A209" s="15" t="n">
        <v>900</v>
      </c>
      <c r="B209" s="16" t="n">
        <v>90019</v>
      </c>
      <c r="C209" s="15" t="s">
        <v>173</v>
      </c>
      <c r="D209" s="17" t="s">
        <v>27</v>
      </c>
      <c r="E209" s="17" t="s">
        <v>24</v>
      </c>
      <c r="F209" s="31" t="n">
        <v>20000</v>
      </c>
      <c r="G209" s="28"/>
      <c r="H209" s="15" t="s">
        <v>193</v>
      </c>
      <c r="I209" s="15" t="s">
        <v>67</v>
      </c>
      <c r="J209" s="15" t="s">
        <v>25</v>
      </c>
      <c r="K209" s="15" t="s">
        <v>20</v>
      </c>
      <c r="L209" s="17" t="s">
        <v>21</v>
      </c>
      <c r="M209" s="29" t="s">
        <v>194</v>
      </c>
    </row>
    <row r="210" s="21" customFormat="true" ht="12" hidden="false" customHeight="true" outlineLevel="0" collapsed="false">
      <c r="A210" s="15" t="n">
        <v>900</v>
      </c>
      <c r="B210" s="16" t="n">
        <v>90019</v>
      </c>
      <c r="C210" s="15" t="s">
        <v>195</v>
      </c>
      <c r="D210" s="17" t="s">
        <v>27</v>
      </c>
      <c r="E210" s="17" t="s">
        <v>24</v>
      </c>
      <c r="F210" s="31" t="n">
        <v>70000</v>
      </c>
      <c r="G210" s="28"/>
      <c r="H210" s="15" t="s">
        <v>193</v>
      </c>
      <c r="I210" s="15" t="s">
        <v>67</v>
      </c>
      <c r="J210" s="15" t="s">
        <v>25</v>
      </c>
      <c r="K210" s="15" t="s">
        <v>20</v>
      </c>
      <c r="L210" s="17" t="s">
        <v>21</v>
      </c>
      <c r="M210" s="29" t="s">
        <v>196</v>
      </c>
    </row>
    <row r="211" s="21" customFormat="true" ht="12" hidden="false" customHeight="true" outlineLevel="0" collapsed="false">
      <c r="A211" s="15" t="n">
        <v>710</v>
      </c>
      <c r="B211" s="16" t="n">
        <v>71095</v>
      </c>
      <c r="C211" s="15" t="n">
        <v>6257</v>
      </c>
      <c r="D211" s="17" t="s">
        <v>16</v>
      </c>
      <c r="E211" s="17" t="s">
        <v>17</v>
      </c>
      <c r="F211" s="23" t="n">
        <v>4215287</v>
      </c>
      <c r="G211" s="26"/>
      <c r="H211" s="15" t="s">
        <v>18</v>
      </c>
      <c r="I211" s="15" t="s">
        <v>18</v>
      </c>
      <c r="J211" s="15" t="s">
        <v>25</v>
      </c>
      <c r="K211" s="15" t="s">
        <v>20</v>
      </c>
      <c r="L211" s="17" t="s">
        <v>21</v>
      </c>
      <c r="M211" s="20" t="s">
        <v>197</v>
      </c>
    </row>
    <row r="212" s="21" customFormat="true" ht="12" hidden="false" customHeight="true" outlineLevel="0" collapsed="false">
      <c r="A212" s="15" t="n">
        <v>710</v>
      </c>
      <c r="B212" s="16" t="n">
        <v>71095</v>
      </c>
      <c r="C212" s="15" t="n">
        <v>6257</v>
      </c>
      <c r="D212" s="17" t="s">
        <v>16</v>
      </c>
      <c r="E212" s="17" t="s">
        <v>17</v>
      </c>
      <c r="F212" s="23" t="n">
        <v>4156000</v>
      </c>
      <c r="G212" s="26"/>
      <c r="H212" s="15" t="s">
        <v>18</v>
      </c>
      <c r="I212" s="15" t="s">
        <v>18</v>
      </c>
      <c r="J212" s="15" t="s">
        <v>19</v>
      </c>
      <c r="K212" s="15" t="s">
        <v>20</v>
      </c>
      <c r="L212" s="17" t="s">
        <v>21</v>
      </c>
      <c r="M212" s="20" t="s">
        <v>198</v>
      </c>
    </row>
    <row r="213" s="21" customFormat="true" ht="12" hidden="false" customHeight="true" outlineLevel="0" collapsed="false">
      <c r="A213" s="15" t="n">
        <v>801</v>
      </c>
      <c r="B213" s="16" t="n">
        <v>80101</v>
      </c>
      <c r="C213" s="15" t="n">
        <v>2057</v>
      </c>
      <c r="D213" s="17" t="s">
        <v>16</v>
      </c>
      <c r="E213" s="17" t="s">
        <v>17</v>
      </c>
      <c r="F213" s="23" t="n">
        <f aca="false">46820+153990</f>
        <v>200810</v>
      </c>
      <c r="G213" s="26"/>
      <c r="H213" s="15" t="s">
        <v>18</v>
      </c>
      <c r="I213" s="15" t="s">
        <v>18</v>
      </c>
      <c r="J213" s="15" t="s">
        <v>25</v>
      </c>
      <c r="K213" s="15" t="s">
        <v>20</v>
      </c>
      <c r="L213" s="17" t="s">
        <v>21</v>
      </c>
      <c r="M213" s="20" t="s">
        <v>199</v>
      </c>
    </row>
    <row r="214" s="21" customFormat="true" ht="12" hidden="false" customHeight="true" outlineLevel="0" collapsed="false">
      <c r="A214" s="15" t="n">
        <v>801</v>
      </c>
      <c r="B214" s="16" t="n">
        <v>80102</v>
      </c>
      <c r="C214" s="15" t="n">
        <v>2057</v>
      </c>
      <c r="D214" s="17" t="s">
        <v>52</v>
      </c>
      <c r="E214" s="17" t="s">
        <v>17</v>
      </c>
      <c r="F214" s="23"/>
      <c r="G214" s="26" t="n">
        <v>11650</v>
      </c>
      <c r="H214" s="15" t="s">
        <v>18</v>
      </c>
      <c r="I214" s="15" t="s">
        <v>18</v>
      </c>
      <c r="J214" s="15" t="s">
        <v>25</v>
      </c>
      <c r="K214" s="15" t="s">
        <v>20</v>
      </c>
      <c r="L214" s="17" t="s">
        <v>21</v>
      </c>
      <c r="M214" s="20" t="s">
        <v>199</v>
      </c>
    </row>
    <row r="215" s="21" customFormat="true" ht="12" hidden="false" customHeight="true" outlineLevel="0" collapsed="false">
      <c r="A215" s="15" t="n">
        <v>801</v>
      </c>
      <c r="B215" s="16" t="n">
        <v>80115</v>
      </c>
      <c r="C215" s="15" t="n">
        <v>2057</v>
      </c>
      <c r="D215" s="17" t="s">
        <v>52</v>
      </c>
      <c r="E215" s="17" t="s">
        <v>17</v>
      </c>
      <c r="F215" s="23"/>
      <c r="G215" s="26" t="n">
        <f aca="false">26340+2500-2080</f>
        <v>26760</v>
      </c>
      <c r="H215" s="15" t="s">
        <v>18</v>
      </c>
      <c r="I215" s="15" t="s">
        <v>18</v>
      </c>
      <c r="J215" s="15" t="s">
        <v>25</v>
      </c>
      <c r="K215" s="15" t="s">
        <v>20</v>
      </c>
      <c r="L215" s="17" t="s">
        <v>21</v>
      </c>
      <c r="M215" s="20" t="s">
        <v>199</v>
      </c>
    </row>
    <row r="216" s="21" customFormat="true" ht="12" hidden="false" customHeight="true" outlineLevel="0" collapsed="false">
      <c r="A216" s="15" t="n">
        <v>801</v>
      </c>
      <c r="B216" s="16" t="n">
        <v>80195</v>
      </c>
      <c r="C216" s="15" t="n">
        <v>2057</v>
      </c>
      <c r="D216" s="17" t="s">
        <v>52</v>
      </c>
      <c r="E216" s="17" t="s">
        <v>17</v>
      </c>
      <c r="F216" s="23"/>
      <c r="G216" s="26" t="n">
        <f aca="false">1870+298000+2080</f>
        <v>301950</v>
      </c>
      <c r="H216" s="15" t="s">
        <v>18</v>
      </c>
      <c r="I216" s="15" t="s">
        <v>18</v>
      </c>
      <c r="J216" s="15" t="s">
        <v>25</v>
      </c>
      <c r="K216" s="15" t="s">
        <v>20</v>
      </c>
      <c r="L216" s="17" t="s">
        <v>21</v>
      </c>
      <c r="M216" s="20" t="s">
        <v>199</v>
      </c>
    </row>
    <row r="217" s="21" customFormat="true" ht="12" hidden="false" customHeight="true" outlineLevel="0" collapsed="false">
      <c r="A217" s="15" t="n">
        <v>801</v>
      </c>
      <c r="B217" s="16" t="n">
        <v>80101</v>
      </c>
      <c r="C217" s="15" t="n">
        <v>2059</v>
      </c>
      <c r="D217" s="17" t="s">
        <v>16</v>
      </c>
      <c r="E217" s="17" t="s">
        <v>17</v>
      </c>
      <c r="F217" s="23" t="n">
        <f aca="false">2820+10600</f>
        <v>13420</v>
      </c>
      <c r="G217" s="26"/>
      <c r="H217" s="15" t="s">
        <v>18</v>
      </c>
      <c r="I217" s="15" t="s">
        <v>18</v>
      </c>
      <c r="J217" s="15" t="s">
        <v>25</v>
      </c>
      <c r="K217" s="15" t="s">
        <v>20</v>
      </c>
      <c r="L217" s="17" t="s">
        <v>21</v>
      </c>
      <c r="M217" s="20" t="s">
        <v>199</v>
      </c>
    </row>
    <row r="218" s="21" customFormat="true" ht="12" hidden="false" customHeight="true" outlineLevel="0" collapsed="false">
      <c r="A218" s="15" t="n">
        <v>801</v>
      </c>
      <c r="B218" s="16" t="n">
        <v>80102</v>
      </c>
      <c r="C218" s="15" t="n">
        <v>2059</v>
      </c>
      <c r="D218" s="17" t="s">
        <v>52</v>
      </c>
      <c r="E218" s="17" t="s">
        <v>17</v>
      </c>
      <c r="F218" s="23"/>
      <c r="G218" s="26" t="n">
        <v>780</v>
      </c>
      <c r="H218" s="15" t="s">
        <v>18</v>
      </c>
      <c r="I218" s="15" t="s">
        <v>18</v>
      </c>
      <c r="J218" s="15" t="s">
        <v>25</v>
      </c>
      <c r="K218" s="15" t="s">
        <v>20</v>
      </c>
      <c r="L218" s="17" t="s">
        <v>21</v>
      </c>
      <c r="M218" s="20" t="s">
        <v>199</v>
      </c>
    </row>
    <row r="219" s="21" customFormat="true" ht="12" hidden="false" customHeight="true" outlineLevel="0" collapsed="false">
      <c r="A219" s="15" t="n">
        <v>801</v>
      </c>
      <c r="B219" s="16" t="n">
        <v>80115</v>
      </c>
      <c r="C219" s="15" t="n">
        <v>2059</v>
      </c>
      <c r="D219" s="17" t="s">
        <v>52</v>
      </c>
      <c r="E219" s="17" t="s">
        <v>17</v>
      </c>
      <c r="F219" s="23"/>
      <c r="G219" s="26" t="n">
        <f aca="false">1640+160-130</f>
        <v>1670</v>
      </c>
      <c r="H219" s="15" t="s">
        <v>18</v>
      </c>
      <c r="I219" s="15" t="s">
        <v>18</v>
      </c>
      <c r="J219" s="15" t="s">
        <v>25</v>
      </c>
      <c r="K219" s="15" t="s">
        <v>20</v>
      </c>
      <c r="L219" s="17" t="s">
        <v>21</v>
      </c>
      <c r="M219" s="20" t="s">
        <v>199</v>
      </c>
    </row>
    <row r="220" s="21" customFormat="true" ht="12" hidden="false" customHeight="true" outlineLevel="0" collapsed="false">
      <c r="A220" s="15" t="n">
        <v>801</v>
      </c>
      <c r="B220" s="16" t="n">
        <v>80195</v>
      </c>
      <c r="C220" s="15" t="n">
        <v>2059</v>
      </c>
      <c r="D220" s="17" t="s">
        <v>52</v>
      </c>
      <c r="E220" s="17" t="s">
        <v>17</v>
      </c>
      <c r="F220" s="23"/>
      <c r="G220" s="26" t="n">
        <f aca="false">120+16850+130</f>
        <v>17100</v>
      </c>
      <c r="H220" s="15" t="s">
        <v>18</v>
      </c>
      <c r="I220" s="15" t="s">
        <v>18</v>
      </c>
      <c r="J220" s="15" t="s">
        <v>25</v>
      </c>
      <c r="K220" s="15" t="s">
        <v>20</v>
      </c>
      <c r="L220" s="17" t="s">
        <v>21</v>
      </c>
      <c r="M220" s="20" t="s">
        <v>199</v>
      </c>
    </row>
    <row r="221" s="21" customFormat="true" ht="12" hidden="false" customHeight="true" outlineLevel="0" collapsed="false">
      <c r="A221" s="16" t="n">
        <v>750</v>
      </c>
      <c r="B221" s="15" t="n">
        <v>75023</v>
      </c>
      <c r="C221" s="15" t="s">
        <v>200</v>
      </c>
      <c r="D221" s="17" t="s">
        <v>27</v>
      </c>
      <c r="E221" s="17" t="s">
        <v>31</v>
      </c>
      <c r="F221" s="23" t="n">
        <f aca="false">600000+1000000</f>
        <v>1600000</v>
      </c>
      <c r="G221" s="26"/>
      <c r="H221" s="15" t="s">
        <v>201</v>
      </c>
      <c r="I221" s="15" t="s">
        <v>90</v>
      </c>
      <c r="J221" s="15" t="s">
        <v>25</v>
      </c>
      <c r="K221" s="15" t="s">
        <v>20</v>
      </c>
      <c r="L221" s="17" t="s">
        <v>21</v>
      </c>
      <c r="M221" s="20" t="s">
        <v>202</v>
      </c>
    </row>
    <row r="222" s="21" customFormat="true" ht="12" hidden="false" customHeight="true" outlineLevel="0" collapsed="false">
      <c r="A222" s="16" t="n">
        <v>700</v>
      </c>
      <c r="B222" s="15" t="n">
        <v>70005</v>
      </c>
      <c r="C222" s="15" t="s">
        <v>203</v>
      </c>
      <c r="D222" s="17" t="s">
        <v>23</v>
      </c>
      <c r="E222" s="17" t="s">
        <v>24</v>
      </c>
      <c r="F222" s="23"/>
      <c r="G222" s="26" t="n">
        <v>1000</v>
      </c>
      <c r="H222" s="15" t="s">
        <v>67</v>
      </c>
      <c r="I222" s="15" t="s">
        <v>67</v>
      </c>
      <c r="J222" s="15" t="s">
        <v>25</v>
      </c>
      <c r="K222" s="15" t="s">
        <v>20</v>
      </c>
      <c r="L222" s="17" t="s">
        <v>21</v>
      </c>
      <c r="M222" s="20" t="s">
        <v>204</v>
      </c>
    </row>
    <row r="223" s="21" customFormat="true" ht="12" hidden="false" customHeight="true" outlineLevel="0" collapsed="false">
      <c r="A223" s="16" t="n">
        <v>750</v>
      </c>
      <c r="B223" s="16" t="n">
        <v>75023</v>
      </c>
      <c r="C223" s="15" t="s">
        <v>205</v>
      </c>
      <c r="D223" s="17" t="s">
        <v>27</v>
      </c>
      <c r="E223" s="17" t="s">
        <v>31</v>
      </c>
      <c r="F223" s="23" t="n">
        <v>12000</v>
      </c>
      <c r="G223" s="26"/>
      <c r="H223" s="15" t="s">
        <v>206</v>
      </c>
      <c r="I223" s="15" t="s">
        <v>67</v>
      </c>
      <c r="J223" s="15" t="s">
        <v>25</v>
      </c>
      <c r="K223" s="15" t="s">
        <v>20</v>
      </c>
      <c r="L223" s="17" t="s">
        <v>21</v>
      </c>
      <c r="M223" s="20" t="s">
        <v>204</v>
      </c>
    </row>
    <row r="224" s="21" customFormat="true" ht="12" hidden="false" customHeight="true" outlineLevel="0" collapsed="false">
      <c r="A224" s="16" t="n">
        <v>750</v>
      </c>
      <c r="B224" s="15" t="n">
        <v>75023</v>
      </c>
      <c r="C224" s="15" t="s">
        <v>153</v>
      </c>
      <c r="D224" s="17" t="s">
        <v>23</v>
      </c>
      <c r="E224" s="17" t="s">
        <v>24</v>
      </c>
      <c r="F224" s="23"/>
      <c r="G224" s="26" t="n">
        <v>25000</v>
      </c>
      <c r="H224" s="15" t="s">
        <v>110</v>
      </c>
      <c r="I224" s="15" t="s">
        <v>67</v>
      </c>
      <c r="J224" s="15" t="s">
        <v>25</v>
      </c>
      <c r="K224" s="15" t="s">
        <v>20</v>
      </c>
      <c r="L224" s="17" t="s">
        <v>21</v>
      </c>
      <c r="M224" s="20" t="s">
        <v>207</v>
      </c>
    </row>
    <row r="225" s="21" customFormat="true" ht="12" hidden="false" customHeight="true" outlineLevel="0" collapsed="false">
      <c r="A225" s="15" t="n">
        <v>801</v>
      </c>
      <c r="B225" s="16" t="n">
        <v>80195</v>
      </c>
      <c r="C225" s="17" t="s">
        <v>203</v>
      </c>
      <c r="D225" s="17" t="s">
        <v>27</v>
      </c>
      <c r="E225" s="17" t="s">
        <v>24</v>
      </c>
      <c r="F225" s="23" t="n">
        <v>50000</v>
      </c>
      <c r="G225" s="26"/>
      <c r="H225" s="15" t="s">
        <v>69</v>
      </c>
      <c r="I225" s="15" t="s">
        <v>69</v>
      </c>
      <c r="J225" s="15" t="s">
        <v>25</v>
      </c>
      <c r="K225" s="15" t="s">
        <v>20</v>
      </c>
      <c r="L225" s="17" t="s">
        <v>21</v>
      </c>
      <c r="M225" s="20" t="s">
        <v>208</v>
      </c>
    </row>
    <row r="226" s="21" customFormat="true" ht="12" hidden="false" customHeight="true" outlineLevel="0" collapsed="false">
      <c r="A226" s="15" t="n">
        <v>750</v>
      </c>
      <c r="B226" s="16" t="n">
        <v>75075</v>
      </c>
      <c r="C226" s="15" t="n">
        <v>2057</v>
      </c>
      <c r="D226" s="17" t="s">
        <v>16</v>
      </c>
      <c r="E226" s="17" t="s">
        <v>17</v>
      </c>
      <c r="F226" s="23" t="n">
        <v>447764</v>
      </c>
      <c r="G226" s="26"/>
      <c r="H226" s="15" t="s">
        <v>18</v>
      </c>
      <c r="I226" s="15" t="s">
        <v>18</v>
      </c>
      <c r="J226" s="15" t="s">
        <v>25</v>
      </c>
      <c r="K226" s="15" t="s">
        <v>20</v>
      </c>
      <c r="L226" s="17" t="s">
        <v>21</v>
      </c>
      <c r="M226" s="20" t="s">
        <v>209</v>
      </c>
    </row>
    <row r="227" s="21" customFormat="true" ht="12" hidden="false" customHeight="true" outlineLevel="0" collapsed="false">
      <c r="A227" s="15" t="n">
        <v>801</v>
      </c>
      <c r="B227" s="16" t="n">
        <v>80115</v>
      </c>
      <c r="C227" s="15" t="n">
        <v>2057</v>
      </c>
      <c r="D227" s="17" t="s">
        <v>52</v>
      </c>
      <c r="E227" s="17" t="s">
        <v>17</v>
      </c>
      <c r="F227" s="23"/>
      <c r="G227" s="26" t="n">
        <f aca="false">94960+11580+38290+300280+18800+15440+4000+12920+51860</f>
        <v>548130</v>
      </c>
      <c r="H227" s="15" t="s">
        <v>18</v>
      </c>
      <c r="I227" s="15" t="s">
        <v>18</v>
      </c>
      <c r="J227" s="15" t="s">
        <v>25</v>
      </c>
      <c r="K227" s="15" t="s">
        <v>20</v>
      </c>
      <c r="L227" s="17" t="s">
        <v>21</v>
      </c>
      <c r="M227" s="20" t="s">
        <v>210</v>
      </c>
    </row>
    <row r="228" s="21" customFormat="true" ht="12" hidden="false" customHeight="true" outlineLevel="0" collapsed="false">
      <c r="A228" s="15" t="n">
        <v>801</v>
      </c>
      <c r="B228" s="16" t="n">
        <v>80134</v>
      </c>
      <c r="C228" s="15" t="n">
        <v>2057</v>
      </c>
      <c r="D228" s="17" t="s">
        <v>52</v>
      </c>
      <c r="E228" s="17" t="s">
        <v>17</v>
      </c>
      <c r="F228" s="23"/>
      <c r="G228" s="26" t="n">
        <v>36540</v>
      </c>
      <c r="H228" s="15" t="s">
        <v>18</v>
      </c>
      <c r="I228" s="15" t="s">
        <v>18</v>
      </c>
      <c r="J228" s="15" t="s">
        <v>25</v>
      </c>
      <c r="K228" s="15" t="s">
        <v>20</v>
      </c>
      <c r="L228" s="17" t="s">
        <v>21</v>
      </c>
      <c r="M228" s="20" t="s">
        <v>210</v>
      </c>
    </row>
    <row r="229" s="21" customFormat="true" ht="12" hidden="false" customHeight="true" outlineLevel="0" collapsed="false">
      <c r="A229" s="15" t="n">
        <v>801</v>
      </c>
      <c r="B229" s="16" t="n">
        <v>80140</v>
      </c>
      <c r="C229" s="15" t="n">
        <v>2057</v>
      </c>
      <c r="D229" s="17" t="s">
        <v>52</v>
      </c>
      <c r="E229" s="17" t="s">
        <v>17</v>
      </c>
      <c r="F229" s="23"/>
      <c r="G229" s="26" t="n">
        <f aca="false">11560+51000+43520+160960+13470+2730</f>
        <v>283240</v>
      </c>
      <c r="H229" s="15" t="s">
        <v>18</v>
      </c>
      <c r="I229" s="15" t="s">
        <v>18</v>
      </c>
      <c r="J229" s="15" t="s">
        <v>25</v>
      </c>
      <c r="K229" s="15" t="s">
        <v>20</v>
      </c>
      <c r="L229" s="17" t="s">
        <v>21</v>
      </c>
      <c r="M229" s="20" t="s">
        <v>210</v>
      </c>
    </row>
    <row r="230" s="21" customFormat="true" ht="12" hidden="false" customHeight="true" outlineLevel="0" collapsed="false">
      <c r="A230" s="15" t="n">
        <v>801</v>
      </c>
      <c r="B230" s="16" t="n">
        <v>80195</v>
      </c>
      <c r="C230" s="15" t="n">
        <v>2057</v>
      </c>
      <c r="D230" s="17" t="s">
        <v>52</v>
      </c>
      <c r="E230" s="17" t="s">
        <v>17</v>
      </c>
      <c r="F230" s="23"/>
      <c r="G230" s="26" t="n">
        <f aca="false">60150+1301500+18360+418500+661700+110330+1209700+32980+243100+27680+571900</f>
        <v>4655900</v>
      </c>
      <c r="H230" s="15" t="s">
        <v>18</v>
      </c>
      <c r="I230" s="15" t="s">
        <v>18</v>
      </c>
      <c r="J230" s="15" t="s">
        <v>25</v>
      </c>
      <c r="K230" s="15" t="s">
        <v>20</v>
      </c>
      <c r="L230" s="17" t="s">
        <v>21</v>
      </c>
      <c r="M230" s="20" t="s">
        <v>210</v>
      </c>
    </row>
    <row r="231" s="21" customFormat="true" ht="12" hidden="false" customHeight="true" outlineLevel="0" collapsed="false">
      <c r="A231" s="15" t="n">
        <v>801</v>
      </c>
      <c r="B231" s="16" t="n">
        <v>80195</v>
      </c>
      <c r="C231" s="15" t="n">
        <v>2059</v>
      </c>
      <c r="D231" s="17" t="s">
        <v>52</v>
      </c>
      <c r="E231" s="17" t="s">
        <v>17</v>
      </c>
      <c r="F231" s="23"/>
      <c r="G231" s="26" t="n">
        <f aca="false">87100+31000+60300+88300+17800+40700</f>
        <v>325200</v>
      </c>
      <c r="H231" s="15" t="s">
        <v>18</v>
      </c>
      <c r="I231" s="15" t="s">
        <v>18</v>
      </c>
      <c r="J231" s="15" t="s">
        <v>25</v>
      </c>
      <c r="K231" s="15" t="s">
        <v>20</v>
      </c>
      <c r="L231" s="17" t="s">
        <v>21</v>
      </c>
      <c r="M231" s="20" t="s">
        <v>210</v>
      </c>
    </row>
    <row r="232" s="21" customFormat="true" ht="12" hidden="false" customHeight="true" outlineLevel="0" collapsed="false">
      <c r="A232" s="15" t="n">
        <v>801</v>
      </c>
      <c r="B232" s="16" t="n">
        <v>80115</v>
      </c>
      <c r="C232" s="15" t="n">
        <v>2057</v>
      </c>
      <c r="D232" s="17" t="s">
        <v>52</v>
      </c>
      <c r="E232" s="17" t="s">
        <v>17</v>
      </c>
      <c r="F232" s="23"/>
      <c r="G232" s="26" t="n">
        <f aca="false">21500+7170+40000+8300</f>
        <v>76970</v>
      </c>
      <c r="H232" s="15" t="s">
        <v>18</v>
      </c>
      <c r="I232" s="15" t="s">
        <v>18</v>
      </c>
      <c r="J232" s="15" t="s">
        <v>25</v>
      </c>
      <c r="K232" s="15" t="s">
        <v>20</v>
      </c>
      <c r="L232" s="17" t="s">
        <v>21</v>
      </c>
      <c r="M232" s="20" t="s">
        <v>211</v>
      </c>
    </row>
    <row r="233" s="21" customFormat="true" ht="12" hidden="false" customHeight="true" outlineLevel="0" collapsed="false">
      <c r="A233" s="15" t="n">
        <v>801</v>
      </c>
      <c r="B233" s="16" t="n">
        <v>80195</v>
      </c>
      <c r="C233" s="15" t="n">
        <v>2057</v>
      </c>
      <c r="D233" s="17" t="s">
        <v>52</v>
      </c>
      <c r="E233" s="17" t="s">
        <v>17</v>
      </c>
      <c r="F233" s="23"/>
      <c r="G233" s="26" t="n">
        <f aca="false">15950+28350+47220+94440+28560+188880+9450+94440</f>
        <v>507290</v>
      </c>
      <c r="H233" s="15" t="s">
        <v>18</v>
      </c>
      <c r="I233" s="15" t="s">
        <v>18</v>
      </c>
      <c r="J233" s="15" t="s">
        <v>25</v>
      </c>
      <c r="K233" s="15" t="s">
        <v>20</v>
      </c>
      <c r="L233" s="17" t="s">
        <v>21</v>
      </c>
      <c r="M233" s="20" t="s">
        <v>211</v>
      </c>
    </row>
    <row r="234" s="21" customFormat="true" ht="12" hidden="false" customHeight="true" outlineLevel="0" collapsed="false">
      <c r="A234" s="15" t="n">
        <v>801</v>
      </c>
      <c r="B234" s="16" t="n">
        <v>80195</v>
      </c>
      <c r="C234" s="15" t="n">
        <v>2059</v>
      </c>
      <c r="D234" s="17" t="s">
        <v>52</v>
      </c>
      <c r="E234" s="17" t="s">
        <v>17</v>
      </c>
      <c r="F234" s="23"/>
      <c r="G234" s="26" t="n">
        <f aca="false">16700+2780+5560+11120+560+5560</f>
        <v>42280</v>
      </c>
      <c r="H234" s="15" t="s">
        <v>18</v>
      </c>
      <c r="I234" s="15" t="s">
        <v>18</v>
      </c>
      <c r="J234" s="15" t="s">
        <v>25</v>
      </c>
      <c r="K234" s="15" t="s">
        <v>20</v>
      </c>
      <c r="L234" s="17" t="s">
        <v>21</v>
      </c>
      <c r="M234" s="20" t="s">
        <v>211</v>
      </c>
    </row>
    <row r="235" s="21" customFormat="true" ht="12" hidden="false" customHeight="true" outlineLevel="0" collapsed="false">
      <c r="A235" s="15" t="n">
        <v>900</v>
      </c>
      <c r="B235" s="15" t="n">
        <v>90005</v>
      </c>
      <c r="C235" s="15" t="n">
        <v>6291</v>
      </c>
      <c r="D235" s="17" t="s">
        <v>27</v>
      </c>
      <c r="E235" s="17" t="s">
        <v>212</v>
      </c>
      <c r="F235" s="23" t="n">
        <v>43637</v>
      </c>
      <c r="G235" s="24"/>
      <c r="H235" s="15" t="s">
        <v>18</v>
      </c>
      <c r="I235" s="15" t="s">
        <v>18</v>
      </c>
      <c r="J235" s="15" t="s">
        <v>25</v>
      </c>
      <c r="K235" s="15" t="s">
        <v>20</v>
      </c>
      <c r="L235" s="17" t="s">
        <v>21</v>
      </c>
      <c r="M235" s="20" t="s">
        <v>213</v>
      </c>
    </row>
    <row r="236" s="21" customFormat="true" ht="12" hidden="false" customHeight="true" outlineLevel="0" collapsed="false">
      <c r="A236" s="15" t="n">
        <v>750</v>
      </c>
      <c r="B236" s="16" t="n">
        <v>75075</v>
      </c>
      <c r="C236" s="15" t="n">
        <v>2057</v>
      </c>
      <c r="D236" s="17" t="s">
        <v>16</v>
      </c>
      <c r="E236" s="17" t="s">
        <v>17</v>
      </c>
      <c r="F236" s="23" t="n">
        <v>1700000</v>
      </c>
      <c r="G236" s="26"/>
      <c r="H236" s="15" t="s">
        <v>18</v>
      </c>
      <c r="I236" s="15" t="s">
        <v>18</v>
      </c>
      <c r="J236" s="15" t="s">
        <v>25</v>
      </c>
      <c r="K236" s="15" t="s">
        <v>20</v>
      </c>
      <c r="L236" s="17" t="s">
        <v>21</v>
      </c>
      <c r="M236" s="20" t="s">
        <v>214</v>
      </c>
    </row>
    <row r="237" s="21" customFormat="true" ht="12" hidden="false" customHeight="true" outlineLevel="0" collapsed="false">
      <c r="A237" s="15" t="n">
        <v>801</v>
      </c>
      <c r="B237" s="16" t="n">
        <v>80115</v>
      </c>
      <c r="C237" s="15" t="n">
        <v>2057</v>
      </c>
      <c r="D237" s="17" t="s">
        <v>52</v>
      </c>
      <c r="E237" s="17" t="s">
        <v>17</v>
      </c>
      <c r="F237" s="23"/>
      <c r="G237" s="26" t="n">
        <v>22050</v>
      </c>
      <c r="H237" s="15" t="s">
        <v>18</v>
      </c>
      <c r="I237" s="15" t="s">
        <v>18</v>
      </c>
      <c r="J237" s="15" t="s">
        <v>25</v>
      </c>
      <c r="K237" s="15" t="s">
        <v>20</v>
      </c>
      <c r="L237" s="17" t="s">
        <v>21</v>
      </c>
      <c r="M237" s="20" t="s">
        <v>215</v>
      </c>
    </row>
    <row r="238" s="21" customFormat="true" ht="12" hidden="false" customHeight="true" outlineLevel="0" collapsed="false">
      <c r="A238" s="15" t="n">
        <v>801</v>
      </c>
      <c r="B238" s="16" t="n">
        <v>80120</v>
      </c>
      <c r="C238" s="15" t="n">
        <v>2057</v>
      </c>
      <c r="D238" s="17" t="s">
        <v>52</v>
      </c>
      <c r="E238" s="17" t="s">
        <v>17</v>
      </c>
      <c r="F238" s="23"/>
      <c r="G238" s="26" t="n">
        <v>42000</v>
      </c>
      <c r="H238" s="15" t="s">
        <v>18</v>
      </c>
      <c r="I238" s="15" t="s">
        <v>18</v>
      </c>
      <c r="J238" s="15" t="s">
        <v>25</v>
      </c>
      <c r="K238" s="15" t="s">
        <v>20</v>
      </c>
      <c r="L238" s="17" t="s">
        <v>21</v>
      </c>
      <c r="M238" s="20" t="s">
        <v>215</v>
      </c>
    </row>
    <row r="239" s="21" customFormat="true" ht="12" hidden="false" customHeight="true" outlineLevel="0" collapsed="false">
      <c r="A239" s="15" t="n">
        <v>801</v>
      </c>
      <c r="B239" s="16" t="n">
        <v>80120</v>
      </c>
      <c r="C239" s="15" t="n">
        <v>2057</v>
      </c>
      <c r="D239" s="17" t="s">
        <v>52</v>
      </c>
      <c r="E239" s="17" t="s">
        <v>17</v>
      </c>
      <c r="F239" s="23"/>
      <c r="G239" s="26" t="n">
        <v>4250</v>
      </c>
      <c r="H239" s="15" t="s">
        <v>18</v>
      </c>
      <c r="I239" s="15" t="s">
        <v>18</v>
      </c>
      <c r="J239" s="15" t="s">
        <v>25</v>
      </c>
      <c r="K239" s="15" t="s">
        <v>20</v>
      </c>
      <c r="L239" s="17" t="s">
        <v>21</v>
      </c>
      <c r="M239" s="20" t="s">
        <v>216</v>
      </c>
    </row>
    <row r="240" s="21" customFormat="true" ht="12" hidden="false" customHeight="true" outlineLevel="0" collapsed="false">
      <c r="A240" s="15" t="n">
        <v>801</v>
      </c>
      <c r="B240" s="16" t="n">
        <v>80195</v>
      </c>
      <c r="C240" s="15" t="n">
        <v>2057</v>
      </c>
      <c r="D240" s="17" t="s">
        <v>52</v>
      </c>
      <c r="E240" s="17" t="s">
        <v>17</v>
      </c>
      <c r="F240" s="23"/>
      <c r="G240" s="26" t="n">
        <v>53350</v>
      </c>
      <c r="H240" s="15" t="s">
        <v>18</v>
      </c>
      <c r="I240" s="15" t="s">
        <v>18</v>
      </c>
      <c r="J240" s="15" t="s">
        <v>25</v>
      </c>
      <c r="K240" s="15" t="s">
        <v>20</v>
      </c>
      <c r="L240" s="17" t="s">
        <v>21</v>
      </c>
      <c r="M240" s="20" t="s">
        <v>216</v>
      </c>
    </row>
    <row r="241" s="21" customFormat="true" ht="12" hidden="false" customHeight="true" outlineLevel="0" collapsed="false">
      <c r="A241" s="15" t="n">
        <v>801</v>
      </c>
      <c r="B241" s="16" t="n">
        <v>80195</v>
      </c>
      <c r="C241" s="15" t="n">
        <v>2059</v>
      </c>
      <c r="D241" s="17" t="s">
        <v>52</v>
      </c>
      <c r="E241" s="17" t="s">
        <v>17</v>
      </c>
      <c r="F241" s="23"/>
      <c r="G241" s="26" t="n">
        <v>53350</v>
      </c>
      <c r="H241" s="15" t="s">
        <v>18</v>
      </c>
      <c r="I241" s="15" t="s">
        <v>18</v>
      </c>
      <c r="J241" s="15" t="s">
        <v>25</v>
      </c>
      <c r="K241" s="15" t="s">
        <v>20</v>
      </c>
      <c r="L241" s="17" t="s">
        <v>21</v>
      </c>
      <c r="M241" s="20" t="s">
        <v>216</v>
      </c>
    </row>
    <row r="242" s="21" customFormat="true" ht="12" hidden="false" customHeight="true" outlineLevel="0" collapsed="false">
      <c r="A242" s="16" t="n">
        <v>754</v>
      </c>
      <c r="B242" s="16" t="n">
        <v>75416</v>
      </c>
      <c r="C242" s="15" t="s">
        <v>173</v>
      </c>
      <c r="D242" s="17" t="s">
        <v>27</v>
      </c>
      <c r="E242" s="17" t="s">
        <v>24</v>
      </c>
      <c r="F242" s="23" t="n">
        <v>4000000</v>
      </c>
      <c r="G242" s="26"/>
      <c r="H242" s="15" t="s">
        <v>206</v>
      </c>
      <c r="I242" s="15" t="s">
        <v>67</v>
      </c>
      <c r="J242" s="15" t="s">
        <v>25</v>
      </c>
      <c r="K242" s="15" t="s">
        <v>20</v>
      </c>
      <c r="L242" s="17" t="s">
        <v>21</v>
      </c>
      <c r="M242" s="20" t="s">
        <v>217</v>
      </c>
    </row>
    <row r="243" s="21" customFormat="true" ht="12" hidden="false" customHeight="true" outlineLevel="0" collapsed="false">
      <c r="A243" s="15" t="n">
        <v>801</v>
      </c>
      <c r="B243" s="16" t="n">
        <v>80101</v>
      </c>
      <c r="C243" s="15" t="n">
        <v>2057</v>
      </c>
      <c r="D243" s="17" t="s">
        <v>16</v>
      </c>
      <c r="E243" s="17" t="s">
        <v>17</v>
      </c>
      <c r="F243" s="23" t="n">
        <f aca="false">72870+177270</f>
        <v>250140</v>
      </c>
      <c r="G243" s="24"/>
      <c r="H243" s="15" t="s">
        <v>18</v>
      </c>
      <c r="I243" s="15" t="s">
        <v>18</v>
      </c>
      <c r="J243" s="15" t="s">
        <v>25</v>
      </c>
      <c r="K243" s="15" t="s">
        <v>20</v>
      </c>
      <c r="L243" s="17" t="s">
        <v>21</v>
      </c>
      <c r="M243" s="20" t="s">
        <v>218</v>
      </c>
    </row>
    <row r="244" s="21" customFormat="true" ht="12" hidden="false" customHeight="true" outlineLevel="0" collapsed="false">
      <c r="A244" s="15" t="n">
        <v>801</v>
      </c>
      <c r="B244" s="16" t="n">
        <v>80115</v>
      </c>
      <c r="C244" s="15" t="n">
        <v>2057</v>
      </c>
      <c r="D244" s="17" t="s">
        <v>52</v>
      </c>
      <c r="E244" s="17" t="s">
        <v>17</v>
      </c>
      <c r="F244" s="23"/>
      <c r="G244" s="24" t="n">
        <v>264470</v>
      </c>
      <c r="H244" s="15" t="s">
        <v>18</v>
      </c>
      <c r="I244" s="15" t="s">
        <v>18</v>
      </c>
      <c r="J244" s="15" t="s">
        <v>25</v>
      </c>
      <c r="K244" s="15" t="s">
        <v>20</v>
      </c>
      <c r="L244" s="17" t="s">
        <v>21</v>
      </c>
      <c r="M244" s="33" t="s">
        <v>218</v>
      </c>
    </row>
    <row r="245" s="21" customFormat="true" ht="12" hidden="false" customHeight="true" outlineLevel="0" collapsed="false">
      <c r="A245" s="15" t="n">
        <v>801</v>
      </c>
      <c r="B245" s="16" t="n">
        <v>80101</v>
      </c>
      <c r="C245" s="15" t="n">
        <v>2059</v>
      </c>
      <c r="D245" s="17" t="s">
        <v>16</v>
      </c>
      <c r="E245" s="17" t="s">
        <v>17</v>
      </c>
      <c r="F245" s="23" t="n">
        <f aca="false">4430+10730</f>
        <v>15160</v>
      </c>
      <c r="G245" s="24"/>
      <c r="H245" s="15" t="s">
        <v>18</v>
      </c>
      <c r="I245" s="15" t="s">
        <v>18</v>
      </c>
      <c r="J245" s="15" t="s">
        <v>25</v>
      </c>
      <c r="K245" s="15" t="s">
        <v>20</v>
      </c>
      <c r="L245" s="17" t="s">
        <v>21</v>
      </c>
      <c r="M245" s="20" t="s">
        <v>218</v>
      </c>
    </row>
    <row r="246" s="21" customFormat="true" ht="12" hidden="false" customHeight="true" outlineLevel="0" collapsed="false">
      <c r="A246" s="15" t="n">
        <v>801</v>
      </c>
      <c r="B246" s="16" t="n">
        <v>80115</v>
      </c>
      <c r="C246" s="15" t="n">
        <v>2059</v>
      </c>
      <c r="D246" s="17" t="s">
        <v>52</v>
      </c>
      <c r="E246" s="17" t="s">
        <v>17</v>
      </c>
      <c r="F246" s="23"/>
      <c r="G246" s="24" t="n">
        <v>16030</v>
      </c>
      <c r="H246" s="15" t="s">
        <v>18</v>
      </c>
      <c r="I246" s="15" t="s">
        <v>18</v>
      </c>
      <c r="J246" s="15" t="s">
        <v>25</v>
      </c>
      <c r="K246" s="15" t="s">
        <v>20</v>
      </c>
      <c r="L246" s="17" t="s">
        <v>21</v>
      </c>
      <c r="M246" s="20" t="s">
        <v>218</v>
      </c>
    </row>
    <row r="247" s="21" customFormat="true" ht="12" hidden="false" customHeight="true" outlineLevel="0" collapsed="false">
      <c r="A247" s="15" t="n">
        <v>801</v>
      </c>
      <c r="B247" s="16" t="n">
        <v>80101</v>
      </c>
      <c r="C247" s="15" t="n">
        <v>2057</v>
      </c>
      <c r="D247" s="17" t="s">
        <v>16</v>
      </c>
      <c r="E247" s="17" t="s">
        <v>17</v>
      </c>
      <c r="F247" s="23" t="n">
        <v>147410</v>
      </c>
      <c r="G247" s="24"/>
      <c r="H247" s="15" t="s">
        <v>18</v>
      </c>
      <c r="I247" s="15" t="s">
        <v>18</v>
      </c>
      <c r="J247" s="15" t="s">
        <v>25</v>
      </c>
      <c r="K247" s="15" t="s">
        <v>20</v>
      </c>
      <c r="L247" s="17" t="s">
        <v>21</v>
      </c>
      <c r="M247" s="20" t="s">
        <v>219</v>
      </c>
    </row>
    <row r="248" s="21" customFormat="true" ht="12" hidden="false" customHeight="true" outlineLevel="0" collapsed="false">
      <c r="A248" s="15" t="n">
        <v>801</v>
      </c>
      <c r="B248" s="16" t="n">
        <v>80115</v>
      </c>
      <c r="C248" s="15" t="n">
        <v>2057</v>
      </c>
      <c r="D248" s="17" t="s">
        <v>52</v>
      </c>
      <c r="E248" s="17" t="s">
        <v>17</v>
      </c>
      <c r="F248" s="23"/>
      <c r="G248" s="24" t="n">
        <v>65000</v>
      </c>
      <c r="H248" s="15" t="s">
        <v>18</v>
      </c>
      <c r="I248" s="15" t="s">
        <v>18</v>
      </c>
      <c r="J248" s="15" t="s">
        <v>25</v>
      </c>
      <c r="K248" s="15" t="s">
        <v>20</v>
      </c>
      <c r="L248" s="17" t="s">
        <v>21</v>
      </c>
      <c r="M248" s="20" t="s">
        <v>219</v>
      </c>
    </row>
    <row r="249" s="21" customFormat="true" ht="12" hidden="false" customHeight="true" outlineLevel="0" collapsed="false">
      <c r="A249" s="15" t="n">
        <v>801</v>
      </c>
      <c r="B249" s="16" t="n">
        <v>80101</v>
      </c>
      <c r="C249" s="15" t="n">
        <v>2059</v>
      </c>
      <c r="D249" s="17" t="s">
        <v>16</v>
      </c>
      <c r="E249" s="17" t="s">
        <v>17</v>
      </c>
      <c r="F249" s="23" t="n">
        <v>8940</v>
      </c>
      <c r="G249" s="24"/>
      <c r="H249" s="15" t="s">
        <v>18</v>
      </c>
      <c r="I249" s="15" t="s">
        <v>18</v>
      </c>
      <c r="J249" s="15" t="s">
        <v>25</v>
      </c>
      <c r="K249" s="15" t="s">
        <v>20</v>
      </c>
      <c r="L249" s="17" t="s">
        <v>21</v>
      </c>
      <c r="M249" s="20" t="s">
        <v>219</v>
      </c>
    </row>
    <row r="250" s="21" customFormat="true" ht="12" hidden="false" customHeight="true" outlineLevel="0" collapsed="false">
      <c r="A250" s="15" t="n">
        <v>801</v>
      </c>
      <c r="B250" s="16" t="n">
        <v>80115</v>
      </c>
      <c r="C250" s="15" t="n">
        <v>2059</v>
      </c>
      <c r="D250" s="17" t="s">
        <v>52</v>
      </c>
      <c r="E250" s="17" t="s">
        <v>17</v>
      </c>
      <c r="F250" s="23"/>
      <c r="G250" s="24" t="n">
        <v>4000</v>
      </c>
      <c r="H250" s="15" t="s">
        <v>18</v>
      </c>
      <c r="I250" s="15" t="s">
        <v>18</v>
      </c>
      <c r="J250" s="15" t="s">
        <v>25</v>
      </c>
      <c r="K250" s="15" t="s">
        <v>20</v>
      </c>
      <c r="L250" s="17" t="s">
        <v>21</v>
      </c>
      <c r="M250" s="20" t="s">
        <v>219</v>
      </c>
    </row>
    <row r="251" s="21" customFormat="true" ht="12" hidden="false" customHeight="true" outlineLevel="0" collapsed="false">
      <c r="A251" s="15" t="n">
        <v>600</v>
      </c>
      <c r="B251" s="15" t="n">
        <v>60016</v>
      </c>
      <c r="C251" s="15" t="n">
        <v>6257</v>
      </c>
      <c r="D251" s="17" t="s">
        <v>16</v>
      </c>
      <c r="E251" s="17" t="s">
        <v>17</v>
      </c>
      <c r="F251" s="23" t="n">
        <v>5612949</v>
      </c>
      <c r="G251" s="26"/>
      <c r="H251" s="15" t="s">
        <v>18</v>
      </c>
      <c r="I251" s="15" t="s">
        <v>18</v>
      </c>
      <c r="J251" s="15" t="s">
        <v>25</v>
      </c>
      <c r="K251" s="15" t="s">
        <v>20</v>
      </c>
      <c r="L251" s="17" t="s">
        <v>21</v>
      </c>
      <c r="M251" s="20" t="s">
        <v>220</v>
      </c>
    </row>
    <row r="252" s="21" customFormat="true" ht="12" hidden="false" customHeight="true" outlineLevel="0" collapsed="false">
      <c r="A252" s="15" t="n">
        <v>600</v>
      </c>
      <c r="B252" s="15" t="n">
        <v>60016</v>
      </c>
      <c r="C252" s="15" t="n">
        <v>2057</v>
      </c>
      <c r="D252" s="17" t="s">
        <v>16</v>
      </c>
      <c r="E252" s="17" t="s">
        <v>17</v>
      </c>
      <c r="F252" s="23" t="n">
        <v>46500</v>
      </c>
      <c r="G252" s="26"/>
      <c r="H252" s="15" t="s">
        <v>18</v>
      </c>
      <c r="I252" s="15" t="s">
        <v>18</v>
      </c>
      <c r="J252" s="15" t="s">
        <v>25</v>
      </c>
      <c r="K252" s="15" t="s">
        <v>20</v>
      </c>
      <c r="L252" s="17" t="s">
        <v>21</v>
      </c>
      <c r="M252" s="20" t="s">
        <v>221</v>
      </c>
    </row>
    <row r="253" s="21" customFormat="true" ht="12" hidden="false" customHeight="true" outlineLevel="0" collapsed="false">
      <c r="A253" s="15" t="n">
        <v>801</v>
      </c>
      <c r="B253" s="16" t="n">
        <v>80101</v>
      </c>
      <c r="C253" s="17" t="s">
        <v>153</v>
      </c>
      <c r="D253" s="17" t="s">
        <v>27</v>
      </c>
      <c r="E253" s="17" t="s">
        <v>24</v>
      </c>
      <c r="F253" s="23" t="n">
        <v>2000</v>
      </c>
      <c r="G253" s="26"/>
      <c r="H253" s="15" t="s">
        <v>76</v>
      </c>
      <c r="I253" s="15" t="s">
        <v>76</v>
      </c>
      <c r="J253" s="15" t="s">
        <v>25</v>
      </c>
      <c r="K253" s="15" t="s">
        <v>20</v>
      </c>
      <c r="L253" s="17" t="s">
        <v>21</v>
      </c>
      <c r="M253" s="20" t="s">
        <v>222</v>
      </c>
    </row>
    <row r="254" s="21" customFormat="true" ht="12" hidden="false" customHeight="true" outlineLevel="0" collapsed="false">
      <c r="A254" s="15" t="n">
        <v>801</v>
      </c>
      <c r="B254" s="16" t="n">
        <v>80101</v>
      </c>
      <c r="C254" s="17" t="s">
        <v>153</v>
      </c>
      <c r="D254" s="17" t="s">
        <v>27</v>
      </c>
      <c r="E254" s="17" t="s">
        <v>24</v>
      </c>
      <c r="F254" s="23" t="n">
        <v>3000</v>
      </c>
      <c r="G254" s="26"/>
      <c r="H254" s="15" t="s">
        <v>223</v>
      </c>
      <c r="I254" s="15" t="s">
        <v>223</v>
      </c>
      <c r="J254" s="15" t="s">
        <v>25</v>
      </c>
      <c r="K254" s="15" t="s">
        <v>20</v>
      </c>
      <c r="L254" s="17" t="s">
        <v>21</v>
      </c>
      <c r="M254" s="20" t="s">
        <v>222</v>
      </c>
    </row>
    <row r="255" s="21" customFormat="true" ht="12" hidden="false" customHeight="true" outlineLevel="0" collapsed="false">
      <c r="A255" s="15" t="n">
        <v>801</v>
      </c>
      <c r="B255" s="16" t="n">
        <v>80115</v>
      </c>
      <c r="C255" s="15" t="s">
        <v>153</v>
      </c>
      <c r="D255" s="17" t="s">
        <v>23</v>
      </c>
      <c r="E255" s="17" t="s">
        <v>24</v>
      </c>
      <c r="F255" s="31"/>
      <c r="G255" s="28" t="n">
        <v>6000</v>
      </c>
      <c r="H255" s="15" t="s">
        <v>84</v>
      </c>
      <c r="I255" s="15" t="s">
        <v>84</v>
      </c>
      <c r="J255" s="15" t="s">
        <v>25</v>
      </c>
      <c r="K255" s="15" t="s">
        <v>20</v>
      </c>
      <c r="L255" s="17" t="s">
        <v>21</v>
      </c>
      <c r="M255" s="20" t="s">
        <v>222</v>
      </c>
    </row>
    <row r="256" s="21" customFormat="true" ht="12" hidden="false" customHeight="true" outlineLevel="0" collapsed="false">
      <c r="A256" s="15" t="n">
        <v>801</v>
      </c>
      <c r="B256" s="16" t="n">
        <v>80115</v>
      </c>
      <c r="C256" s="15" t="s">
        <v>153</v>
      </c>
      <c r="D256" s="17" t="s">
        <v>23</v>
      </c>
      <c r="E256" s="17" t="s">
        <v>24</v>
      </c>
      <c r="F256" s="23"/>
      <c r="G256" s="26" t="n">
        <v>7000</v>
      </c>
      <c r="H256" s="15" t="s">
        <v>88</v>
      </c>
      <c r="I256" s="15" t="s">
        <v>88</v>
      </c>
      <c r="J256" s="15" t="s">
        <v>25</v>
      </c>
      <c r="K256" s="15" t="s">
        <v>20</v>
      </c>
      <c r="L256" s="17" t="s">
        <v>21</v>
      </c>
      <c r="M256" s="20" t="s">
        <v>222</v>
      </c>
    </row>
    <row r="257" s="21" customFormat="true" ht="12" hidden="false" customHeight="true" outlineLevel="0" collapsed="false">
      <c r="A257" s="15" t="n">
        <v>900</v>
      </c>
      <c r="B257" s="16" t="n">
        <v>90095</v>
      </c>
      <c r="C257" s="15" t="s">
        <v>153</v>
      </c>
      <c r="D257" s="17" t="s">
        <v>27</v>
      </c>
      <c r="E257" s="17" t="s">
        <v>24</v>
      </c>
      <c r="F257" s="23" t="n">
        <v>100000</v>
      </c>
      <c r="G257" s="26"/>
      <c r="H257" s="15" t="s">
        <v>32</v>
      </c>
      <c r="I257" s="15" t="s">
        <v>32</v>
      </c>
      <c r="J257" s="15" t="s">
        <v>25</v>
      </c>
      <c r="K257" s="15" t="s">
        <v>20</v>
      </c>
      <c r="L257" s="17" t="s">
        <v>21</v>
      </c>
      <c r="M257" s="20" t="s">
        <v>224</v>
      </c>
    </row>
    <row r="258" s="21" customFormat="true" ht="12" hidden="false" customHeight="true" outlineLevel="0" collapsed="false">
      <c r="A258" s="15" t="n">
        <v>855</v>
      </c>
      <c r="B258" s="16" t="n">
        <v>85510</v>
      </c>
      <c r="C258" s="15" t="s">
        <v>153</v>
      </c>
      <c r="D258" s="17" t="s">
        <v>23</v>
      </c>
      <c r="E258" s="17" t="s">
        <v>24</v>
      </c>
      <c r="F258" s="23"/>
      <c r="G258" s="26" t="n">
        <v>136000</v>
      </c>
      <c r="H258" s="15" t="s">
        <v>225</v>
      </c>
      <c r="I258" s="15" t="s">
        <v>225</v>
      </c>
      <c r="J258" s="15" t="s">
        <v>25</v>
      </c>
      <c r="K258" s="15" t="s">
        <v>20</v>
      </c>
      <c r="L258" s="17" t="s">
        <v>21</v>
      </c>
      <c r="M258" s="20" t="s">
        <v>226</v>
      </c>
    </row>
    <row r="259" s="21" customFormat="true" ht="12" hidden="false" customHeight="true" outlineLevel="0" collapsed="false">
      <c r="A259" s="15" t="n">
        <v>801</v>
      </c>
      <c r="B259" s="16" t="n">
        <v>80140</v>
      </c>
      <c r="C259" s="15" t="s">
        <v>153</v>
      </c>
      <c r="D259" s="17" t="s">
        <v>23</v>
      </c>
      <c r="E259" s="17" t="s">
        <v>24</v>
      </c>
      <c r="F259" s="23"/>
      <c r="G259" s="26" t="n">
        <v>16000</v>
      </c>
      <c r="H259" s="15" t="s">
        <v>227</v>
      </c>
      <c r="I259" s="15" t="s">
        <v>227</v>
      </c>
      <c r="J259" s="15" t="s">
        <v>25</v>
      </c>
      <c r="K259" s="15" t="s">
        <v>20</v>
      </c>
      <c r="L259" s="17" t="s">
        <v>21</v>
      </c>
      <c r="M259" s="20" t="s">
        <v>226</v>
      </c>
    </row>
    <row r="260" s="21" customFormat="true" ht="12" hidden="false" customHeight="true" outlineLevel="0" collapsed="false">
      <c r="A260" s="15" t="n">
        <v>852</v>
      </c>
      <c r="B260" s="16" t="n">
        <v>85202</v>
      </c>
      <c r="C260" s="15" t="s">
        <v>153</v>
      </c>
      <c r="D260" s="17" t="s">
        <v>23</v>
      </c>
      <c r="E260" s="17" t="s">
        <v>24</v>
      </c>
      <c r="F260" s="23"/>
      <c r="G260" s="26" t="n">
        <v>80000</v>
      </c>
      <c r="H260" s="15" t="s">
        <v>62</v>
      </c>
      <c r="I260" s="15" t="s">
        <v>62</v>
      </c>
      <c r="J260" s="15" t="s">
        <v>25</v>
      </c>
      <c r="K260" s="15" t="s">
        <v>20</v>
      </c>
      <c r="L260" s="17" t="s">
        <v>21</v>
      </c>
      <c r="M260" s="20" t="s">
        <v>226</v>
      </c>
    </row>
    <row r="261" s="21" customFormat="true" ht="12" hidden="false" customHeight="true" outlineLevel="0" collapsed="false">
      <c r="A261" s="15" t="n">
        <v>801</v>
      </c>
      <c r="B261" s="16" t="n">
        <v>80120</v>
      </c>
      <c r="C261" s="15" t="s">
        <v>153</v>
      </c>
      <c r="D261" s="17" t="s">
        <v>23</v>
      </c>
      <c r="E261" s="17" t="s">
        <v>24</v>
      </c>
      <c r="F261" s="23"/>
      <c r="G261" s="26" t="n">
        <v>2000</v>
      </c>
      <c r="H261" s="15" t="s">
        <v>228</v>
      </c>
      <c r="I261" s="15" t="s">
        <v>228</v>
      </c>
      <c r="J261" s="15" t="s">
        <v>25</v>
      </c>
      <c r="K261" s="15" t="s">
        <v>20</v>
      </c>
      <c r="L261" s="17" t="s">
        <v>21</v>
      </c>
      <c r="M261" s="20" t="s">
        <v>226</v>
      </c>
    </row>
    <row r="262" s="21" customFormat="true" ht="12" hidden="false" customHeight="true" outlineLevel="0" collapsed="false">
      <c r="A262" s="15" t="n">
        <v>801</v>
      </c>
      <c r="B262" s="16" t="n">
        <v>80120</v>
      </c>
      <c r="C262" s="17" t="s">
        <v>153</v>
      </c>
      <c r="D262" s="17" t="s">
        <v>23</v>
      </c>
      <c r="E262" s="17" t="s">
        <v>24</v>
      </c>
      <c r="F262" s="23"/>
      <c r="G262" s="26" t="n">
        <v>3000</v>
      </c>
      <c r="H262" s="15" t="s">
        <v>64</v>
      </c>
      <c r="I262" s="15" t="s">
        <v>64</v>
      </c>
      <c r="J262" s="15" t="s">
        <v>25</v>
      </c>
      <c r="K262" s="15" t="s">
        <v>20</v>
      </c>
      <c r="L262" s="17" t="s">
        <v>21</v>
      </c>
      <c r="M262" s="20" t="s">
        <v>226</v>
      </c>
    </row>
    <row r="263" s="21" customFormat="true" ht="12" hidden="false" customHeight="true" outlineLevel="0" collapsed="false">
      <c r="A263" s="16" t="n">
        <v>750</v>
      </c>
      <c r="B263" s="15" t="n">
        <v>75095</v>
      </c>
      <c r="C263" s="15" t="s">
        <v>153</v>
      </c>
      <c r="D263" s="17" t="s">
        <v>27</v>
      </c>
      <c r="E263" s="17" t="s">
        <v>24</v>
      </c>
      <c r="F263" s="23" t="n">
        <v>60000</v>
      </c>
      <c r="G263" s="26"/>
      <c r="H263" s="15" t="s">
        <v>179</v>
      </c>
      <c r="I263" s="15" t="s">
        <v>67</v>
      </c>
      <c r="J263" s="15" t="s">
        <v>25</v>
      </c>
      <c r="K263" s="15" t="s">
        <v>20</v>
      </c>
      <c r="L263" s="17" t="s">
        <v>21</v>
      </c>
      <c r="M263" s="20" t="s">
        <v>226</v>
      </c>
    </row>
    <row r="264" s="21" customFormat="true" ht="12" hidden="false" customHeight="true" outlineLevel="0" collapsed="false">
      <c r="A264" s="15" t="n">
        <v>750</v>
      </c>
      <c r="B264" s="16" t="n">
        <v>75085</v>
      </c>
      <c r="C264" s="17" t="s">
        <v>153</v>
      </c>
      <c r="D264" s="17" t="s">
        <v>27</v>
      </c>
      <c r="E264" s="17" t="s">
        <v>24</v>
      </c>
      <c r="F264" s="23" t="n">
        <v>50000</v>
      </c>
      <c r="G264" s="26"/>
      <c r="H264" s="15" t="s">
        <v>69</v>
      </c>
      <c r="I264" s="15" t="s">
        <v>69</v>
      </c>
      <c r="J264" s="15" t="s">
        <v>25</v>
      </c>
      <c r="K264" s="15" t="s">
        <v>20</v>
      </c>
      <c r="L264" s="17" t="s">
        <v>21</v>
      </c>
      <c r="M264" s="20" t="s">
        <v>226</v>
      </c>
    </row>
    <row r="265" s="21" customFormat="true" ht="12" hidden="false" customHeight="true" outlineLevel="0" collapsed="false">
      <c r="A265" s="15" t="n">
        <v>801</v>
      </c>
      <c r="B265" s="16" t="n">
        <v>80115</v>
      </c>
      <c r="C265" s="15" t="s">
        <v>153</v>
      </c>
      <c r="D265" s="17" t="s">
        <v>23</v>
      </c>
      <c r="E265" s="17" t="s">
        <v>24</v>
      </c>
      <c r="F265" s="23"/>
      <c r="G265" s="26" t="n">
        <v>10000</v>
      </c>
      <c r="H265" s="15" t="s">
        <v>69</v>
      </c>
      <c r="I265" s="15" t="s">
        <v>69</v>
      </c>
      <c r="J265" s="15" t="s">
        <v>25</v>
      </c>
      <c r="K265" s="15" t="s">
        <v>20</v>
      </c>
      <c r="L265" s="17" t="s">
        <v>21</v>
      </c>
      <c r="M265" s="20" t="s">
        <v>226</v>
      </c>
    </row>
    <row r="266" s="21" customFormat="true" ht="12" hidden="false" customHeight="true" outlineLevel="0" collapsed="false">
      <c r="A266" s="15" t="n">
        <v>854</v>
      </c>
      <c r="B266" s="16" t="n">
        <v>85407</v>
      </c>
      <c r="C266" s="15" t="s">
        <v>153</v>
      </c>
      <c r="D266" s="17" t="s">
        <v>23</v>
      </c>
      <c r="E266" s="17" t="s">
        <v>24</v>
      </c>
      <c r="F266" s="23"/>
      <c r="G266" s="28" t="n">
        <v>2000</v>
      </c>
      <c r="H266" s="15" t="s">
        <v>229</v>
      </c>
      <c r="I266" s="15" t="s">
        <v>229</v>
      </c>
      <c r="J266" s="15" t="s">
        <v>25</v>
      </c>
      <c r="K266" s="15" t="s">
        <v>20</v>
      </c>
      <c r="L266" s="17" t="s">
        <v>21</v>
      </c>
      <c r="M266" s="20" t="s">
        <v>226</v>
      </c>
    </row>
    <row r="267" s="21" customFormat="true" ht="12" hidden="false" customHeight="true" outlineLevel="0" collapsed="false">
      <c r="A267" s="15" t="n">
        <v>854</v>
      </c>
      <c r="B267" s="16" t="n">
        <v>85407</v>
      </c>
      <c r="C267" s="15" t="s">
        <v>153</v>
      </c>
      <c r="D267" s="17" t="s">
        <v>23</v>
      </c>
      <c r="E267" s="17" t="s">
        <v>24</v>
      </c>
      <c r="F267" s="23"/>
      <c r="G267" s="26" t="n">
        <v>6000</v>
      </c>
      <c r="H267" s="15" t="s">
        <v>70</v>
      </c>
      <c r="I267" s="15" t="s">
        <v>70</v>
      </c>
      <c r="J267" s="15" t="s">
        <v>25</v>
      </c>
      <c r="K267" s="15" t="s">
        <v>20</v>
      </c>
      <c r="L267" s="17" t="s">
        <v>21</v>
      </c>
      <c r="M267" s="20" t="s">
        <v>226</v>
      </c>
    </row>
    <row r="268" s="21" customFormat="true" ht="12" hidden="false" customHeight="true" outlineLevel="0" collapsed="false">
      <c r="A268" s="16" t="n">
        <v>750</v>
      </c>
      <c r="B268" s="15" t="n">
        <v>75023</v>
      </c>
      <c r="C268" s="15" t="s">
        <v>153</v>
      </c>
      <c r="D268" s="17" t="s">
        <v>27</v>
      </c>
      <c r="E268" s="17" t="s">
        <v>24</v>
      </c>
      <c r="F268" s="23" t="n">
        <v>450000</v>
      </c>
      <c r="G268" s="26"/>
      <c r="H268" s="15" t="s">
        <v>186</v>
      </c>
      <c r="I268" s="15" t="s">
        <v>67</v>
      </c>
      <c r="J268" s="15" t="s">
        <v>25</v>
      </c>
      <c r="K268" s="15" t="s">
        <v>20</v>
      </c>
      <c r="L268" s="17" t="s">
        <v>21</v>
      </c>
      <c r="M268" s="20" t="s">
        <v>226</v>
      </c>
    </row>
    <row r="269" s="21" customFormat="true" ht="12" hidden="false" customHeight="true" outlineLevel="0" collapsed="false">
      <c r="A269" s="15" t="n">
        <v>854</v>
      </c>
      <c r="B269" s="16" t="n">
        <v>85406</v>
      </c>
      <c r="C269" s="15" t="s">
        <v>153</v>
      </c>
      <c r="D269" s="17" t="s">
        <v>23</v>
      </c>
      <c r="E269" s="17" t="s">
        <v>24</v>
      </c>
      <c r="F269" s="23"/>
      <c r="G269" s="26" t="n">
        <v>29000</v>
      </c>
      <c r="H269" s="15" t="s">
        <v>230</v>
      </c>
      <c r="I269" s="15" t="s">
        <v>230</v>
      </c>
      <c r="J269" s="15" t="s">
        <v>25</v>
      </c>
      <c r="K269" s="15" t="s">
        <v>20</v>
      </c>
      <c r="L269" s="17" t="s">
        <v>21</v>
      </c>
      <c r="M269" s="20" t="s">
        <v>226</v>
      </c>
    </row>
    <row r="270" s="21" customFormat="true" ht="12" hidden="false" customHeight="true" outlineLevel="0" collapsed="false">
      <c r="A270" s="15" t="n">
        <v>801</v>
      </c>
      <c r="B270" s="16" t="n">
        <v>80132</v>
      </c>
      <c r="C270" s="15" t="s">
        <v>153</v>
      </c>
      <c r="D270" s="17" t="s">
        <v>27</v>
      </c>
      <c r="E270" s="17" t="s">
        <v>24</v>
      </c>
      <c r="F270" s="23" t="n">
        <v>50000</v>
      </c>
      <c r="G270" s="26"/>
      <c r="H270" s="15" t="s">
        <v>231</v>
      </c>
      <c r="I270" s="15" t="s">
        <v>231</v>
      </c>
      <c r="J270" s="15" t="s">
        <v>25</v>
      </c>
      <c r="K270" s="15" t="s">
        <v>20</v>
      </c>
      <c r="L270" s="17" t="s">
        <v>21</v>
      </c>
      <c r="M270" s="20" t="s">
        <v>226</v>
      </c>
    </row>
    <row r="271" s="21" customFormat="true" ht="12" hidden="false" customHeight="true" outlineLevel="0" collapsed="false">
      <c r="A271" s="15" t="n">
        <v>854</v>
      </c>
      <c r="B271" s="16" t="n">
        <v>85403</v>
      </c>
      <c r="C271" s="15" t="s">
        <v>153</v>
      </c>
      <c r="D271" s="17" t="s">
        <v>23</v>
      </c>
      <c r="E271" s="17" t="s">
        <v>24</v>
      </c>
      <c r="F271" s="23"/>
      <c r="G271" s="26" t="n">
        <v>2000</v>
      </c>
      <c r="H271" s="15" t="s">
        <v>72</v>
      </c>
      <c r="I271" s="15" t="s">
        <v>72</v>
      </c>
      <c r="J271" s="15" t="s">
        <v>25</v>
      </c>
      <c r="K271" s="15" t="s">
        <v>20</v>
      </c>
      <c r="L271" s="17" t="s">
        <v>21</v>
      </c>
      <c r="M271" s="20" t="s">
        <v>226</v>
      </c>
    </row>
    <row r="272" s="21" customFormat="true" ht="12" hidden="false" customHeight="true" outlineLevel="0" collapsed="false">
      <c r="A272" s="15" t="n">
        <v>801</v>
      </c>
      <c r="B272" s="16" t="n">
        <v>80101</v>
      </c>
      <c r="C272" s="17" t="s">
        <v>153</v>
      </c>
      <c r="D272" s="17" t="s">
        <v>27</v>
      </c>
      <c r="E272" s="17" t="s">
        <v>24</v>
      </c>
      <c r="F272" s="23" t="n">
        <v>2000</v>
      </c>
      <c r="G272" s="26"/>
      <c r="H272" s="15" t="s">
        <v>232</v>
      </c>
      <c r="I272" s="15" t="s">
        <v>232</v>
      </c>
      <c r="J272" s="15" t="s">
        <v>25</v>
      </c>
      <c r="K272" s="15" t="s">
        <v>20</v>
      </c>
      <c r="L272" s="17" t="s">
        <v>21</v>
      </c>
      <c r="M272" s="20" t="s">
        <v>226</v>
      </c>
    </row>
    <row r="273" s="21" customFormat="true" ht="12" hidden="false" customHeight="true" outlineLevel="0" collapsed="false">
      <c r="A273" s="15" t="n">
        <v>801</v>
      </c>
      <c r="B273" s="16" t="n">
        <v>80101</v>
      </c>
      <c r="C273" s="17" t="s">
        <v>153</v>
      </c>
      <c r="D273" s="17" t="s">
        <v>27</v>
      </c>
      <c r="E273" s="17" t="s">
        <v>24</v>
      </c>
      <c r="F273" s="23" t="n">
        <v>3000</v>
      </c>
      <c r="G273" s="26"/>
      <c r="H273" s="15" t="s">
        <v>233</v>
      </c>
      <c r="I273" s="15" t="s">
        <v>233</v>
      </c>
      <c r="J273" s="15" t="s">
        <v>25</v>
      </c>
      <c r="K273" s="15" t="s">
        <v>20</v>
      </c>
      <c r="L273" s="17" t="s">
        <v>21</v>
      </c>
      <c r="M273" s="20" t="s">
        <v>226</v>
      </c>
    </row>
    <row r="274" s="21" customFormat="true" ht="12" hidden="false" customHeight="true" outlineLevel="0" collapsed="false">
      <c r="A274" s="15" t="n">
        <v>801</v>
      </c>
      <c r="B274" s="16" t="n">
        <v>80101</v>
      </c>
      <c r="C274" s="17" t="s">
        <v>153</v>
      </c>
      <c r="D274" s="17" t="s">
        <v>27</v>
      </c>
      <c r="E274" s="17" t="s">
        <v>24</v>
      </c>
      <c r="F274" s="23" t="n">
        <v>7000</v>
      </c>
      <c r="G274" s="26"/>
      <c r="H274" s="15" t="s">
        <v>75</v>
      </c>
      <c r="I274" s="15" t="s">
        <v>75</v>
      </c>
      <c r="J274" s="15" t="s">
        <v>25</v>
      </c>
      <c r="K274" s="15" t="s">
        <v>20</v>
      </c>
      <c r="L274" s="17" t="s">
        <v>21</v>
      </c>
      <c r="M274" s="20" t="s">
        <v>226</v>
      </c>
    </row>
    <row r="275" s="21" customFormat="true" ht="12" hidden="false" customHeight="true" outlineLevel="0" collapsed="false">
      <c r="A275" s="15" t="n">
        <v>801</v>
      </c>
      <c r="B275" s="16" t="n">
        <v>80101</v>
      </c>
      <c r="C275" s="17" t="s">
        <v>153</v>
      </c>
      <c r="D275" s="17" t="s">
        <v>27</v>
      </c>
      <c r="E275" s="17" t="s">
        <v>24</v>
      </c>
      <c r="F275" s="23" t="n">
        <v>2000</v>
      </c>
      <c r="G275" s="26"/>
      <c r="H275" s="15" t="s">
        <v>234</v>
      </c>
      <c r="I275" s="15" t="s">
        <v>234</v>
      </c>
      <c r="J275" s="15" t="s">
        <v>25</v>
      </c>
      <c r="K275" s="15" t="s">
        <v>20</v>
      </c>
      <c r="L275" s="17" t="s">
        <v>21</v>
      </c>
      <c r="M275" s="20" t="s">
        <v>226</v>
      </c>
    </row>
    <row r="276" s="21" customFormat="true" ht="12" hidden="false" customHeight="true" outlineLevel="0" collapsed="false">
      <c r="A276" s="15" t="n">
        <v>801</v>
      </c>
      <c r="B276" s="16" t="n">
        <v>80101</v>
      </c>
      <c r="C276" s="17" t="s">
        <v>153</v>
      </c>
      <c r="D276" s="17" t="s">
        <v>27</v>
      </c>
      <c r="E276" s="17" t="s">
        <v>24</v>
      </c>
      <c r="F276" s="23" t="n">
        <v>2000</v>
      </c>
      <c r="G276" s="26"/>
      <c r="H276" s="15" t="s">
        <v>235</v>
      </c>
      <c r="I276" s="15" t="s">
        <v>235</v>
      </c>
      <c r="J276" s="15" t="s">
        <v>25</v>
      </c>
      <c r="K276" s="15" t="s">
        <v>20</v>
      </c>
      <c r="L276" s="17" t="s">
        <v>21</v>
      </c>
      <c r="M276" s="20" t="s">
        <v>226</v>
      </c>
    </row>
    <row r="277" s="21" customFormat="true" ht="12" hidden="false" customHeight="true" outlineLevel="0" collapsed="false">
      <c r="A277" s="15" t="n">
        <v>801</v>
      </c>
      <c r="B277" s="16" t="n">
        <v>80101</v>
      </c>
      <c r="C277" s="15" t="s">
        <v>153</v>
      </c>
      <c r="D277" s="17" t="s">
        <v>27</v>
      </c>
      <c r="E277" s="17" t="s">
        <v>24</v>
      </c>
      <c r="F277" s="23" t="n">
        <v>6000</v>
      </c>
      <c r="G277" s="26"/>
      <c r="H277" s="15" t="s">
        <v>236</v>
      </c>
      <c r="I277" s="15" t="s">
        <v>236</v>
      </c>
      <c r="J277" s="15" t="s">
        <v>25</v>
      </c>
      <c r="K277" s="15" t="s">
        <v>20</v>
      </c>
      <c r="L277" s="17" t="s">
        <v>21</v>
      </c>
      <c r="M277" s="20" t="s">
        <v>226</v>
      </c>
    </row>
    <row r="278" s="21" customFormat="true" ht="12" hidden="false" customHeight="true" outlineLevel="0" collapsed="false">
      <c r="A278" s="15" t="n">
        <v>801</v>
      </c>
      <c r="B278" s="16" t="n">
        <v>80120</v>
      </c>
      <c r="C278" s="15" t="s">
        <v>153</v>
      </c>
      <c r="D278" s="17" t="s">
        <v>23</v>
      </c>
      <c r="E278" s="17" t="s">
        <v>24</v>
      </c>
      <c r="F278" s="23"/>
      <c r="G278" s="26" t="n">
        <v>4000</v>
      </c>
      <c r="H278" s="15" t="s">
        <v>78</v>
      </c>
      <c r="I278" s="15" t="s">
        <v>78</v>
      </c>
      <c r="J278" s="15" t="s">
        <v>25</v>
      </c>
      <c r="K278" s="15" t="s">
        <v>20</v>
      </c>
      <c r="L278" s="17" t="s">
        <v>21</v>
      </c>
      <c r="M278" s="20" t="s">
        <v>226</v>
      </c>
    </row>
    <row r="279" s="21" customFormat="true" ht="12" hidden="false" customHeight="true" outlineLevel="0" collapsed="false">
      <c r="A279" s="15" t="n">
        <v>801</v>
      </c>
      <c r="B279" s="16" t="n">
        <v>80120</v>
      </c>
      <c r="C279" s="15" t="s">
        <v>153</v>
      </c>
      <c r="D279" s="17" t="s">
        <v>23</v>
      </c>
      <c r="E279" s="17" t="s">
        <v>24</v>
      </c>
      <c r="F279" s="23"/>
      <c r="G279" s="26" t="n">
        <v>7000</v>
      </c>
      <c r="H279" s="15" t="s">
        <v>81</v>
      </c>
      <c r="I279" s="15" t="s">
        <v>81</v>
      </c>
      <c r="J279" s="15" t="s">
        <v>25</v>
      </c>
      <c r="K279" s="15" t="s">
        <v>20</v>
      </c>
      <c r="L279" s="17" t="s">
        <v>21</v>
      </c>
      <c r="M279" s="20" t="s">
        <v>226</v>
      </c>
    </row>
    <row r="280" s="21" customFormat="true" ht="12" hidden="false" customHeight="true" outlineLevel="0" collapsed="false">
      <c r="A280" s="15" t="n">
        <v>926</v>
      </c>
      <c r="B280" s="16" t="n">
        <v>92601</v>
      </c>
      <c r="C280" s="15" t="s">
        <v>153</v>
      </c>
      <c r="D280" s="17" t="s">
        <v>27</v>
      </c>
      <c r="E280" s="17" t="s">
        <v>24</v>
      </c>
      <c r="F280" s="23" t="n">
        <v>1700000</v>
      </c>
      <c r="G280" s="26"/>
      <c r="H280" s="15" t="s">
        <v>117</v>
      </c>
      <c r="I280" s="15" t="s">
        <v>117</v>
      </c>
      <c r="J280" s="15" t="s">
        <v>25</v>
      </c>
      <c r="K280" s="15" t="s">
        <v>20</v>
      </c>
      <c r="L280" s="17" t="s">
        <v>21</v>
      </c>
      <c r="M280" s="20" t="s">
        <v>226</v>
      </c>
    </row>
    <row r="281" s="21" customFormat="true" ht="12" hidden="false" customHeight="true" outlineLevel="0" collapsed="false">
      <c r="A281" s="15" t="n">
        <v>926</v>
      </c>
      <c r="B281" s="16" t="n">
        <v>92695</v>
      </c>
      <c r="C281" s="15" t="s">
        <v>153</v>
      </c>
      <c r="D281" s="17" t="s">
        <v>27</v>
      </c>
      <c r="E281" s="17" t="s">
        <v>24</v>
      </c>
      <c r="F281" s="23" t="n">
        <v>50000</v>
      </c>
      <c r="G281" s="26"/>
      <c r="H281" s="15" t="s">
        <v>117</v>
      </c>
      <c r="I281" s="15" t="s">
        <v>117</v>
      </c>
      <c r="J281" s="15" t="s">
        <v>25</v>
      </c>
      <c r="K281" s="15" t="s">
        <v>20</v>
      </c>
      <c r="L281" s="17" t="s">
        <v>21</v>
      </c>
      <c r="M281" s="20" t="s">
        <v>226</v>
      </c>
    </row>
    <row r="282" s="21" customFormat="true" ht="12" hidden="false" customHeight="true" outlineLevel="0" collapsed="false">
      <c r="A282" s="15" t="n">
        <v>801</v>
      </c>
      <c r="B282" s="16" t="n">
        <v>80115</v>
      </c>
      <c r="C282" s="15" t="s">
        <v>153</v>
      </c>
      <c r="D282" s="17" t="s">
        <v>23</v>
      </c>
      <c r="E282" s="17" t="s">
        <v>24</v>
      </c>
      <c r="F282" s="23"/>
      <c r="G282" s="26" t="n">
        <v>9000</v>
      </c>
      <c r="H282" s="15" t="s">
        <v>83</v>
      </c>
      <c r="I282" s="15" t="s">
        <v>83</v>
      </c>
      <c r="J282" s="15" t="s">
        <v>25</v>
      </c>
      <c r="K282" s="15" t="s">
        <v>20</v>
      </c>
      <c r="L282" s="17" t="s">
        <v>21</v>
      </c>
      <c r="M282" s="20" t="s">
        <v>226</v>
      </c>
    </row>
    <row r="283" s="21" customFormat="true" ht="12" hidden="false" customHeight="true" outlineLevel="0" collapsed="false">
      <c r="A283" s="15" t="n">
        <v>854</v>
      </c>
      <c r="B283" s="16" t="n">
        <v>85403</v>
      </c>
      <c r="C283" s="15" t="s">
        <v>153</v>
      </c>
      <c r="D283" s="17" t="s">
        <v>23</v>
      </c>
      <c r="E283" s="17" t="s">
        <v>24</v>
      </c>
      <c r="F283" s="23"/>
      <c r="G283" s="26" t="n">
        <v>8000</v>
      </c>
      <c r="H283" s="15" t="s">
        <v>86</v>
      </c>
      <c r="I283" s="15" t="s">
        <v>86</v>
      </c>
      <c r="J283" s="15" t="s">
        <v>25</v>
      </c>
      <c r="K283" s="15" t="s">
        <v>20</v>
      </c>
      <c r="L283" s="17" t="s">
        <v>21</v>
      </c>
      <c r="M283" s="20" t="s">
        <v>226</v>
      </c>
    </row>
    <row r="284" s="21" customFormat="true" ht="12" hidden="false" customHeight="true" outlineLevel="0" collapsed="false">
      <c r="A284" s="15" t="n">
        <v>801</v>
      </c>
      <c r="B284" s="16" t="n">
        <v>80115</v>
      </c>
      <c r="C284" s="15" t="s">
        <v>153</v>
      </c>
      <c r="D284" s="17" t="s">
        <v>23</v>
      </c>
      <c r="E284" s="17" t="s">
        <v>24</v>
      </c>
      <c r="F284" s="23"/>
      <c r="G284" s="26" t="n">
        <v>21000</v>
      </c>
      <c r="H284" s="15" t="s">
        <v>87</v>
      </c>
      <c r="I284" s="15" t="s">
        <v>87</v>
      </c>
      <c r="J284" s="15" t="s">
        <v>25</v>
      </c>
      <c r="K284" s="15" t="s">
        <v>20</v>
      </c>
      <c r="L284" s="17" t="s">
        <v>21</v>
      </c>
      <c r="M284" s="20" t="s">
        <v>226</v>
      </c>
    </row>
    <row r="285" s="21" customFormat="true" ht="12" hidden="false" customHeight="true" outlineLevel="0" collapsed="false">
      <c r="A285" s="15" t="n">
        <v>855</v>
      </c>
      <c r="B285" s="16" t="n">
        <v>85516</v>
      </c>
      <c r="C285" s="17" t="s">
        <v>153</v>
      </c>
      <c r="D285" s="17" t="s">
        <v>27</v>
      </c>
      <c r="E285" s="17" t="s">
        <v>24</v>
      </c>
      <c r="F285" s="23" t="n">
        <v>3000</v>
      </c>
      <c r="G285" s="26"/>
      <c r="H285" s="15" t="s">
        <v>89</v>
      </c>
      <c r="I285" s="15" t="s">
        <v>89</v>
      </c>
      <c r="J285" s="15" t="s">
        <v>25</v>
      </c>
      <c r="K285" s="15" t="s">
        <v>20</v>
      </c>
      <c r="L285" s="17" t="s">
        <v>21</v>
      </c>
      <c r="M285" s="20" t="s">
        <v>226</v>
      </c>
    </row>
    <row r="286" s="21" customFormat="true" ht="12" hidden="false" customHeight="true" outlineLevel="0" collapsed="false">
      <c r="A286" s="15" t="n">
        <v>854</v>
      </c>
      <c r="B286" s="16" t="n">
        <v>85410</v>
      </c>
      <c r="C286" s="15" t="s">
        <v>153</v>
      </c>
      <c r="D286" s="17" t="s">
        <v>23</v>
      </c>
      <c r="E286" s="17" t="s">
        <v>24</v>
      </c>
      <c r="F286" s="23"/>
      <c r="G286" s="26" t="n">
        <v>120000</v>
      </c>
      <c r="H286" s="15" t="s">
        <v>237</v>
      </c>
      <c r="I286" s="15" t="s">
        <v>237</v>
      </c>
      <c r="J286" s="15" t="s">
        <v>25</v>
      </c>
      <c r="K286" s="15" t="s">
        <v>20</v>
      </c>
      <c r="L286" s="17" t="s">
        <v>21</v>
      </c>
      <c r="M286" s="20" t="s">
        <v>238</v>
      </c>
    </row>
    <row r="287" s="21" customFormat="true" ht="12" hidden="false" customHeight="true" outlineLevel="0" collapsed="false">
      <c r="A287" s="16" t="n">
        <v>700</v>
      </c>
      <c r="B287" s="15" t="n">
        <v>70007</v>
      </c>
      <c r="C287" s="15" t="s">
        <v>153</v>
      </c>
      <c r="D287" s="17" t="s">
        <v>27</v>
      </c>
      <c r="E287" s="17" t="s">
        <v>24</v>
      </c>
      <c r="F287" s="23" t="n">
        <v>47500000</v>
      </c>
      <c r="G287" s="26"/>
      <c r="H287" s="15" t="s">
        <v>92</v>
      </c>
      <c r="I287" s="15" t="s">
        <v>92</v>
      </c>
      <c r="J287" s="15" t="s">
        <v>25</v>
      </c>
      <c r="K287" s="15" t="s">
        <v>20</v>
      </c>
      <c r="L287" s="17" t="s">
        <v>21</v>
      </c>
      <c r="M287" s="20" t="s">
        <v>239</v>
      </c>
    </row>
    <row r="288" s="21" customFormat="true" ht="12" hidden="false" customHeight="true" outlineLevel="0" collapsed="false">
      <c r="A288" s="16" t="n">
        <v>700</v>
      </c>
      <c r="B288" s="15" t="n">
        <v>70005</v>
      </c>
      <c r="C288" s="15" t="s">
        <v>153</v>
      </c>
      <c r="D288" s="17" t="s">
        <v>27</v>
      </c>
      <c r="E288" s="17" t="s">
        <v>24</v>
      </c>
      <c r="F288" s="23" t="n">
        <f aca="false">62000000+2500000-47500000</f>
        <v>17000000</v>
      </c>
      <c r="G288" s="26"/>
      <c r="H288" s="15" t="s">
        <v>92</v>
      </c>
      <c r="I288" s="15" t="s">
        <v>92</v>
      </c>
      <c r="J288" s="15" t="s">
        <v>25</v>
      </c>
      <c r="K288" s="15" t="s">
        <v>20</v>
      </c>
      <c r="L288" s="17" t="s">
        <v>21</v>
      </c>
      <c r="M288" s="20" t="s">
        <v>240</v>
      </c>
    </row>
    <row r="289" s="21" customFormat="true" ht="12" hidden="false" customHeight="true" outlineLevel="0" collapsed="false">
      <c r="A289" s="15" t="n">
        <v>854</v>
      </c>
      <c r="B289" s="16" t="n">
        <v>85407</v>
      </c>
      <c r="C289" s="15" t="s">
        <v>153</v>
      </c>
      <c r="D289" s="17" t="s">
        <v>23</v>
      </c>
      <c r="E289" s="17" t="s">
        <v>24</v>
      </c>
      <c r="F289" s="23"/>
      <c r="G289" s="28" t="n">
        <v>20000</v>
      </c>
      <c r="H289" s="15" t="s">
        <v>68</v>
      </c>
      <c r="I289" s="15" t="s">
        <v>68</v>
      </c>
      <c r="J289" s="15" t="s">
        <v>25</v>
      </c>
      <c r="K289" s="15" t="s">
        <v>20</v>
      </c>
      <c r="L289" s="17" t="s">
        <v>21</v>
      </c>
      <c r="M289" s="20" t="s">
        <v>241</v>
      </c>
    </row>
    <row r="290" s="21" customFormat="true" ht="12" hidden="false" customHeight="true" outlineLevel="0" collapsed="false">
      <c r="A290" s="15" t="n">
        <v>600</v>
      </c>
      <c r="B290" s="15" t="n">
        <v>60016</v>
      </c>
      <c r="C290" s="15" t="s">
        <v>153</v>
      </c>
      <c r="D290" s="17" t="s">
        <v>27</v>
      </c>
      <c r="E290" s="17" t="s">
        <v>24</v>
      </c>
      <c r="F290" s="23" t="n">
        <v>1200000</v>
      </c>
      <c r="G290" s="26"/>
      <c r="H290" s="15" t="s">
        <v>32</v>
      </c>
      <c r="I290" s="15" t="s">
        <v>32</v>
      </c>
      <c r="J290" s="15" t="s">
        <v>25</v>
      </c>
      <c r="K290" s="15" t="s">
        <v>20</v>
      </c>
      <c r="L290" s="17" t="s">
        <v>21</v>
      </c>
      <c r="M290" s="20" t="s">
        <v>242</v>
      </c>
    </row>
    <row r="291" s="21" customFormat="true" ht="12" hidden="false" customHeight="true" outlineLevel="0" collapsed="false">
      <c r="A291" s="15" t="n">
        <v>710</v>
      </c>
      <c r="B291" s="16" t="n">
        <v>71012</v>
      </c>
      <c r="C291" s="15" t="n">
        <v>2057</v>
      </c>
      <c r="D291" s="17" t="s">
        <v>52</v>
      </c>
      <c r="E291" s="17" t="s">
        <v>17</v>
      </c>
      <c r="F291" s="23"/>
      <c r="G291" s="26" t="n">
        <v>2209524</v>
      </c>
      <c r="H291" s="15" t="s">
        <v>18</v>
      </c>
      <c r="I291" s="15" t="s">
        <v>18</v>
      </c>
      <c r="J291" s="15" t="s">
        <v>25</v>
      </c>
      <c r="K291" s="15" t="s">
        <v>20</v>
      </c>
      <c r="L291" s="17" t="s">
        <v>21</v>
      </c>
      <c r="M291" s="20" t="s">
        <v>243</v>
      </c>
    </row>
    <row r="292" s="21" customFormat="true" ht="12" hidden="false" customHeight="true" outlineLevel="0" collapsed="false">
      <c r="A292" s="15" t="n">
        <v>710</v>
      </c>
      <c r="B292" s="16" t="n">
        <v>71012</v>
      </c>
      <c r="C292" s="15" t="n">
        <v>6257</v>
      </c>
      <c r="D292" s="17" t="s">
        <v>52</v>
      </c>
      <c r="E292" s="17" t="s">
        <v>17</v>
      </c>
      <c r="F292" s="23"/>
      <c r="G292" s="26" t="n">
        <v>104958</v>
      </c>
      <c r="H292" s="15" t="s">
        <v>18</v>
      </c>
      <c r="I292" s="15" t="s">
        <v>18</v>
      </c>
      <c r="J292" s="15" t="s">
        <v>25</v>
      </c>
      <c r="K292" s="15" t="s">
        <v>20</v>
      </c>
      <c r="L292" s="17" t="s">
        <v>21</v>
      </c>
      <c r="M292" s="20" t="s">
        <v>243</v>
      </c>
    </row>
    <row r="293" s="21" customFormat="true" ht="12" hidden="false" customHeight="true" outlineLevel="0" collapsed="false">
      <c r="A293" s="15" t="n">
        <v>710</v>
      </c>
      <c r="B293" s="16" t="n">
        <v>71012</v>
      </c>
      <c r="C293" s="15" t="n">
        <v>6257</v>
      </c>
      <c r="D293" s="17" t="s">
        <v>52</v>
      </c>
      <c r="E293" s="17" t="s">
        <v>17</v>
      </c>
      <c r="F293" s="23"/>
      <c r="G293" s="26" t="n">
        <v>262000</v>
      </c>
      <c r="H293" s="15" t="s">
        <v>18</v>
      </c>
      <c r="I293" s="15" t="s">
        <v>18</v>
      </c>
      <c r="J293" s="15" t="s">
        <v>19</v>
      </c>
      <c r="K293" s="15" t="s">
        <v>20</v>
      </c>
      <c r="L293" s="17" t="s">
        <v>21</v>
      </c>
      <c r="M293" s="20" t="s">
        <v>244</v>
      </c>
    </row>
    <row r="294" s="21" customFormat="true" ht="12" hidden="false" customHeight="true" outlineLevel="0" collapsed="false">
      <c r="A294" s="15" t="n">
        <v>852</v>
      </c>
      <c r="B294" s="16" t="n">
        <v>85230</v>
      </c>
      <c r="C294" s="15" t="s">
        <v>37</v>
      </c>
      <c r="D294" s="22" t="s">
        <v>27</v>
      </c>
      <c r="E294" s="17" t="s">
        <v>24</v>
      </c>
      <c r="F294" s="23" t="n">
        <v>20000</v>
      </c>
      <c r="G294" s="26"/>
      <c r="H294" s="15" t="s">
        <v>245</v>
      </c>
      <c r="I294" s="15" t="s">
        <v>245</v>
      </c>
      <c r="J294" s="15" t="s">
        <v>25</v>
      </c>
      <c r="K294" s="15" t="s">
        <v>20</v>
      </c>
      <c r="L294" s="17" t="s">
        <v>21</v>
      </c>
      <c r="M294" s="20" t="s">
        <v>246</v>
      </c>
    </row>
    <row r="295" s="21" customFormat="true" ht="12" hidden="false" customHeight="true" outlineLevel="0" collapsed="false">
      <c r="A295" s="15" t="n">
        <v>710</v>
      </c>
      <c r="B295" s="15" t="n">
        <v>71012</v>
      </c>
      <c r="C295" s="15" t="s">
        <v>205</v>
      </c>
      <c r="D295" s="17" t="s">
        <v>23</v>
      </c>
      <c r="E295" s="17" t="s">
        <v>31</v>
      </c>
      <c r="F295" s="31"/>
      <c r="G295" s="34" t="n">
        <v>4300000</v>
      </c>
      <c r="H295" s="15" t="s">
        <v>182</v>
      </c>
      <c r="I295" s="15" t="s">
        <v>67</v>
      </c>
      <c r="J295" s="15" t="s">
        <v>25</v>
      </c>
      <c r="K295" s="15" t="s">
        <v>20</v>
      </c>
      <c r="L295" s="17" t="s">
        <v>21</v>
      </c>
      <c r="M295" s="20" t="s">
        <v>247</v>
      </c>
    </row>
    <row r="296" s="21" customFormat="true" ht="12" hidden="false" customHeight="true" outlineLevel="0" collapsed="false">
      <c r="A296" s="15" t="n">
        <v>855</v>
      </c>
      <c r="B296" s="16" t="n">
        <v>85510</v>
      </c>
      <c r="C296" s="15" t="s">
        <v>248</v>
      </c>
      <c r="D296" s="17" t="s">
        <v>23</v>
      </c>
      <c r="E296" s="17" t="s">
        <v>24</v>
      </c>
      <c r="F296" s="23"/>
      <c r="G296" s="26" t="n">
        <v>23000</v>
      </c>
      <c r="H296" s="15" t="s">
        <v>71</v>
      </c>
      <c r="I296" s="15" t="s">
        <v>71</v>
      </c>
      <c r="J296" s="15" t="s">
        <v>25</v>
      </c>
      <c r="K296" s="15" t="s">
        <v>20</v>
      </c>
      <c r="L296" s="17" t="s">
        <v>21</v>
      </c>
      <c r="M296" s="20" t="s">
        <v>249</v>
      </c>
    </row>
    <row r="297" s="21" customFormat="true" ht="12" hidden="false" customHeight="true" outlineLevel="0" collapsed="false">
      <c r="A297" s="15" t="n">
        <v>855</v>
      </c>
      <c r="B297" s="16" t="n">
        <v>85508</v>
      </c>
      <c r="C297" s="15" t="s">
        <v>248</v>
      </c>
      <c r="D297" s="17" t="s">
        <v>23</v>
      </c>
      <c r="E297" s="17" t="s">
        <v>24</v>
      </c>
      <c r="F297" s="23"/>
      <c r="G297" s="26" t="n">
        <v>5000</v>
      </c>
      <c r="H297" s="15" t="s">
        <v>71</v>
      </c>
      <c r="I297" s="15" t="s">
        <v>71</v>
      </c>
      <c r="J297" s="15" t="s">
        <v>25</v>
      </c>
      <c r="K297" s="15" t="s">
        <v>20</v>
      </c>
      <c r="L297" s="17" t="s">
        <v>21</v>
      </c>
      <c r="M297" s="20" t="s">
        <v>250</v>
      </c>
      <c r="O297" s="21" t="s">
        <v>69</v>
      </c>
    </row>
    <row r="298" s="21" customFormat="true" ht="12" hidden="false" customHeight="true" outlineLevel="0" collapsed="false">
      <c r="A298" s="15" t="n">
        <v>801</v>
      </c>
      <c r="B298" s="16" t="n">
        <v>80104</v>
      </c>
      <c r="C298" s="17" t="s">
        <v>153</v>
      </c>
      <c r="D298" s="17" t="s">
        <v>27</v>
      </c>
      <c r="E298" s="17" t="s">
        <v>24</v>
      </c>
      <c r="F298" s="23" t="n">
        <v>7000000</v>
      </c>
      <c r="G298" s="26"/>
      <c r="H298" s="15" t="s">
        <v>154</v>
      </c>
      <c r="I298" s="15" t="s">
        <v>90</v>
      </c>
      <c r="J298" s="15" t="s">
        <v>25</v>
      </c>
      <c r="K298" s="15" t="s">
        <v>20</v>
      </c>
      <c r="L298" s="17" t="s">
        <v>21</v>
      </c>
      <c r="M298" s="29" t="s">
        <v>251</v>
      </c>
    </row>
    <row r="299" s="21" customFormat="true" ht="12" hidden="false" customHeight="true" outlineLevel="0" collapsed="false">
      <c r="A299" s="15" t="n">
        <v>854</v>
      </c>
      <c r="B299" s="16" t="n">
        <v>85403</v>
      </c>
      <c r="C299" s="15" t="s">
        <v>153</v>
      </c>
      <c r="D299" s="17" t="s">
        <v>23</v>
      </c>
      <c r="E299" s="17" t="s">
        <v>24</v>
      </c>
      <c r="F299" s="23"/>
      <c r="G299" s="26" t="n">
        <v>3000</v>
      </c>
      <c r="H299" s="15" t="s">
        <v>73</v>
      </c>
      <c r="I299" s="15" t="s">
        <v>73</v>
      </c>
      <c r="J299" s="15" t="s">
        <v>25</v>
      </c>
      <c r="K299" s="15" t="s">
        <v>20</v>
      </c>
      <c r="L299" s="17" t="s">
        <v>21</v>
      </c>
      <c r="M299" s="20" t="s">
        <v>252</v>
      </c>
    </row>
    <row r="300" s="21" customFormat="true" ht="12" hidden="false" customHeight="true" outlineLevel="0" collapsed="false">
      <c r="A300" s="15" t="n">
        <v>801</v>
      </c>
      <c r="B300" s="16" t="n">
        <v>80104</v>
      </c>
      <c r="C300" s="17" t="s">
        <v>153</v>
      </c>
      <c r="D300" s="17" t="s">
        <v>27</v>
      </c>
      <c r="E300" s="17" t="s">
        <v>24</v>
      </c>
      <c r="F300" s="23" t="n">
        <v>65000</v>
      </c>
      <c r="G300" s="26"/>
      <c r="H300" s="15" t="s">
        <v>253</v>
      </c>
      <c r="I300" s="15" t="s">
        <v>253</v>
      </c>
      <c r="J300" s="15" t="s">
        <v>25</v>
      </c>
      <c r="K300" s="15" t="s">
        <v>20</v>
      </c>
      <c r="L300" s="17" t="s">
        <v>21</v>
      </c>
      <c r="M300" s="20" t="s">
        <v>252</v>
      </c>
    </row>
    <row r="301" s="21" customFormat="true" ht="12" hidden="false" customHeight="true" outlineLevel="0" collapsed="false">
      <c r="A301" s="15" t="n">
        <v>801</v>
      </c>
      <c r="B301" s="16" t="n">
        <v>80104</v>
      </c>
      <c r="C301" s="17" t="s">
        <v>153</v>
      </c>
      <c r="D301" s="17" t="s">
        <v>27</v>
      </c>
      <c r="E301" s="17" t="s">
        <v>24</v>
      </c>
      <c r="F301" s="23" t="n">
        <v>459000</v>
      </c>
      <c r="G301" s="26"/>
      <c r="H301" s="15" t="s">
        <v>69</v>
      </c>
      <c r="I301" s="15" t="s">
        <v>69</v>
      </c>
      <c r="J301" s="15" t="s">
        <v>25</v>
      </c>
      <c r="K301" s="15" t="s">
        <v>20</v>
      </c>
      <c r="L301" s="17" t="s">
        <v>21</v>
      </c>
      <c r="M301" s="20" t="s">
        <v>254</v>
      </c>
    </row>
    <row r="302" s="21" customFormat="true" ht="12" hidden="false" customHeight="true" outlineLevel="0" collapsed="false">
      <c r="A302" s="15" t="n">
        <v>854</v>
      </c>
      <c r="B302" s="16" t="n">
        <v>85410</v>
      </c>
      <c r="C302" s="15" t="s">
        <v>37</v>
      </c>
      <c r="D302" s="17" t="s">
        <v>23</v>
      </c>
      <c r="E302" s="17" t="s">
        <v>24</v>
      </c>
      <c r="F302" s="23"/>
      <c r="G302" s="26" t="n">
        <v>905000</v>
      </c>
      <c r="H302" s="15" t="s">
        <v>255</v>
      </c>
      <c r="I302" s="15" t="s">
        <v>255</v>
      </c>
      <c r="J302" s="15" t="s">
        <v>25</v>
      </c>
      <c r="K302" s="15" t="s">
        <v>20</v>
      </c>
      <c r="L302" s="17" t="s">
        <v>21</v>
      </c>
      <c r="M302" s="20" t="s">
        <v>256</v>
      </c>
    </row>
    <row r="303" s="21" customFormat="true" ht="12" hidden="false" customHeight="true" outlineLevel="0" collapsed="false">
      <c r="A303" s="15" t="n">
        <v>854</v>
      </c>
      <c r="B303" s="16" t="n">
        <v>85410</v>
      </c>
      <c r="C303" s="15" t="s">
        <v>37</v>
      </c>
      <c r="D303" s="17" t="s">
        <v>23</v>
      </c>
      <c r="E303" s="17" t="s">
        <v>24</v>
      </c>
      <c r="F303" s="23"/>
      <c r="G303" s="26" t="n">
        <v>620000</v>
      </c>
      <c r="H303" s="15" t="s">
        <v>257</v>
      </c>
      <c r="I303" s="15" t="s">
        <v>257</v>
      </c>
      <c r="J303" s="15" t="s">
        <v>25</v>
      </c>
      <c r="K303" s="15" t="s">
        <v>20</v>
      </c>
      <c r="L303" s="17" t="s">
        <v>21</v>
      </c>
      <c r="M303" s="20" t="s">
        <v>256</v>
      </c>
    </row>
    <row r="304" s="21" customFormat="true" ht="12" hidden="false" customHeight="true" outlineLevel="0" collapsed="false">
      <c r="A304" s="15" t="n">
        <v>854</v>
      </c>
      <c r="B304" s="16" t="n">
        <v>85410</v>
      </c>
      <c r="C304" s="15" t="s">
        <v>37</v>
      </c>
      <c r="D304" s="17" t="s">
        <v>23</v>
      </c>
      <c r="E304" s="17" t="s">
        <v>24</v>
      </c>
      <c r="F304" s="23"/>
      <c r="G304" s="26" t="n">
        <v>146000</v>
      </c>
      <c r="H304" s="15" t="s">
        <v>258</v>
      </c>
      <c r="I304" s="15" t="s">
        <v>258</v>
      </c>
      <c r="J304" s="15" t="s">
        <v>25</v>
      </c>
      <c r="K304" s="15" t="s">
        <v>20</v>
      </c>
      <c r="L304" s="17" t="s">
        <v>21</v>
      </c>
      <c r="M304" s="20" t="s">
        <v>256</v>
      </c>
    </row>
    <row r="305" s="21" customFormat="true" ht="12" hidden="false" customHeight="true" outlineLevel="0" collapsed="false">
      <c r="A305" s="15" t="n">
        <v>854</v>
      </c>
      <c r="B305" s="16" t="n">
        <v>85410</v>
      </c>
      <c r="C305" s="15" t="s">
        <v>37</v>
      </c>
      <c r="D305" s="17" t="s">
        <v>23</v>
      </c>
      <c r="E305" s="17" t="s">
        <v>24</v>
      </c>
      <c r="F305" s="23"/>
      <c r="G305" s="26" t="n">
        <v>114000</v>
      </c>
      <c r="H305" s="15" t="s">
        <v>69</v>
      </c>
      <c r="I305" s="15" t="s">
        <v>69</v>
      </c>
      <c r="J305" s="15" t="s">
        <v>25</v>
      </c>
      <c r="K305" s="15" t="s">
        <v>20</v>
      </c>
      <c r="L305" s="17" t="s">
        <v>21</v>
      </c>
      <c r="M305" s="20" t="s">
        <v>256</v>
      </c>
    </row>
    <row r="306" s="21" customFormat="true" ht="12" hidden="false" customHeight="true" outlineLevel="0" collapsed="false">
      <c r="A306" s="15" t="n">
        <v>854</v>
      </c>
      <c r="B306" s="16" t="n">
        <v>85410</v>
      </c>
      <c r="C306" s="15" t="s">
        <v>37</v>
      </c>
      <c r="D306" s="17" t="s">
        <v>23</v>
      </c>
      <c r="E306" s="17" t="s">
        <v>24</v>
      </c>
      <c r="F306" s="23"/>
      <c r="G306" s="26" t="n">
        <v>80000</v>
      </c>
      <c r="H306" s="15" t="s">
        <v>82</v>
      </c>
      <c r="I306" s="15" t="s">
        <v>82</v>
      </c>
      <c r="J306" s="15" t="s">
        <v>25</v>
      </c>
      <c r="K306" s="15" t="s">
        <v>20</v>
      </c>
      <c r="L306" s="17" t="s">
        <v>21</v>
      </c>
      <c r="M306" s="20" t="s">
        <v>256</v>
      </c>
    </row>
    <row r="307" s="21" customFormat="true" ht="12" hidden="false" customHeight="true" outlineLevel="0" collapsed="false">
      <c r="A307" s="15" t="n">
        <v>854</v>
      </c>
      <c r="B307" s="16" t="n">
        <v>85410</v>
      </c>
      <c r="C307" s="15" t="s">
        <v>37</v>
      </c>
      <c r="D307" s="17" t="s">
        <v>23</v>
      </c>
      <c r="E307" s="17" t="s">
        <v>24</v>
      </c>
      <c r="F307" s="23"/>
      <c r="G307" s="26" t="n">
        <v>160000</v>
      </c>
      <c r="H307" s="15" t="s">
        <v>83</v>
      </c>
      <c r="I307" s="15" t="s">
        <v>83</v>
      </c>
      <c r="J307" s="15" t="s">
        <v>25</v>
      </c>
      <c r="K307" s="15" t="s">
        <v>20</v>
      </c>
      <c r="L307" s="17" t="s">
        <v>21</v>
      </c>
      <c r="M307" s="20" t="s">
        <v>256</v>
      </c>
    </row>
    <row r="308" s="21" customFormat="true" ht="12" hidden="false" customHeight="true" outlineLevel="0" collapsed="false">
      <c r="A308" s="15" t="n">
        <v>854</v>
      </c>
      <c r="B308" s="16" t="n">
        <v>85410</v>
      </c>
      <c r="C308" s="15" t="s">
        <v>37</v>
      </c>
      <c r="D308" s="17" t="s">
        <v>23</v>
      </c>
      <c r="E308" s="17" t="s">
        <v>24</v>
      </c>
      <c r="F308" s="23"/>
      <c r="G308" s="26" t="n">
        <v>36000</v>
      </c>
      <c r="H308" s="15" t="s">
        <v>259</v>
      </c>
      <c r="I308" s="15" t="s">
        <v>259</v>
      </c>
      <c r="J308" s="15" t="s">
        <v>25</v>
      </c>
      <c r="K308" s="15" t="s">
        <v>20</v>
      </c>
      <c r="L308" s="17" t="s">
        <v>21</v>
      </c>
      <c r="M308" s="20" t="s">
        <v>256</v>
      </c>
    </row>
    <row r="309" s="21" customFormat="true" ht="12" hidden="false" customHeight="true" outlineLevel="0" collapsed="false">
      <c r="A309" s="15" t="n">
        <v>854</v>
      </c>
      <c r="B309" s="16" t="n">
        <v>85410</v>
      </c>
      <c r="C309" s="15" t="s">
        <v>37</v>
      </c>
      <c r="D309" s="17" t="s">
        <v>23</v>
      </c>
      <c r="E309" s="17" t="s">
        <v>24</v>
      </c>
      <c r="F309" s="23"/>
      <c r="G309" s="26" t="n">
        <v>72000</v>
      </c>
      <c r="H309" s="15" t="s">
        <v>87</v>
      </c>
      <c r="I309" s="15" t="s">
        <v>87</v>
      </c>
      <c r="J309" s="15" t="s">
        <v>25</v>
      </c>
      <c r="K309" s="15" t="s">
        <v>20</v>
      </c>
      <c r="L309" s="17" t="s">
        <v>21</v>
      </c>
      <c r="M309" s="20" t="s">
        <v>256</v>
      </c>
      <c r="O309" s="21" t="s">
        <v>69</v>
      </c>
    </row>
    <row r="310" s="21" customFormat="true" ht="12" hidden="false" customHeight="true" outlineLevel="0" collapsed="false">
      <c r="A310" s="15" t="n">
        <v>854</v>
      </c>
      <c r="B310" s="16" t="n">
        <v>85410</v>
      </c>
      <c r="C310" s="15" t="s">
        <v>37</v>
      </c>
      <c r="D310" s="17" t="s">
        <v>23</v>
      </c>
      <c r="E310" s="17" t="s">
        <v>24</v>
      </c>
      <c r="F310" s="23"/>
      <c r="G310" s="26" t="n">
        <v>82000</v>
      </c>
      <c r="H310" s="15" t="s">
        <v>88</v>
      </c>
      <c r="I310" s="15" t="s">
        <v>88</v>
      </c>
      <c r="J310" s="15" t="s">
        <v>25</v>
      </c>
      <c r="K310" s="15" t="s">
        <v>20</v>
      </c>
      <c r="L310" s="17" t="s">
        <v>21</v>
      </c>
      <c r="M310" s="20" t="s">
        <v>256</v>
      </c>
      <c r="O310" s="21" t="s">
        <v>154</v>
      </c>
    </row>
    <row r="311" s="21" customFormat="true" ht="12" hidden="false" customHeight="true" outlineLevel="0" collapsed="false">
      <c r="A311" s="15" t="n">
        <v>855</v>
      </c>
      <c r="B311" s="16" t="n">
        <v>85510</v>
      </c>
      <c r="C311" s="15" t="s">
        <v>248</v>
      </c>
      <c r="D311" s="17" t="s">
        <v>23</v>
      </c>
      <c r="E311" s="17" t="s">
        <v>24</v>
      </c>
      <c r="F311" s="18"/>
      <c r="G311" s="19" t="n">
        <v>1000</v>
      </c>
      <c r="H311" s="15" t="s">
        <v>260</v>
      </c>
      <c r="I311" s="15" t="s">
        <v>260</v>
      </c>
      <c r="J311" s="15" t="s">
        <v>25</v>
      </c>
      <c r="K311" s="15" t="s">
        <v>20</v>
      </c>
      <c r="L311" s="17" t="s">
        <v>21</v>
      </c>
      <c r="M311" s="20" t="s">
        <v>261</v>
      </c>
    </row>
    <row r="312" s="21" customFormat="true" ht="12" hidden="false" customHeight="true" outlineLevel="0" collapsed="false">
      <c r="A312" s="15" t="n">
        <v>855</v>
      </c>
      <c r="B312" s="16" t="n">
        <v>85510</v>
      </c>
      <c r="C312" s="15" t="s">
        <v>248</v>
      </c>
      <c r="D312" s="17" t="s">
        <v>23</v>
      </c>
      <c r="E312" s="17" t="s">
        <v>24</v>
      </c>
      <c r="F312" s="23"/>
      <c r="G312" s="26" t="n">
        <v>2000</v>
      </c>
      <c r="H312" s="15" t="s">
        <v>225</v>
      </c>
      <c r="I312" s="15" t="s">
        <v>225</v>
      </c>
      <c r="J312" s="15" t="s">
        <v>25</v>
      </c>
      <c r="K312" s="15" t="s">
        <v>20</v>
      </c>
      <c r="L312" s="17" t="s">
        <v>21</v>
      </c>
      <c r="M312" s="20" t="s">
        <v>261</v>
      </c>
    </row>
    <row r="313" s="21" customFormat="true" ht="12" hidden="false" customHeight="true" outlineLevel="0" collapsed="false">
      <c r="A313" s="15" t="n">
        <v>855</v>
      </c>
      <c r="B313" s="16" t="n">
        <v>85510</v>
      </c>
      <c r="C313" s="15" t="s">
        <v>248</v>
      </c>
      <c r="D313" s="17" t="s">
        <v>23</v>
      </c>
      <c r="E313" s="17" t="s">
        <v>24</v>
      </c>
      <c r="F313" s="23"/>
      <c r="G313" s="28" t="n">
        <v>5000</v>
      </c>
      <c r="H313" s="15" t="s">
        <v>262</v>
      </c>
      <c r="I313" s="15" t="s">
        <v>262</v>
      </c>
      <c r="J313" s="15" t="s">
        <v>25</v>
      </c>
      <c r="K313" s="15" t="s">
        <v>20</v>
      </c>
      <c r="L313" s="17" t="s">
        <v>21</v>
      </c>
      <c r="M313" s="20" t="s">
        <v>261</v>
      </c>
    </row>
    <row r="314" s="21" customFormat="true" ht="12" hidden="false" customHeight="true" outlineLevel="0" collapsed="false">
      <c r="A314" s="15" t="n">
        <v>852</v>
      </c>
      <c r="B314" s="16" t="n">
        <v>85202</v>
      </c>
      <c r="C314" s="15" t="s">
        <v>37</v>
      </c>
      <c r="D314" s="17" t="s">
        <v>23</v>
      </c>
      <c r="E314" s="17" t="s">
        <v>24</v>
      </c>
      <c r="F314" s="23"/>
      <c r="G314" s="26" t="n">
        <v>1910000</v>
      </c>
      <c r="H314" s="15" t="s">
        <v>263</v>
      </c>
      <c r="I314" s="15" t="s">
        <v>263</v>
      </c>
      <c r="J314" s="15" t="s">
        <v>25</v>
      </c>
      <c r="K314" s="15" t="s">
        <v>20</v>
      </c>
      <c r="L314" s="17" t="s">
        <v>21</v>
      </c>
      <c r="M314" s="20" t="s">
        <v>261</v>
      </c>
    </row>
    <row r="315" s="21" customFormat="true" ht="12" hidden="false" customHeight="true" outlineLevel="0" collapsed="false">
      <c r="A315" s="15" t="n">
        <v>852</v>
      </c>
      <c r="B315" s="16" t="n">
        <v>85202</v>
      </c>
      <c r="C315" s="15" t="s">
        <v>37</v>
      </c>
      <c r="D315" s="17" t="s">
        <v>23</v>
      </c>
      <c r="E315" s="17" t="s">
        <v>24</v>
      </c>
      <c r="F315" s="23"/>
      <c r="G315" s="26" t="n">
        <v>1590000</v>
      </c>
      <c r="H315" s="15" t="s">
        <v>60</v>
      </c>
      <c r="I315" s="15" t="s">
        <v>60</v>
      </c>
      <c r="J315" s="15" t="s">
        <v>25</v>
      </c>
      <c r="K315" s="15" t="s">
        <v>20</v>
      </c>
      <c r="L315" s="17" t="s">
        <v>21</v>
      </c>
      <c r="M315" s="20" t="s">
        <v>261</v>
      </c>
    </row>
    <row r="316" s="21" customFormat="true" ht="12" hidden="false" customHeight="true" outlineLevel="0" collapsed="false">
      <c r="A316" s="15" t="n">
        <v>852</v>
      </c>
      <c r="B316" s="16" t="n">
        <v>85202</v>
      </c>
      <c r="C316" s="15" t="s">
        <v>37</v>
      </c>
      <c r="D316" s="17" t="s">
        <v>23</v>
      </c>
      <c r="E316" s="17" t="s">
        <v>24</v>
      </c>
      <c r="F316" s="23"/>
      <c r="G316" s="26" t="n">
        <v>5824000</v>
      </c>
      <c r="H316" s="15" t="s">
        <v>62</v>
      </c>
      <c r="I316" s="15" t="s">
        <v>62</v>
      </c>
      <c r="J316" s="15" t="s">
        <v>25</v>
      </c>
      <c r="K316" s="15" t="s">
        <v>20</v>
      </c>
      <c r="L316" s="17" t="s">
        <v>21</v>
      </c>
      <c r="M316" s="20" t="s">
        <v>261</v>
      </c>
    </row>
    <row r="317" s="21" customFormat="true" ht="12" hidden="false" customHeight="true" outlineLevel="0" collapsed="false">
      <c r="A317" s="15" t="n">
        <v>852</v>
      </c>
      <c r="B317" s="16" t="n">
        <v>85202</v>
      </c>
      <c r="C317" s="15" t="s">
        <v>37</v>
      </c>
      <c r="D317" s="17" t="s">
        <v>23</v>
      </c>
      <c r="E317" s="17" t="s">
        <v>24</v>
      </c>
      <c r="F317" s="23"/>
      <c r="G317" s="26" t="n">
        <v>1330000</v>
      </c>
      <c r="H317" s="15" t="s">
        <v>264</v>
      </c>
      <c r="I317" s="15" t="s">
        <v>264</v>
      </c>
      <c r="J317" s="15" t="s">
        <v>25</v>
      </c>
      <c r="K317" s="15" t="s">
        <v>20</v>
      </c>
      <c r="L317" s="17" t="s">
        <v>21</v>
      </c>
      <c r="M317" s="20" t="s">
        <v>261</v>
      </c>
    </row>
    <row r="318" s="21" customFormat="true" ht="12" hidden="false" customHeight="true" outlineLevel="0" collapsed="false">
      <c r="A318" s="15" t="n">
        <v>852</v>
      </c>
      <c r="B318" s="16" t="n">
        <v>85202</v>
      </c>
      <c r="C318" s="15" t="s">
        <v>37</v>
      </c>
      <c r="D318" s="17" t="s">
        <v>23</v>
      </c>
      <c r="E318" s="17" t="s">
        <v>24</v>
      </c>
      <c r="F318" s="23"/>
      <c r="G318" s="26" t="n">
        <v>3700000</v>
      </c>
      <c r="H318" s="15" t="s">
        <v>265</v>
      </c>
      <c r="I318" s="15" t="s">
        <v>265</v>
      </c>
      <c r="J318" s="15" t="s">
        <v>25</v>
      </c>
      <c r="K318" s="15" t="s">
        <v>20</v>
      </c>
      <c r="L318" s="17" t="s">
        <v>21</v>
      </c>
      <c r="M318" s="20" t="s">
        <v>261</v>
      </c>
    </row>
    <row r="319" s="21" customFormat="true" ht="12" hidden="false" customHeight="true" outlineLevel="0" collapsed="false">
      <c r="A319" s="15" t="n">
        <v>852</v>
      </c>
      <c r="B319" s="16" t="n">
        <v>85202</v>
      </c>
      <c r="C319" s="15" t="s">
        <v>37</v>
      </c>
      <c r="D319" s="17" t="s">
        <v>23</v>
      </c>
      <c r="E319" s="17" t="s">
        <v>24</v>
      </c>
      <c r="F319" s="23"/>
      <c r="G319" s="26" t="n">
        <v>1690000</v>
      </c>
      <c r="H319" s="15" t="s">
        <v>266</v>
      </c>
      <c r="I319" s="15" t="s">
        <v>266</v>
      </c>
      <c r="J319" s="15" t="s">
        <v>25</v>
      </c>
      <c r="K319" s="15" t="s">
        <v>20</v>
      </c>
      <c r="L319" s="17" t="s">
        <v>21</v>
      </c>
      <c r="M319" s="20" t="s">
        <v>261</v>
      </c>
    </row>
    <row r="320" s="21" customFormat="true" ht="12" hidden="false" customHeight="true" outlineLevel="0" collapsed="false">
      <c r="A320" s="15" t="n">
        <v>852</v>
      </c>
      <c r="B320" s="16" t="n">
        <v>85202</v>
      </c>
      <c r="C320" s="15" t="s">
        <v>37</v>
      </c>
      <c r="D320" s="17" t="s">
        <v>23</v>
      </c>
      <c r="E320" s="17" t="s">
        <v>24</v>
      </c>
      <c r="F320" s="23"/>
      <c r="G320" s="26" t="n">
        <v>5000000</v>
      </c>
      <c r="H320" s="15" t="s">
        <v>267</v>
      </c>
      <c r="I320" s="15" t="s">
        <v>267</v>
      </c>
      <c r="J320" s="15" t="s">
        <v>25</v>
      </c>
      <c r="K320" s="15" t="s">
        <v>20</v>
      </c>
      <c r="L320" s="17" t="s">
        <v>21</v>
      </c>
      <c r="M320" s="20" t="s">
        <v>261</v>
      </c>
    </row>
    <row r="321" s="21" customFormat="true" ht="12" hidden="false" customHeight="true" outlineLevel="0" collapsed="false">
      <c r="A321" s="15" t="n">
        <v>852</v>
      </c>
      <c r="B321" s="16" t="n">
        <v>85202</v>
      </c>
      <c r="C321" s="15" t="s">
        <v>37</v>
      </c>
      <c r="D321" s="17" t="s">
        <v>23</v>
      </c>
      <c r="E321" s="17" t="s">
        <v>24</v>
      </c>
      <c r="F321" s="23"/>
      <c r="G321" s="26" t="n">
        <v>3360000</v>
      </c>
      <c r="H321" s="15" t="s">
        <v>268</v>
      </c>
      <c r="I321" s="15" t="s">
        <v>268</v>
      </c>
      <c r="J321" s="15" t="s">
        <v>25</v>
      </c>
      <c r="K321" s="15" t="s">
        <v>20</v>
      </c>
      <c r="L321" s="17" t="s">
        <v>21</v>
      </c>
      <c r="M321" s="20" t="s">
        <v>261</v>
      </c>
    </row>
    <row r="322" s="21" customFormat="true" ht="12" hidden="false" customHeight="true" outlineLevel="0" collapsed="false">
      <c r="A322" s="15" t="n">
        <v>852</v>
      </c>
      <c r="B322" s="16" t="n">
        <v>85202</v>
      </c>
      <c r="C322" s="15" t="s">
        <v>37</v>
      </c>
      <c r="D322" s="17" t="s">
        <v>23</v>
      </c>
      <c r="E322" s="17" t="s">
        <v>24</v>
      </c>
      <c r="F322" s="23"/>
      <c r="G322" s="26" t="n">
        <v>2600000</v>
      </c>
      <c r="H322" s="15" t="s">
        <v>269</v>
      </c>
      <c r="I322" s="15" t="s">
        <v>269</v>
      </c>
      <c r="J322" s="15" t="s">
        <v>25</v>
      </c>
      <c r="K322" s="15" t="s">
        <v>20</v>
      </c>
      <c r="L322" s="17" t="s">
        <v>21</v>
      </c>
      <c r="M322" s="20" t="s">
        <v>261</v>
      </c>
    </row>
    <row r="323" s="21" customFormat="true" ht="12" hidden="false" customHeight="true" outlineLevel="0" collapsed="false">
      <c r="A323" s="15" t="n">
        <v>852</v>
      </c>
      <c r="B323" s="16" t="n">
        <v>85202</v>
      </c>
      <c r="C323" s="15" t="s">
        <v>37</v>
      </c>
      <c r="D323" s="17" t="s">
        <v>23</v>
      </c>
      <c r="E323" s="17" t="s">
        <v>24</v>
      </c>
      <c r="F323" s="23"/>
      <c r="G323" s="26" t="n">
        <v>1181000</v>
      </c>
      <c r="H323" s="15" t="s">
        <v>270</v>
      </c>
      <c r="I323" s="15" t="s">
        <v>270</v>
      </c>
      <c r="J323" s="15" t="s">
        <v>25</v>
      </c>
      <c r="K323" s="15" t="s">
        <v>20</v>
      </c>
      <c r="L323" s="17" t="s">
        <v>21</v>
      </c>
      <c r="M323" s="20" t="s">
        <v>261</v>
      </c>
    </row>
    <row r="324" s="21" customFormat="true" ht="12" hidden="false" customHeight="true" outlineLevel="0" collapsed="false">
      <c r="A324" s="15" t="n">
        <v>852</v>
      </c>
      <c r="B324" s="16" t="n">
        <v>85202</v>
      </c>
      <c r="C324" s="15" t="s">
        <v>37</v>
      </c>
      <c r="D324" s="17" t="s">
        <v>23</v>
      </c>
      <c r="E324" s="17" t="s">
        <v>24</v>
      </c>
      <c r="F324" s="23"/>
      <c r="G324" s="26" t="n">
        <v>1103000</v>
      </c>
      <c r="H324" s="15" t="s">
        <v>63</v>
      </c>
      <c r="I324" s="15" t="s">
        <v>63</v>
      </c>
      <c r="J324" s="15" t="s">
        <v>25</v>
      </c>
      <c r="K324" s="15" t="s">
        <v>20</v>
      </c>
      <c r="L324" s="17" t="s">
        <v>21</v>
      </c>
      <c r="M324" s="20" t="s">
        <v>261</v>
      </c>
    </row>
    <row r="325" s="21" customFormat="true" ht="12" hidden="false" customHeight="true" outlineLevel="0" collapsed="false">
      <c r="A325" s="15" t="n">
        <v>852</v>
      </c>
      <c r="B325" s="16" t="n">
        <v>85202</v>
      </c>
      <c r="C325" s="15" t="s">
        <v>37</v>
      </c>
      <c r="D325" s="17" t="s">
        <v>27</v>
      </c>
      <c r="E325" s="17" t="s">
        <v>24</v>
      </c>
      <c r="F325" s="23" t="n">
        <v>850000</v>
      </c>
      <c r="G325" s="26"/>
      <c r="H325" s="15" t="s">
        <v>271</v>
      </c>
      <c r="I325" s="15" t="s">
        <v>271</v>
      </c>
      <c r="J325" s="15" t="s">
        <v>25</v>
      </c>
      <c r="K325" s="15" t="s">
        <v>20</v>
      </c>
      <c r="L325" s="17" t="s">
        <v>21</v>
      </c>
      <c r="M325" s="20" t="s">
        <v>261</v>
      </c>
    </row>
    <row r="326" s="21" customFormat="true" ht="12" hidden="false" customHeight="true" outlineLevel="0" collapsed="false">
      <c r="A326" s="15" t="n">
        <v>851</v>
      </c>
      <c r="B326" s="16" t="n">
        <v>85158</v>
      </c>
      <c r="C326" s="15" t="s">
        <v>37</v>
      </c>
      <c r="D326" s="22" t="s">
        <v>27</v>
      </c>
      <c r="E326" s="17" t="s">
        <v>24</v>
      </c>
      <c r="F326" s="23" t="n">
        <v>800000</v>
      </c>
      <c r="G326" s="26"/>
      <c r="H326" s="15" t="s">
        <v>272</v>
      </c>
      <c r="I326" s="15" t="s">
        <v>272</v>
      </c>
      <c r="J326" s="15" t="s">
        <v>25</v>
      </c>
      <c r="K326" s="15" t="s">
        <v>20</v>
      </c>
      <c r="L326" s="17" t="s">
        <v>21</v>
      </c>
      <c r="M326" s="20" t="s">
        <v>261</v>
      </c>
    </row>
    <row r="327" s="21" customFormat="true" ht="12" hidden="false" customHeight="true" outlineLevel="0" collapsed="false">
      <c r="A327" s="15" t="n">
        <v>852</v>
      </c>
      <c r="B327" s="16" t="n">
        <v>85203</v>
      </c>
      <c r="C327" s="15" t="s">
        <v>37</v>
      </c>
      <c r="D327" s="22" t="s">
        <v>27</v>
      </c>
      <c r="E327" s="17" t="s">
        <v>24</v>
      </c>
      <c r="F327" s="23" t="n">
        <v>280000</v>
      </c>
      <c r="G327" s="26"/>
      <c r="H327" s="15" t="s">
        <v>245</v>
      </c>
      <c r="I327" s="15" t="s">
        <v>245</v>
      </c>
      <c r="J327" s="15" t="s">
        <v>25</v>
      </c>
      <c r="K327" s="15" t="s">
        <v>20</v>
      </c>
      <c r="L327" s="17" t="s">
        <v>21</v>
      </c>
      <c r="M327" s="20" t="s">
        <v>261</v>
      </c>
    </row>
    <row r="328" s="21" customFormat="true" ht="12" hidden="false" customHeight="true" outlineLevel="0" collapsed="false">
      <c r="A328" s="15" t="n">
        <v>855</v>
      </c>
      <c r="B328" s="16" t="n">
        <v>85510</v>
      </c>
      <c r="C328" s="15" t="s">
        <v>37</v>
      </c>
      <c r="D328" s="17" t="s">
        <v>23</v>
      </c>
      <c r="E328" s="17" t="s">
        <v>24</v>
      </c>
      <c r="F328" s="23"/>
      <c r="G328" s="26" t="n">
        <v>225000</v>
      </c>
      <c r="H328" s="15" t="s">
        <v>71</v>
      </c>
      <c r="I328" s="15" t="s">
        <v>71</v>
      </c>
      <c r="J328" s="15" t="s">
        <v>25</v>
      </c>
      <c r="K328" s="15" t="s">
        <v>20</v>
      </c>
      <c r="L328" s="17" t="s">
        <v>21</v>
      </c>
      <c r="M328" s="20" t="s">
        <v>273</v>
      </c>
    </row>
    <row r="329" s="21" customFormat="true" ht="12" hidden="false" customHeight="true" outlineLevel="0" collapsed="false">
      <c r="A329" s="15" t="n">
        <v>855</v>
      </c>
      <c r="B329" s="16" t="n">
        <v>85508</v>
      </c>
      <c r="C329" s="15" t="s">
        <v>37</v>
      </c>
      <c r="D329" s="17" t="s">
        <v>23</v>
      </c>
      <c r="E329" s="17" t="s">
        <v>24</v>
      </c>
      <c r="F329" s="23"/>
      <c r="G329" s="26" t="n">
        <v>800000</v>
      </c>
      <c r="H329" s="15" t="s">
        <v>71</v>
      </c>
      <c r="I329" s="15" t="s">
        <v>71</v>
      </c>
      <c r="J329" s="15" t="s">
        <v>25</v>
      </c>
      <c r="K329" s="15" t="s">
        <v>20</v>
      </c>
      <c r="L329" s="17" t="s">
        <v>21</v>
      </c>
      <c r="M329" s="20" t="s">
        <v>274</v>
      </c>
    </row>
    <row r="330" s="21" customFormat="true" ht="12" hidden="false" customHeight="true" outlineLevel="0" collapsed="false">
      <c r="A330" s="15" t="n">
        <v>852</v>
      </c>
      <c r="B330" s="16" t="n">
        <v>85202</v>
      </c>
      <c r="C330" s="15" t="s">
        <v>275</v>
      </c>
      <c r="D330" s="17" t="s">
        <v>23</v>
      </c>
      <c r="E330" s="17" t="s">
        <v>24</v>
      </c>
      <c r="F330" s="23"/>
      <c r="G330" s="26" t="n">
        <v>30000</v>
      </c>
      <c r="H330" s="15" t="s">
        <v>71</v>
      </c>
      <c r="I330" s="15" t="s">
        <v>71</v>
      </c>
      <c r="J330" s="15" t="s">
        <v>25</v>
      </c>
      <c r="K330" s="15" t="s">
        <v>20</v>
      </c>
      <c r="L330" s="17" t="s">
        <v>21</v>
      </c>
      <c r="M330" s="20" t="s">
        <v>276</v>
      </c>
    </row>
    <row r="331" s="21" customFormat="true" ht="12" hidden="false" customHeight="true" outlineLevel="0" collapsed="false">
      <c r="A331" s="15" t="n">
        <v>852</v>
      </c>
      <c r="B331" s="16" t="n">
        <v>85202</v>
      </c>
      <c r="C331" s="15" t="s">
        <v>153</v>
      </c>
      <c r="D331" s="17" t="s">
        <v>23</v>
      </c>
      <c r="E331" s="17" t="s">
        <v>24</v>
      </c>
      <c r="F331" s="23"/>
      <c r="G331" s="26" t="n">
        <v>3700000</v>
      </c>
      <c r="H331" s="15" t="s">
        <v>71</v>
      </c>
      <c r="I331" s="15" t="s">
        <v>71</v>
      </c>
      <c r="J331" s="15" t="s">
        <v>25</v>
      </c>
      <c r="K331" s="15" t="s">
        <v>20</v>
      </c>
      <c r="L331" s="17" t="s">
        <v>21</v>
      </c>
      <c r="M331" s="20" t="s">
        <v>276</v>
      </c>
    </row>
    <row r="332" s="21" customFormat="true" ht="12" hidden="false" customHeight="true" outlineLevel="0" collapsed="false">
      <c r="A332" s="15" t="n">
        <v>852</v>
      </c>
      <c r="B332" s="16" t="n">
        <v>85220</v>
      </c>
      <c r="C332" s="15" t="s">
        <v>37</v>
      </c>
      <c r="D332" s="17" t="s">
        <v>27</v>
      </c>
      <c r="E332" s="17" t="s">
        <v>24</v>
      </c>
      <c r="F332" s="23" t="n">
        <v>7000</v>
      </c>
      <c r="G332" s="26"/>
      <c r="H332" s="15" t="s">
        <v>263</v>
      </c>
      <c r="I332" s="15" t="s">
        <v>263</v>
      </c>
      <c r="J332" s="15" t="s">
        <v>25</v>
      </c>
      <c r="K332" s="15" t="s">
        <v>20</v>
      </c>
      <c r="L332" s="17" t="s">
        <v>21</v>
      </c>
      <c r="M332" s="20" t="s">
        <v>277</v>
      </c>
    </row>
    <row r="333" s="21" customFormat="true" ht="12" hidden="false" customHeight="true" outlineLevel="0" collapsed="false">
      <c r="A333" s="15" t="n">
        <v>852</v>
      </c>
      <c r="B333" s="16" t="n">
        <v>85220</v>
      </c>
      <c r="C333" s="15" t="s">
        <v>37</v>
      </c>
      <c r="D333" s="17" t="s">
        <v>27</v>
      </c>
      <c r="E333" s="17" t="s">
        <v>24</v>
      </c>
      <c r="F333" s="23" t="n">
        <v>24000</v>
      </c>
      <c r="G333" s="26"/>
      <c r="H333" s="15" t="s">
        <v>265</v>
      </c>
      <c r="I333" s="15" t="s">
        <v>265</v>
      </c>
      <c r="J333" s="15" t="s">
        <v>25</v>
      </c>
      <c r="K333" s="15" t="s">
        <v>20</v>
      </c>
      <c r="L333" s="17" t="s">
        <v>21</v>
      </c>
      <c r="M333" s="20" t="s">
        <v>277</v>
      </c>
    </row>
    <row r="334" s="21" customFormat="true" ht="12" hidden="false" customHeight="true" outlineLevel="0" collapsed="false">
      <c r="A334" s="15" t="n">
        <v>852</v>
      </c>
      <c r="B334" s="16" t="n">
        <v>85220</v>
      </c>
      <c r="C334" s="15" t="s">
        <v>37</v>
      </c>
      <c r="D334" s="17" t="s">
        <v>27</v>
      </c>
      <c r="E334" s="17" t="s">
        <v>24</v>
      </c>
      <c r="F334" s="23" t="n">
        <v>9000</v>
      </c>
      <c r="G334" s="26"/>
      <c r="H334" s="15" t="s">
        <v>267</v>
      </c>
      <c r="I334" s="15" t="s">
        <v>267</v>
      </c>
      <c r="J334" s="15" t="s">
        <v>25</v>
      </c>
      <c r="K334" s="15" t="s">
        <v>20</v>
      </c>
      <c r="L334" s="17" t="s">
        <v>21</v>
      </c>
      <c r="M334" s="20" t="s">
        <v>277</v>
      </c>
    </row>
    <row r="335" s="21" customFormat="true" ht="12" hidden="false" customHeight="true" outlineLevel="0" collapsed="false">
      <c r="A335" s="15" t="n">
        <v>852</v>
      </c>
      <c r="B335" s="16" t="n">
        <v>85220</v>
      </c>
      <c r="C335" s="15" t="s">
        <v>37</v>
      </c>
      <c r="D335" s="17" t="s">
        <v>27</v>
      </c>
      <c r="E335" s="17" t="s">
        <v>24</v>
      </c>
      <c r="F335" s="23" t="n">
        <v>5000</v>
      </c>
      <c r="G335" s="26"/>
      <c r="H335" s="15" t="s">
        <v>269</v>
      </c>
      <c r="I335" s="15" t="s">
        <v>269</v>
      </c>
      <c r="J335" s="15" t="s">
        <v>25</v>
      </c>
      <c r="K335" s="15" t="s">
        <v>20</v>
      </c>
      <c r="L335" s="17" t="s">
        <v>21</v>
      </c>
      <c r="M335" s="20" t="s">
        <v>277</v>
      </c>
    </row>
    <row r="336" s="21" customFormat="true" ht="12" hidden="false" customHeight="true" outlineLevel="0" collapsed="false">
      <c r="A336" s="15" t="n">
        <v>852</v>
      </c>
      <c r="B336" s="16" t="n">
        <v>85220</v>
      </c>
      <c r="C336" s="15" t="s">
        <v>37</v>
      </c>
      <c r="D336" s="17" t="s">
        <v>27</v>
      </c>
      <c r="E336" s="17" t="s">
        <v>24</v>
      </c>
      <c r="F336" s="23" t="n">
        <v>4000</v>
      </c>
      <c r="G336" s="26"/>
      <c r="H336" s="15" t="s">
        <v>270</v>
      </c>
      <c r="I336" s="15" t="s">
        <v>270</v>
      </c>
      <c r="J336" s="15" t="s">
        <v>25</v>
      </c>
      <c r="K336" s="15" t="s">
        <v>20</v>
      </c>
      <c r="L336" s="17" t="s">
        <v>21</v>
      </c>
      <c r="M336" s="20" t="s">
        <v>277</v>
      </c>
    </row>
    <row r="337" s="21" customFormat="true" ht="12" hidden="false" customHeight="true" outlineLevel="0" collapsed="false">
      <c r="A337" s="15" t="n">
        <v>852</v>
      </c>
      <c r="B337" s="16" t="n">
        <v>85220</v>
      </c>
      <c r="C337" s="15" t="s">
        <v>275</v>
      </c>
      <c r="D337" s="17" t="s">
        <v>27</v>
      </c>
      <c r="E337" s="17" t="s">
        <v>24</v>
      </c>
      <c r="F337" s="23" t="n">
        <v>2000</v>
      </c>
      <c r="G337" s="26"/>
      <c r="H337" s="15" t="s">
        <v>71</v>
      </c>
      <c r="I337" s="15" t="s">
        <v>71</v>
      </c>
      <c r="J337" s="15" t="s">
        <v>25</v>
      </c>
      <c r="K337" s="15" t="s">
        <v>20</v>
      </c>
      <c r="L337" s="17" t="s">
        <v>21</v>
      </c>
      <c r="M337" s="20" t="s">
        <v>277</v>
      </c>
    </row>
    <row r="338" s="21" customFormat="true" ht="12" hidden="false" customHeight="true" outlineLevel="0" collapsed="false">
      <c r="A338" s="15" t="n">
        <v>852</v>
      </c>
      <c r="B338" s="16" t="n">
        <v>85220</v>
      </c>
      <c r="C338" s="15" t="s">
        <v>153</v>
      </c>
      <c r="D338" s="17" t="s">
        <v>27</v>
      </c>
      <c r="E338" s="17" t="s">
        <v>24</v>
      </c>
      <c r="F338" s="23" t="n">
        <v>21000</v>
      </c>
      <c r="G338" s="26"/>
      <c r="H338" s="15" t="s">
        <v>60</v>
      </c>
      <c r="I338" s="15" t="s">
        <v>60</v>
      </c>
      <c r="J338" s="15" t="s">
        <v>25</v>
      </c>
      <c r="K338" s="15" t="s">
        <v>20</v>
      </c>
      <c r="L338" s="17" t="s">
        <v>21</v>
      </c>
      <c r="M338" s="20" t="s">
        <v>277</v>
      </c>
    </row>
    <row r="339" s="21" customFormat="true" ht="12" hidden="false" customHeight="true" outlineLevel="0" collapsed="false">
      <c r="A339" s="15" t="n">
        <v>852</v>
      </c>
      <c r="B339" s="16" t="n">
        <v>85220</v>
      </c>
      <c r="C339" s="15" t="s">
        <v>153</v>
      </c>
      <c r="D339" s="17" t="s">
        <v>27</v>
      </c>
      <c r="E339" s="17" t="s">
        <v>24</v>
      </c>
      <c r="F339" s="23" t="n">
        <v>60000</v>
      </c>
      <c r="G339" s="26"/>
      <c r="H339" s="15" t="s">
        <v>71</v>
      </c>
      <c r="I339" s="15" t="s">
        <v>71</v>
      </c>
      <c r="J339" s="15" t="s">
        <v>25</v>
      </c>
      <c r="K339" s="15" t="s">
        <v>20</v>
      </c>
      <c r="L339" s="17" t="s">
        <v>21</v>
      </c>
      <c r="M339" s="20" t="s">
        <v>277</v>
      </c>
    </row>
    <row r="340" s="21" customFormat="true" ht="12" hidden="false" customHeight="true" outlineLevel="0" collapsed="false">
      <c r="A340" s="15" t="n">
        <v>852</v>
      </c>
      <c r="B340" s="16" t="n">
        <v>85203</v>
      </c>
      <c r="C340" s="15" t="s">
        <v>275</v>
      </c>
      <c r="D340" s="22" t="s">
        <v>27</v>
      </c>
      <c r="E340" s="17" t="s">
        <v>24</v>
      </c>
      <c r="F340" s="23" t="n">
        <v>20000</v>
      </c>
      <c r="G340" s="26"/>
      <c r="H340" s="15" t="s">
        <v>71</v>
      </c>
      <c r="I340" s="15" t="s">
        <v>71</v>
      </c>
      <c r="J340" s="15" t="s">
        <v>25</v>
      </c>
      <c r="K340" s="15" t="s">
        <v>20</v>
      </c>
      <c r="L340" s="17" t="s">
        <v>21</v>
      </c>
      <c r="M340" s="20" t="s">
        <v>278</v>
      </c>
    </row>
    <row r="341" s="21" customFormat="true" ht="12" hidden="false" customHeight="true" outlineLevel="0" collapsed="false">
      <c r="A341" s="15" t="n">
        <v>852</v>
      </c>
      <c r="B341" s="16" t="n">
        <v>85203</v>
      </c>
      <c r="C341" s="15" t="s">
        <v>153</v>
      </c>
      <c r="D341" s="22" t="s">
        <v>27</v>
      </c>
      <c r="E341" s="17" t="s">
        <v>24</v>
      </c>
      <c r="F341" s="23" t="n">
        <v>150000</v>
      </c>
      <c r="G341" s="26"/>
      <c r="H341" s="15" t="s">
        <v>71</v>
      </c>
      <c r="I341" s="15" t="s">
        <v>71</v>
      </c>
      <c r="J341" s="15" t="s">
        <v>25</v>
      </c>
      <c r="K341" s="15" t="s">
        <v>20</v>
      </c>
      <c r="L341" s="17" t="s">
        <v>21</v>
      </c>
      <c r="M341" s="20" t="s">
        <v>278</v>
      </c>
    </row>
    <row r="342" s="21" customFormat="true" ht="12" hidden="false" customHeight="true" outlineLevel="0" collapsed="false">
      <c r="A342" s="15" t="n">
        <v>852</v>
      </c>
      <c r="B342" s="16" t="n">
        <v>85230</v>
      </c>
      <c r="C342" s="15" t="s">
        <v>275</v>
      </c>
      <c r="D342" s="17" t="s">
        <v>27</v>
      </c>
      <c r="E342" s="17" t="s">
        <v>24</v>
      </c>
      <c r="F342" s="23" t="n">
        <v>100000</v>
      </c>
      <c r="G342" s="26"/>
      <c r="H342" s="15" t="s">
        <v>71</v>
      </c>
      <c r="I342" s="15" t="s">
        <v>71</v>
      </c>
      <c r="J342" s="15" t="s">
        <v>25</v>
      </c>
      <c r="K342" s="15" t="s">
        <v>20</v>
      </c>
      <c r="L342" s="17" t="s">
        <v>21</v>
      </c>
      <c r="M342" s="20" t="s">
        <v>279</v>
      </c>
    </row>
    <row r="343" s="21" customFormat="true" ht="12" hidden="false" customHeight="true" outlineLevel="0" collapsed="false">
      <c r="A343" s="15" t="n">
        <v>852</v>
      </c>
      <c r="B343" s="16" t="n">
        <v>85230</v>
      </c>
      <c r="C343" s="15" t="s">
        <v>153</v>
      </c>
      <c r="D343" s="17" t="s">
        <v>27</v>
      </c>
      <c r="E343" s="17" t="s">
        <v>24</v>
      </c>
      <c r="F343" s="23" t="n">
        <v>200000</v>
      </c>
      <c r="G343" s="26"/>
      <c r="H343" s="15" t="s">
        <v>71</v>
      </c>
      <c r="I343" s="15" t="s">
        <v>71</v>
      </c>
      <c r="J343" s="15" t="s">
        <v>25</v>
      </c>
      <c r="K343" s="15" t="s">
        <v>20</v>
      </c>
      <c r="L343" s="17" t="s">
        <v>21</v>
      </c>
      <c r="M343" s="20" t="s">
        <v>279</v>
      </c>
    </row>
    <row r="344" s="21" customFormat="true" ht="12" hidden="false" customHeight="true" outlineLevel="0" collapsed="false">
      <c r="A344" s="15" t="n">
        <v>801</v>
      </c>
      <c r="B344" s="16" t="n">
        <v>80103</v>
      </c>
      <c r="C344" s="17" t="s">
        <v>280</v>
      </c>
      <c r="D344" s="17" t="s">
        <v>27</v>
      </c>
      <c r="E344" s="17" t="s">
        <v>24</v>
      </c>
      <c r="F344" s="23" t="n">
        <v>33000</v>
      </c>
      <c r="G344" s="26"/>
      <c r="H344" s="15" t="s">
        <v>69</v>
      </c>
      <c r="I344" s="15" t="s">
        <v>69</v>
      </c>
      <c r="J344" s="15" t="s">
        <v>25</v>
      </c>
      <c r="K344" s="15" t="s">
        <v>20</v>
      </c>
      <c r="L344" s="17" t="s">
        <v>21</v>
      </c>
      <c r="M344" s="20" t="s">
        <v>281</v>
      </c>
    </row>
    <row r="345" s="21" customFormat="true" ht="12" hidden="false" customHeight="true" outlineLevel="0" collapsed="false">
      <c r="A345" s="15" t="n">
        <v>801</v>
      </c>
      <c r="B345" s="16" t="n">
        <v>80104</v>
      </c>
      <c r="C345" s="17" t="s">
        <v>280</v>
      </c>
      <c r="D345" s="17" t="s">
        <v>27</v>
      </c>
      <c r="E345" s="17" t="s">
        <v>24</v>
      </c>
      <c r="F345" s="23" t="n">
        <f aca="false">4210000+2000000</f>
        <v>6210000</v>
      </c>
      <c r="G345" s="26"/>
      <c r="H345" s="15" t="s">
        <v>69</v>
      </c>
      <c r="I345" s="15" t="s">
        <v>69</v>
      </c>
      <c r="J345" s="15" t="s">
        <v>25</v>
      </c>
      <c r="K345" s="15" t="s">
        <v>20</v>
      </c>
      <c r="L345" s="17" t="s">
        <v>21</v>
      </c>
      <c r="M345" s="20" t="s">
        <v>281</v>
      </c>
    </row>
    <row r="346" s="21" customFormat="true" ht="12" hidden="false" customHeight="true" outlineLevel="0" collapsed="false">
      <c r="A346" s="15" t="n">
        <v>801</v>
      </c>
      <c r="B346" s="16" t="n">
        <v>80105</v>
      </c>
      <c r="C346" s="17" t="s">
        <v>280</v>
      </c>
      <c r="D346" s="17" t="s">
        <v>27</v>
      </c>
      <c r="E346" s="17" t="s">
        <v>24</v>
      </c>
      <c r="F346" s="23" t="n">
        <v>5000</v>
      </c>
      <c r="G346" s="26"/>
      <c r="H346" s="15" t="s">
        <v>69</v>
      </c>
      <c r="I346" s="15" t="s">
        <v>69</v>
      </c>
      <c r="J346" s="15" t="s">
        <v>25</v>
      </c>
      <c r="K346" s="15" t="s">
        <v>20</v>
      </c>
      <c r="L346" s="17" t="s">
        <v>21</v>
      </c>
      <c r="M346" s="20" t="s">
        <v>281</v>
      </c>
    </row>
    <row r="347" s="21" customFormat="true" ht="12" hidden="false" customHeight="true" outlineLevel="0" collapsed="false">
      <c r="A347" s="15" t="n">
        <v>801</v>
      </c>
      <c r="B347" s="16" t="n">
        <v>80104</v>
      </c>
      <c r="C347" s="17" t="s">
        <v>280</v>
      </c>
      <c r="D347" s="17" t="s">
        <v>27</v>
      </c>
      <c r="E347" s="17" t="s">
        <v>24</v>
      </c>
      <c r="F347" s="23" t="n">
        <v>60000</v>
      </c>
      <c r="G347" s="26"/>
      <c r="H347" s="15" t="s">
        <v>282</v>
      </c>
      <c r="I347" s="15" t="s">
        <v>282</v>
      </c>
      <c r="J347" s="15" t="s">
        <v>25</v>
      </c>
      <c r="K347" s="15" t="s">
        <v>20</v>
      </c>
      <c r="L347" s="17" t="s">
        <v>21</v>
      </c>
      <c r="M347" s="20" t="s">
        <v>281</v>
      </c>
    </row>
    <row r="348" s="21" customFormat="true" ht="12" hidden="false" customHeight="true" outlineLevel="0" collapsed="false">
      <c r="A348" s="15" t="n">
        <v>801</v>
      </c>
      <c r="B348" s="16" t="n">
        <v>80103</v>
      </c>
      <c r="C348" s="17" t="s">
        <v>280</v>
      </c>
      <c r="D348" s="17" t="s">
        <v>27</v>
      </c>
      <c r="E348" s="17" t="s">
        <v>24</v>
      </c>
      <c r="F348" s="23" t="n">
        <v>3000</v>
      </c>
      <c r="G348" s="26"/>
      <c r="H348" s="15" t="s">
        <v>235</v>
      </c>
      <c r="I348" s="15" t="s">
        <v>235</v>
      </c>
      <c r="J348" s="15" t="s">
        <v>25</v>
      </c>
      <c r="K348" s="15" t="s">
        <v>20</v>
      </c>
      <c r="L348" s="17" t="s">
        <v>21</v>
      </c>
      <c r="M348" s="20" t="s">
        <v>281</v>
      </c>
    </row>
    <row r="349" s="21" customFormat="true" ht="12" hidden="false" customHeight="true" outlineLevel="0" collapsed="false">
      <c r="A349" s="15" t="n">
        <v>801</v>
      </c>
      <c r="B349" s="16" t="n">
        <v>80104</v>
      </c>
      <c r="C349" s="17" t="s">
        <v>280</v>
      </c>
      <c r="D349" s="17" t="s">
        <v>27</v>
      </c>
      <c r="E349" s="17" t="s">
        <v>24</v>
      </c>
      <c r="F349" s="23" t="n">
        <v>28000</v>
      </c>
      <c r="G349" s="26"/>
      <c r="H349" s="15" t="s">
        <v>283</v>
      </c>
      <c r="I349" s="15" t="s">
        <v>283</v>
      </c>
      <c r="J349" s="15" t="s">
        <v>25</v>
      </c>
      <c r="K349" s="15" t="s">
        <v>20</v>
      </c>
      <c r="L349" s="17" t="s">
        <v>21</v>
      </c>
      <c r="M349" s="20" t="s">
        <v>281</v>
      </c>
    </row>
    <row r="350" s="21" customFormat="true" ht="12" hidden="false" customHeight="true" outlineLevel="0" collapsed="false">
      <c r="A350" s="15" t="n">
        <v>801</v>
      </c>
      <c r="B350" s="16" t="n">
        <v>80104</v>
      </c>
      <c r="C350" s="17" t="s">
        <v>280</v>
      </c>
      <c r="D350" s="17" t="s">
        <v>27</v>
      </c>
      <c r="E350" s="17" t="s">
        <v>24</v>
      </c>
      <c r="F350" s="23" t="n">
        <v>36000</v>
      </c>
      <c r="G350" s="26"/>
      <c r="H350" s="15" t="s">
        <v>284</v>
      </c>
      <c r="I350" s="15" t="s">
        <v>284</v>
      </c>
      <c r="J350" s="15" t="s">
        <v>25</v>
      </c>
      <c r="K350" s="15" t="s">
        <v>20</v>
      </c>
      <c r="L350" s="17" t="s">
        <v>21</v>
      </c>
      <c r="M350" s="20" t="s">
        <v>281</v>
      </c>
    </row>
    <row r="351" s="21" customFormat="true" ht="12" hidden="false" customHeight="true" outlineLevel="0" collapsed="false">
      <c r="A351" s="15" t="n">
        <v>801</v>
      </c>
      <c r="B351" s="16" t="n">
        <v>80104</v>
      </c>
      <c r="C351" s="17" t="s">
        <v>280</v>
      </c>
      <c r="D351" s="17" t="s">
        <v>27</v>
      </c>
      <c r="E351" s="17" t="s">
        <v>24</v>
      </c>
      <c r="F351" s="23" t="n">
        <v>50000</v>
      </c>
      <c r="G351" s="26"/>
      <c r="H351" s="15" t="s">
        <v>253</v>
      </c>
      <c r="I351" s="15" t="s">
        <v>253</v>
      </c>
      <c r="J351" s="15" t="s">
        <v>25</v>
      </c>
      <c r="K351" s="15" t="s">
        <v>20</v>
      </c>
      <c r="L351" s="17" t="s">
        <v>21</v>
      </c>
      <c r="M351" s="20" t="s">
        <v>281</v>
      </c>
    </row>
    <row r="352" s="21" customFormat="true" ht="12" hidden="false" customHeight="true" outlineLevel="0" collapsed="false">
      <c r="A352" s="15" t="n">
        <v>801</v>
      </c>
      <c r="B352" s="16" t="n">
        <v>80104</v>
      </c>
      <c r="C352" s="17" t="s">
        <v>280</v>
      </c>
      <c r="D352" s="17" t="s">
        <v>27</v>
      </c>
      <c r="E352" s="17" t="s">
        <v>24</v>
      </c>
      <c r="F352" s="23" t="n">
        <v>25000</v>
      </c>
      <c r="G352" s="26"/>
      <c r="H352" s="15" t="s">
        <v>285</v>
      </c>
      <c r="I352" s="15" t="s">
        <v>285</v>
      </c>
      <c r="J352" s="15" t="s">
        <v>25</v>
      </c>
      <c r="K352" s="15" t="s">
        <v>20</v>
      </c>
      <c r="L352" s="17" t="s">
        <v>21</v>
      </c>
      <c r="M352" s="20" t="s">
        <v>281</v>
      </c>
    </row>
    <row r="353" s="21" customFormat="true" ht="12" hidden="false" customHeight="true" outlineLevel="0" collapsed="false">
      <c r="A353" s="15" t="n">
        <v>801</v>
      </c>
      <c r="B353" s="16" t="n">
        <v>80104</v>
      </c>
      <c r="C353" s="15" t="s">
        <v>280</v>
      </c>
      <c r="D353" s="17" t="s">
        <v>27</v>
      </c>
      <c r="E353" s="17" t="s">
        <v>24</v>
      </c>
      <c r="F353" s="23" t="n">
        <v>90000</v>
      </c>
      <c r="G353" s="26"/>
      <c r="H353" s="15" t="s">
        <v>286</v>
      </c>
      <c r="I353" s="15" t="s">
        <v>286</v>
      </c>
      <c r="J353" s="15" t="s">
        <v>25</v>
      </c>
      <c r="K353" s="15" t="s">
        <v>20</v>
      </c>
      <c r="L353" s="17" t="s">
        <v>21</v>
      </c>
      <c r="M353" s="20" t="s">
        <v>281</v>
      </c>
    </row>
    <row r="354" s="21" customFormat="true" ht="12" hidden="false" customHeight="true" outlineLevel="0" collapsed="false">
      <c r="A354" s="15" t="n">
        <v>801</v>
      </c>
      <c r="B354" s="16" t="n">
        <v>80104</v>
      </c>
      <c r="C354" s="15" t="s">
        <v>280</v>
      </c>
      <c r="D354" s="17" t="s">
        <v>27</v>
      </c>
      <c r="E354" s="17" t="s">
        <v>24</v>
      </c>
      <c r="F354" s="23" t="n">
        <v>50000</v>
      </c>
      <c r="G354" s="26"/>
      <c r="H354" s="15" t="s">
        <v>287</v>
      </c>
      <c r="I354" s="15" t="s">
        <v>287</v>
      </c>
      <c r="J354" s="15" t="s">
        <v>25</v>
      </c>
      <c r="K354" s="15" t="s">
        <v>20</v>
      </c>
      <c r="L354" s="17" t="s">
        <v>21</v>
      </c>
      <c r="M354" s="20" t="s">
        <v>281</v>
      </c>
    </row>
    <row r="355" s="21" customFormat="true" ht="12" hidden="false" customHeight="true" outlineLevel="0" collapsed="false">
      <c r="A355" s="15" t="n">
        <v>801</v>
      </c>
      <c r="B355" s="16" t="n">
        <v>80104</v>
      </c>
      <c r="C355" s="17" t="s">
        <v>280</v>
      </c>
      <c r="D355" s="17" t="s">
        <v>27</v>
      </c>
      <c r="E355" s="17" t="s">
        <v>24</v>
      </c>
      <c r="F355" s="23" t="n">
        <v>15000</v>
      </c>
      <c r="G355" s="26"/>
      <c r="H355" s="15" t="s">
        <v>288</v>
      </c>
      <c r="I355" s="15" t="s">
        <v>288</v>
      </c>
      <c r="J355" s="15" t="s">
        <v>25</v>
      </c>
      <c r="K355" s="15" t="s">
        <v>20</v>
      </c>
      <c r="L355" s="17" t="s">
        <v>21</v>
      </c>
      <c r="M355" s="20" t="s">
        <v>281</v>
      </c>
    </row>
    <row r="356" s="21" customFormat="true" ht="12" hidden="false" customHeight="true" outlineLevel="0" collapsed="false">
      <c r="A356" s="15" t="n">
        <v>855</v>
      </c>
      <c r="B356" s="16" t="n">
        <v>85516</v>
      </c>
      <c r="C356" s="17" t="s">
        <v>37</v>
      </c>
      <c r="D356" s="17" t="s">
        <v>27</v>
      </c>
      <c r="E356" s="17" t="s">
        <v>24</v>
      </c>
      <c r="F356" s="23" t="n">
        <v>120000</v>
      </c>
      <c r="G356" s="26"/>
      <c r="H356" s="15" t="s">
        <v>289</v>
      </c>
      <c r="I356" s="15" t="s">
        <v>289</v>
      </c>
      <c r="J356" s="15" t="s">
        <v>25</v>
      </c>
      <c r="K356" s="15" t="s">
        <v>20</v>
      </c>
      <c r="L356" s="17" t="s">
        <v>21</v>
      </c>
      <c r="M356" s="20" t="s">
        <v>290</v>
      </c>
    </row>
    <row r="357" s="21" customFormat="true" ht="12" hidden="false" customHeight="true" outlineLevel="0" collapsed="false">
      <c r="A357" s="15" t="n">
        <v>855</v>
      </c>
      <c r="B357" s="16" t="n">
        <v>85516</v>
      </c>
      <c r="C357" s="17" t="s">
        <v>37</v>
      </c>
      <c r="D357" s="17" t="s">
        <v>27</v>
      </c>
      <c r="E357" s="17" t="s">
        <v>24</v>
      </c>
      <c r="F357" s="23" t="n">
        <v>300000</v>
      </c>
      <c r="G357" s="26"/>
      <c r="H357" s="15" t="s">
        <v>291</v>
      </c>
      <c r="I357" s="15" t="s">
        <v>291</v>
      </c>
      <c r="J357" s="15" t="s">
        <v>25</v>
      </c>
      <c r="K357" s="15" t="s">
        <v>20</v>
      </c>
      <c r="L357" s="17" t="s">
        <v>21</v>
      </c>
      <c r="M357" s="20" t="s">
        <v>290</v>
      </c>
    </row>
    <row r="358" s="21" customFormat="true" ht="12" hidden="false" customHeight="true" outlineLevel="0" collapsed="false">
      <c r="A358" s="15" t="n">
        <v>855</v>
      </c>
      <c r="B358" s="16" t="n">
        <v>85516</v>
      </c>
      <c r="C358" s="17" t="s">
        <v>37</v>
      </c>
      <c r="D358" s="17" t="s">
        <v>27</v>
      </c>
      <c r="E358" s="17" t="s">
        <v>24</v>
      </c>
      <c r="F358" s="23" t="n">
        <v>400000</v>
      </c>
      <c r="G358" s="26"/>
      <c r="H358" s="15" t="s">
        <v>292</v>
      </c>
      <c r="I358" s="15" t="s">
        <v>292</v>
      </c>
      <c r="J358" s="15" t="s">
        <v>25</v>
      </c>
      <c r="K358" s="15" t="s">
        <v>20</v>
      </c>
      <c r="L358" s="17" t="s">
        <v>21</v>
      </c>
      <c r="M358" s="20" t="s">
        <v>290</v>
      </c>
    </row>
    <row r="359" s="21" customFormat="true" ht="12" hidden="false" customHeight="true" outlineLevel="0" collapsed="false">
      <c r="A359" s="15" t="n">
        <v>855</v>
      </c>
      <c r="B359" s="16" t="n">
        <v>85516</v>
      </c>
      <c r="C359" s="17" t="s">
        <v>37</v>
      </c>
      <c r="D359" s="17" t="s">
        <v>27</v>
      </c>
      <c r="E359" s="17" t="s">
        <v>24</v>
      </c>
      <c r="F359" s="23" t="n">
        <v>200000</v>
      </c>
      <c r="G359" s="26"/>
      <c r="H359" s="15" t="s">
        <v>293</v>
      </c>
      <c r="I359" s="15" t="s">
        <v>293</v>
      </c>
      <c r="J359" s="15" t="s">
        <v>25</v>
      </c>
      <c r="K359" s="15" t="s">
        <v>20</v>
      </c>
      <c r="L359" s="17" t="s">
        <v>21</v>
      </c>
      <c r="M359" s="20" t="s">
        <v>290</v>
      </c>
    </row>
    <row r="360" s="21" customFormat="true" ht="12" hidden="false" customHeight="true" outlineLevel="0" collapsed="false">
      <c r="A360" s="15" t="n">
        <v>855</v>
      </c>
      <c r="B360" s="16" t="n">
        <v>85516</v>
      </c>
      <c r="C360" s="17" t="s">
        <v>37</v>
      </c>
      <c r="D360" s="17" t="s">
        <v>27</v>
      </c>
      <c r="E360" s="17" t="s">
        <v>24</v>
      </c>
      <c r="F360" s="23" t="n">
        <v>230000</v>
      </c>
      <c r="G360" s="26"/>
      <c r="H360" s="15" t="s">
        <v>294</v>
      </c>
      <c r="I360" s="15" t="s">
        <v>294</v>
      </c>
      <c r="J360" s="15" t="s">
        <v>25</v>
      </c>
      <c r="K360" s="15" t="s">
        <v>20</v>
      </c>
      <c r="L360" s="17" t="s">
        <v>21</v>
      </c>
      <c r="M360" s="20" t="s">
        <v>290</v>
      </c>
    </row>
    <row r="361" s="21" customFormat="true" ht="12" hidden="false" customHeight="true" outlineLevel="0" collapsed="false">
      <c r="A361" s="15" t="n">
        <v>855</v>
      </c>
      <c r="B361" s="16" t="n">
        <v>85516</v>
      </c>
      <c r="C361" s="17" t="s">
        <v>37</v>
      </c>
      <c r="D361" s="17" t="s">
        <v>27</v>
      </c>
      <c r="E361" s="17" t="s">
        <v>24</v>
      </c>
      <c r="F361" s="23" t="n">
        <v>240000</v>
      </c>
      <c r="G361" s="26"/>
      <c r="H361" s="15" t="s">
        <v>295</v>
      </c>
      <c r="I361" s="15" t="s">
        <v>295</v>
      </c>
      <c r="J361" s="15" t="s">
        <v>25</v>
      </c>
      <c r="K361" s="15" t="s">
        <v>20</v>
      </c>
      <c r="L361" s="17" t="s">
        <v>21</v>
      </c>
      <c r="M361" s="20" t="s">
        <v>290</v>
      </c>
    </row>
    <row r="362" s="21" customFormat="true" ht="12" hidden="false" customHeight="true" outlineLevel="0" collapsed="false">
      <c r="A362" s="15" t="n">
        <v>855</v>
      </c>
      <c r="B362" s="16" t="n">
        <v>85516</v>
      </c>
      <c r="C362" s="17" t="s">
        <v>37</v>
      </c>
      <c r="D362" s="17" t="s">
        <v>27</v>
      </c>
      <c r="E362" s="17" t="s">
        <v>24</v>
      </c>
      <c r="F362" s="23" t="n">
        <v>110000</v>
      </c>
      <c r="G362" s="26"/>
      <c r="H362" s="15" t="s">
        <v>296</v>
      </c>
      <c r="I362" s="15" t="s">
        <v>296</v>
      </c>
      <c r="J362" s="15" t="s">
        <v>25</v>
      </c>
      <c r="K362" s="15" t="s">
        <v>20</v>
      </c>
      <c r="L362" s="17" t="s">
        <v>21</v>
      </c>
      <c r="M362" s="20" t="s">
        <v>290</v>
      </c>
    </row>
    <row r="363" s="21" customFormat="true" ht="12" hidden="false" customHeight="true" outlineLevel="0" collapsed="false">
      <c r="A363" s="15" t="n">
        <v>855</v>
      </c>
      <c r="B363" s="16" t="n">
        <v>85516</v>
      </c>
      <c r="C363" s="17" t="s">
        <v>37</v>
      </c>
      <c r="D363" s="17" t="s">
        <v>27</v>
      </c>
      <c r="E363" s="17" t="s">
        <v>24</v>
      </c>
      <c r="F363" s="23" t="n">
        <v>353000</v>
      </c>
      <c r="G363" s="26"/>
      <c r="H363" s="15" t="s">
        <v>297</v>
      </c>
      <c r="I363" s="15" t="s">
        <v>297</v>
      </c>
      <c r="J363" s="15" t="s">
        <v>25</v>
      </c>
      <c r="K363" s="15" t="s">
        <v>20</v>
      </c>
      <c r="L363" s="17" t="s">
        <v>21</v>
      </c>
      <c r="M363" s="20" t="s">
        <v>290</v>
      </c>
    </row>
    <row r="364" s="21" customFormat="true" ht="12" hidden="false" customHeight="true" outlineLevel="0" collapsed="false">
      <c r="A364" s="15" t="n">
        <v>855</v>
      </c>
      <c r="B364" s="16" t="n">
        <v>85516</v>
      </c>
      <c r="C364" s="17" t="s">
        <v>37</v>
      </c>
      <c r="D364" s="17" t="s">
        <v>27</v>
      </c>
      <c r="E364" s="17" t="s">
        <v>24</v>
      </c>
      <c r="F364" s="23" t="n">
        <v>315000</v>
      </c>
      <c r="G364" s="26"/>
      <c r="H364" s="15" t="s">
        <v>298</v>
      </c>
      <c r="I364" s="15" t="s">
        <v>298</v>
      </c>
      <c r="J364" s="15" t="s">
        <v>25</v>
      </c>
      <c r="K364" s="15" t="s">
        <v>20</v>
      </c>
      <c r="L364" s="17" t="s">
        <v>21</v>
      </c>
      <c r="M364" s="20" t="s">
        <v>290</v>
      </c>
    </row>
    <row r="365" s="21" customFormat="true" ht="12" hidden="false" customHeight="true" outlineLevel="0" collapsed="false">
      <c r="A365" s="15" t="n">
        <v>855</v>
      </c>
      <c r="B365" s="16" t="n">
        <v>85516</v>
      </c>
      <c r="C365" s="17" t="s">
        <v>37</v>
      </c>
      <c r="D365" s="17" t="s">
        <v>27</v>
      </c>
      <c r="E365" s="17" t="s">
        <v>24</v>
      </c>
      <c r="F365" s="23" t="n">
        <v>325000</v>
      </c>
      <c r="G365" s="26"/>
      <c r="H365" s="15" t="s">
        <v>299</v>
      </c>
      <c r="I365" s="15" t="s">
        <v>299</v>
      </c>
      <c r="J365" s="15" t="s">
        <v>25</v>
      </c>
      <c r="K365" s="15" t="s">
        <v>20</v>
      </c>
      <c r="L365" s="17" t="s">
        <v>21</v>
      </c>
      <c r="M365" s="20" t="s">
        <v>290</v>
      </c>
    </row>
    <row r="366" s="21" customFormat="true" ht="12" hidden="false" customHeight="true" outlineLevel="0" collapsed="false">
      <c r="A366" s="15" t="n">
        <v>855</v>
      </c>
      <c r="B366" s="16" t="n">
        <v>85516</v>
      </c>
      <c r="C366" s="17" t="s">
        <v>37</v>
      </c>
      <c r="D366" s="17" t="s">
        <v>27</v>
      </c>
      <c r="E366" s="17" t="s">
        <v>24</v>
      </c>
      <c r="F366" s="23" t="n">
        <v>244000</v>
      </c>
      <c r="G366" s="26"/>
      <c r="H366" s="15" t="s">
        <v>300</v>
      </c>
      <c r="I366" s="15" t="s">
        <v>300</v>
      </c>
      <c r="J366" s="15" t="s">
        <v>25</v>
      </c>
      <c r="K366" s="15" t="s">
        <v>20</v>
      </c>
      <c r="L366" s="17" t="s">
        <v>21</v>
      </c>
      <c r="M366" s="20" t="s">
        <v>290</v>
      </c>
    </row>
    <row r="367" s="21" customFormat="true" ht="12" hidden="false" customHeight="true" outlineLevel="0" collapsed="false">
      <c r="A367" s="15" t="n">
        <v>855</v>
      </c>
      <c r="B367" s="16" t="n">
        <v>85516</v>
      </c>
      <c r="C367" s="17" t="s">
        <v>37</v>
      </c>
      <c r="D367" s="17" t="s">
        <v>27</v>
      </c>
      <c r="E367" s="17" t="s">
        <v>24</v>
      </c>
      <c r="F367" s="23" t="n">
        <v>270000</v>
      </c>
      <c r="G367" s="26"/>
      <c r="H367" s="15" t="s">
        <v>301</v>
      </c>
      <c r="I367" s="15" t="s">
        <v>301</v>
      </c>
      <c r="J367" s="15" t="s">
        <v>25</v>
      </c>
      <c r="K367" s="15" t="s">
        <v>20</v>
      </c>
      <c r="L367" s="17" t="s">
        <v>21</v>
      </c>
      <c r="M367" s="20" t="s">
        <v>290</v>
      </c>
    </row>
    <row r="368" s="21" customFormat="true" ht="12" hidden="false" customHeight="true" outlineLevel="0" collapsed="false">
      <c r="A368" s="15" t="n">
        <v>855</v>
      </c>
      <c r="B368" s="16" t="n">
        <v>85516</v>
      </c>
      <c r="C368" s="17" t="s">
        <v>37</v>
      </c>
      <c r="D368" s="17" t="s">
        <v>27</v>
      </c>
      <c r="E368" s="17" t="s">
        <v>24</v>
      </c>
      <c r="F368" s="23" t="n">
        <v>285000</v>
      </c>
      <c r="G368" s="26"/>
      <c r="H368" s="15" t="s">
        <v>302</v>
      </c>
      <c r="I368" s="15" t="s">
        <v>302</v>
      </c>
      <c r="J368" s="15" t="s">
        <v>25</v>
      </c>
      <c r="K368" s="15" t="s">
        <v>20</v>
      </c>
      <c r="L368" s="17" t="s">
        <v>21</v>
      </c>
      <c r="M368" s="20" t="s">
        <v>290</v>
      </c>
    </row>
    <row r="369" s="21" customFormat="true" ht="12" hidden="false" customHeight="true" outlineLevel="0" collapsed="false">
      <c r="A369" s="15" t="n">
        <v>855</v>
      </c>
      <c r="B369" s="16" t="n">
        <v>85516</v>
      </c>
      <c r="C369" s="17" t="s">
        <v>37</v>
      </c>
      <c r="D369" s="17" t="s">
        <v>27</v>
      </c>
      <c r="E369" s="17" t="s">
        <v>24</v>
      </c>
      <c r="F369" s="23" t="n">
        <v>270000</v>
      </c>
      <c r="G369" s="26"/>
      <c r="H369" s="15" t="s">
        <v>303</v>
      </c>
      <c r="I369" s="15" t="s">
        <v>303</v>
      </c>
      <c r="J369" s="15" t="s">
        <v>25</v>
      </c>
      <c r="K369" s="15" t="s">
        <v>20</v>
      </c>
      <c r="L369" s="17" t="s">
        <v>21</v>
      </c>
      <c r="M369" s="20" t="s">
        <v>290</v>
      </c>
    </row>
    <row r="370" s="21" customFormat="true" ht="12" hidden="false" customHeight="true" outlineLevel="0" collapsed="false">
      <c r="A370" s="15" t="n">
        <v>855</v>
      </c>
      <c r="B370" s="16" t="n">
        <v>85516</v>
      </c>
      <c r="C370" s="17" t="s">
        <v>37</v>
      </c>
      <c r="D370" s="17" t="s">
        <v>27</v>
      </c>
      <c r="E370" s="17" t="s">
        <v>24</v>
      </c>
      <c r="F370" s="23" t="n">
        <v>260000</v>
      </c>
      <c r="G370" s="26"/>
      <c r="H370" s="15" t="s">
        <v>304</v>
      </c>
      <c r="I370" s="15" t="s">
        <v>304</v>
      </c>
      <c r="J370" s="15" t="s">
        <v>25</v>
      </c>
      <c r="K370" s="15" t="s">
        <v>20</v>
      </c>
      <c r="L370" s="17" t="s">
        <v>21</v>
      </c>
      <c r="M370" s="20" t="s">
        <v>290</v>
      </c>
    </row>
    <row r="371" s="21" customFormat="true" ht="12" hidden="false" customHeight="true" outlineLevel="0" collapsed="false">
      <c r="A371" s="15" t="n">
        <v>855</v>
      </c>
      <c r="B371" s="16" t="n">
        <v>85516</v>
      </c>
      <c r="C371" s="17" t="s">
        <v>37</v>
      </c>
      <c r="D371" s="17" t="s">
        <v>27</v>
      </c>
      <c r="E371" s="17" t="s">
        <v>24</v>
      </c>
      <c r="F371" s="23" t="n">
        <v>240000</v>
      </c>
      <c r="G371" s="26"/>
      <c r="H371" s="15" t="s">
        <v>305</v>
      </c>
      <c r="I371" s="15" t="s">
        <v>305</v>
      </c>
      <c r="J371" s="15" t="s">
        <v>25</v>
      </c>
      <c r="K371" s="15" t="s">
        <v>20</v>
      </c>
      <c r="L371" s="17" t="s">
        <v>21</v>
      </c>
      <c r="M371" s="20" t="s">
        <v>290</v>
      </c>
    </row>
    <row r="372" s="21" customFormat="true" ht="12" hidden="false" customHeight="true" outlineLevel="0" collapsed="false">
      <c r="A372" s="15" t="n">
        <v>855</v>
      </c>
      <c r="B372" s="16" t="n">
        <v>85516</v>
      </c>
      <c r="C372" s="17" t="s">
        <v>37</v>
      </c>
      <c r="D372" s="17" t="s">
        <v>27</v>
      </c>
      <c r="E372" s="17" t="s">
        <v>24</v>
      </c>
      <c r="F372" s="23" t="n">
        <v>260000</v>
      </c>
      <c r="G372" s="26"/>
      <c r="H372" s="15" t="s">
        <v>306</v>
      </c>
      <c r="I372" s="15" t="s">
        <v>306</v>
      </c>
      <c r="J372" s="15" t="s">
        <v>25</v>
      </c>
      <c r="K372" s="15" t="s">
        <v>20</v>
      </c>
      <c r="L372" s="17" t="s">
        <v>21</v>
      </c>
      <c r="M372" s="20" t="s">
        <v>290</v>
      </c>
    </row>
    <row r="373" s="21" customFormat="true" ht="12" hidden="false" customHeight="true" outlineLevel="0" collapsed="false">
      <c r="A373" s="15" t="n">
        <v>855</v>
      </c>
      <c r="B373" s="16" t="n">
        <v>85516</v>
      </c>
      <c r="C373" s="17" t="s">
        <v>37</v>
      </c>
      <c r="D373" s="17" t="s">
        <v>27</v>
      </c>
      <c r="E373" s="17" t="s">
        <v>24</v>
      </c>
      <c r="F373" s="23" t="n">
        <v>362000</v>
      </c>
      <c r="G373" s="26"/>
      <c r="H373" s="15" t="s">
        <v>89</v>
      </c>
      <c r="I373" s="15" t="s">
        <v>89</v>
      </c>
      <c r="J373" s="15" t="s">
        <v>25</v>
      </c>
      <c r="K373" s="15" t="s">
        <v>20</v>
      </c>
      <c r="L373" s="17" t="s">
        <v>21</v>
      </c>
      <c r="M373" s="20" t="s">
        <v>290</v>
      </c>
    </row>
    <row r="374" s="21" customFormat="true" ht="12" hidden="false" customHeight="true" outlineLevel="0" collapsed="false">
      <c r="A374" s="15" t="n">
        <v>855</v>
      </c>
      <c r="B374" s="16" t="n">
        <v>85516</v>
      </c>
      <c r="C374" s="17" t="s">
        <v>37</v>
      </c>
      <c r="D374" s="17" t="s">
        <v>27</v>
      </c>
      <c r="E374" s="17" t="s">
        <v>24</v>
      </c>
      <c r="F374" s="23" t="n">
        <v>220000</v>
      </c>
      <c r="G374" s="26"/>
      <c r="H374" s="15" t="s">
        <v>307</v>
      </c>
      <c r="I374" s="15" t="s">
        <v>307</v>
      </c>
      <c r="J374" s="15" t="s">
        <v>25</v>
      </c>
      <c r="K374" s="15" t="s">
        <v>20</v>
      </c>
      <c r="L374" s="17" t="s">
        <v>21</v>
      </c>
      <c r="M374" s="20" t="s">
        <v>290</v>
      </c>
    </row>
    <row r="375" s="21" customFormat="true" ht="12" hidden="false" customHeight="true" outlineLevel="0" collapsed="false">
      <c r="A375" s="15" t="n">
        <v>855</v>
      </c>
      <c r="B375" s="16" t="n">
        <v>85516</v>
      </c>
      <c r="C375" s="17" t="s">
        <v>37</v>
      </c>
      <c r="D375" s="17" t="s">
        <v>27</v>
      </c>
      <c r="E375" s="17" t="s">
        <v>24</v>
      </c>
      <c r="F375" s="23" t="n">
        <v>270000</v>
      </c>
      <c r="G375" s="26"/>
      <c r="H375" s="15" t="s">
        <v>308</v>
      </c>
      <c r="I375" s="15" t="s">
        <v>308</v>
      </c>
      <c r="J375" s="15" t="s">
        <v>25</v>
      </c>
      <c r="K375" s="15" t="s">
        <v>20</v>
      </c>
      <c r="L375" s="17" t="s">
        <v>21</v>
      </c>
      <c r="M375" s="20" t="s">
        <v>290</v>
      </c>
    </row>
    <row r="376" s="21" customFormat="true" ht="12" hidden="false" customHeight="true" outlineLevel="0" collapsed="false">
      <c r="A376" s="15" t="n">
        <v>855</v>
      </c>
      <c r="B376" s="16" t="n">
        <v>85516</v>
      </c>
      <c r="C376" s="17" t="s">
        <v>37</v>
      </c>
      <c r="D376" s="17" t="s">
        <v>27</v>
      </c>
      <c r="E376" s="17" t="s">
        <v>24</v>
      </c>
      <c r="F376" s="23" t="n">
        <v>290000</v>
      </c>
      <c r="G376" s="26"/>
      <c r="H376" s="15" t="s">
        <v>309</v>
      </c>
      <c r="I376" s="15" t="s">
        <v>309</v>
      </c>
      <c r="J376" s="15" t="s">
        <v>25</v>
      </c>
      <c r="K376" s="15" t="s">
        <v>20</v>
      </c>
      <c r="L376" s="17" t="s">
        <v>21</v>
      </c>
      <c r="M376" s="20" t="s">
        <v>290</v>
      </c>
    </row>
    <row r="377" s="21" customFormat="true" ht="12" hidden="false" customHeight="true" outlineLevel="0" collapsed="false">
      <c r="A377" s="15" t="n">
        <v>855</v>
      </c>
      <c r="B377" s="16" t="n">
        <v>85516</v>
      </c>
      <c r="C377" s="17" t="s">
        <v>37</v>
      </c>
      <c r="D377" s="17" t="s">
        <v>27</v>
      </c>
      <c r="E377" s="17" t="s">
        <v>24</v>
      </c>
      <c r="F377" s="23" t="n">
        <v>160000</v>
      </c>
      <c r="G377" s="26"/>
      <c r="H377" s="15" t="s">
        <v>310</v>
      </c>
      <c r="I377" s="15" t="s">
        <v>310</v>
      </c>
      <c r="J377" s="15" t="s">
        <v>25</v>
      </c>
      <c r="K377" s="15" t="s">
        <v>20</v>
      </c>
      <c r="L377" s="17" t="s">
        <v>21</v>
      </c>
      <c r="M377" s="20" t="s">
        <v>290</v>
      </c>
    </row>
    <row r="378" s="21" customFormat="true" ht="12" hidden="false" customHeight="true" outlineLevel="0" collapsed="false">
      <c r="A378" s="15" t="n">
        <v>852</v>
      </c>
      <c r="B378" s="16" t="n">
        <v>85202</v>
      </c>
      <c r="C378" s="15" t="s">
        <v>311</v>
      </c>
      <c r="D378" s="17" t="s">
        <v>23</v>
      </c>
      <c r="E378" s="17" t="s">
        <v>24</v>
      </c>
      <c r="F378" s="23"/>
      <c r="G378" s="26" t="n">
        <v>2000</v>
      </c>
      <c r="H378" s="15" t="s">
        <v>62</v>
      </c>
      <c r="I378" s="15" t="s">
        <v>62</v>
      </c>
      <c r="J378" s="15" t="s">
        <v>25</v>
      </c>
      <c r="K378" s="15" t="s">
        <v>20</v>
      </c>
      <c r="L378" s="17" t="s">
        <v>21</v>
      </c>
      <c r="M378" s="20" t="s">
        <v>312</v>
      </c>
    </row>
    <row r="379" s="21" customFormat="true" ht="12" hidden="false" customHeight="true" outlineLevel="0" collapsed="false">
      <c r="A379" s="15" t="n">
        <v>900</v>
      </c>
      <c r="B379" s="16" t="n">
        <v>90017</v>
      </c>
      <c r="C379" s="15" t="s">
        <v>311</v>
      </c>
      <c r="D379" s="17" t="s">
        <v>27</v>
      </c>
      <c r="E379" s="17" t="s">
        <v>24</v>
      </c>
      <c r="F379" s="23" t="n">
        <v>1000</v>
      </c>
      <c r="G379" s="26"/>
      <c r="H379" s="15" t="s">
        <v>313</v>
      </c>
      <c r="I379" s="15" t="s">
        <v>313</v>
      </c>
      <c r="J379" s="15" t="s">
        <v>25</v>
      </c>
      <c r="K379" s="15" t="s">
        <v>20</v>
      </c>
      <c r="L379" s="17" t="s">
        <v>21</v>
      </c>
      <c r="M379" s="20" t="s">
        <v>312</v>
      </c>
    </row>
    <row r="380" s="21" customFormat="true" ht="12" hidden="false" customHeight="true" outlineLevel="0" collapsed="false">
      <c r="A380" s="15" t="n">
        <v>750</v>
      </c>
      <c r="B380" s="16" t="n">
        <v>75085</v>
      </c>
      <c r="C380" s="17" t="s">
        <v>311</v>
      </c>
      <c r="D380" s="17" t="s">
        <v>27</v>
      </c>
      <c r="E380" s="17" t="s">
        <v>24</v>
      </c>
      <c r="F380" s="23" t="n">
        <v>1000</v>
      </c>
      <c r="G380" s="26"/>
      <c r="H380" s="15" t="s">
        <v>69</v>
      </c>
      <c r="I380" s="15" t="s">
        <v>69</v>
      </c>
      <c r="J380" s="15" t="s">
        <v>25</v>
      </c>
      <c r="K380" s="15" t="s">
        <v>20</v>
      </c>
      <c r="L380" s="17" t="s">
        <v>21</v>
      </c>
      <c r="M380" s="29" t="s">
        <v>312</v>
      </c>
    </row>
    <row r="381" s="21" customFormat="true" ht="12" hidden="false" customHeight="true" outlineLevel="0" collapsed="false">
      <c r="A381" s="15" t="n">
        <v>801</v>
      </c>
      <c r="B381" s="16" t="n">
        <v>80101</v>
      </c>
      <c r="C381" s="17" t="s">
        <v>311</v>
      </c>
      <c r="D381" s="17" t="s">
        <v>27</v>
      </c>
      <c r="E381" s="17" t="s">
        <v>24</v>
      </c>
      <c r="F381" s="23" t="n">
        <v>6000</v>
      </c>
      <c r="G381" s="26"/>
      <c r="H381" s="15" t="s">
        <v>69</v>
      </c>
      <c r="I381" s="15" t="s">
        <v>69</v>
      </c>
      <c r="J381" s="15" t="s">
        <v>25</v>
      </c>
      <c r="K381" s="15" t="s">
        <v>20</v>
      </c>
      <c r="L381" s="17" t="s">
        <v>21</v>
      </c>
      <c r="M381" s="20" t="s">
        <v>312</v>
      </c>
    </row>
    <row r="382" s="21" customFormat="true" ht="12" hidden="false" customHeight="true" outlineLevel="0" collapsed="false">
      <c r="A382" s="15" t="n">
        <v>801</v>
      </c>
      <c r="B382" s="16" t="n">
        <v>80104</v>
      </c>
      <c r="C382" s="17" t="s">
        <v>311</v>
      </c>
      <c r="D382" s="17" t="s">
        <v>27</v>
      </c>
      <c r="E382" s="17" t="s">
        <v>24</v>
      </c>
      <c r="F382" s="23" t="n">
        <v>5000</v>
      </c>
      <c r="G382" s="26"/>
      <c r="H382" s="15" t="s">
        <v>69</v>
      </c>
      <c r="I382" s="15" t="s">
        <v>69</v>
      </c>
      <c r="J382" s="15" t="s">
        <v>25</v>
      </c>
      <c r="K382" s="15" t="s">
        <v>20</v>
      </c>
      <c r="L382" s="17" t="s">
        <v>21</v>
      </c>
      <c r="M382" s="20" t="s">
        <v>312</v>
      </c>
    </row>
    <row r="383" s="21" customFormat="true" ht="12" hidden="false" customHeight="true" outlineLevel="0" collapsed="false">
      <c r="A383" s="15" t="n">
        <v>801</v>
      </c>
      <c r="B383" s="16" t="n">
        <v>80148</v>
      </c>
      <c r="C383" s="17" t="s">
        <v>311</v>
      </c>
      <c r="D383" s="17" t="s">
        <v>27</v>
      </c>
      <c r="E383" s="17" t="s">
        <v>24</v>
      </c>
      <c r="F383" s="23" t="n">
        <v>1000</v>
      </c>
      <c r="G383" s="26"/>
      <c r="H383" s="15" t="s">
        <v>69</v>
      </c>
      <c r="I383" s="15" t="s">
        <v>69</v>
      </c>
      <c r="J383" s="15" t="s">
        <v>25</v>
      </c>
      <c r="K383" s="15" t="s">
        <v>20</v>
      </c>
      <c r="L383" s="17" t="s">
        <v>21</v>
      </c>
      <c r="M383" s="20" t="s">
        <v>312</v>
      </c>
    </row>
    <row r="384" s="21" customFormat="true" ht="12" hidden="false" customHeight="true" outlineLevel="0" collapsed="false">
      <c r="A384" s="15" t="n">
        <v>801</v>
      </c>
      <c r="B384" s="16" t="n">
        <v>80195</v>
      </c>
      <c r="C384" s="17" t="s">
        <v>311</v>
      </c>
      <c r="D384" s="17" t="s">
        <v>27</v>
      </c>
      <c r="E384" s="17" t="s">
        <v>24</v>
      </c>
      <c r="F384" s="23" t="n">
        <v>50000</v>
      </c>
      <c r="G384" s="26"/>
      <c r="H384" s="15" t="s">
        <v>69</v>
      </c>
      <c r="I384" s="15" t="s">
        <v>69</v>
      </c>
      <c r="J384" s="15" t="s">
        <v>25</v>
      </c>
      <c r="K384" s="15" t="s">
        <v>20</v>
      </c>
      <c r="L384" s="17" t="s">
        <v>21</v>
      </c>
      <c r="M384" s="20" t="s">
        <v>312</v>
      </c>
    </row>
    <row r="385" s="21" customFormat="true" ht="12" hidden="false" customHeight="true" outlineLevel="0" collapsed="false">
      <c r="A385" s="15" t="n">
        <v>801</v>
      </c>
      <c r="B385" s="16" t="n">
        <v>80148</v>
      </c>
      <c r="C385" s="17" t="s">
        <v>311</v>
      </c>
      <c r="D385" s="17" t="s">
        <v>23</v>
      </c>
      <c r="E385" s="17" t="s">
        <v>24</v>
      </c>
      <c r="F385" s="23"/>
      <c r="G385" s="26" t="n">
        <v>1000</v>
      </c>
      <c r="H385" s="15" t="s">
        <v>69</v>
      </c>
      <c r="I385" s="15" t="s">
        <v>69</v>
      </c>
      <c r="J385" s="15" t="s">
        <v>25</v>
      </c>
      <c r="K385" s="15" t="s">
        <v>20</v>
      </c>
      <c r="L385" s="17" t="s">
        <v>21</v>
      </c>
      <c r="M385" s="20" t="s">
        <v>312</v>
      </c>
    </row>
    <row r="386" s="21" customFormat="true" ht="12" hidden="false" customHeight="true" outlineLevel="0" collapsed="false">
      <c r="A386" s="15" t="n">
        <v>852</v>
      </c>
      <c r="B386" s="16" t="n">
        <v>85219</v>
      </c>
      <c r="C386" s="15" t="s">
        <v>311</v>
      </c>
      <c r="D386" s="22" t="s">
        <v>27</v>
      </c>
      <c r="E386" s="17" t="s">
        <v>24</v>
      </c>
      <c r="F386" s="23" t="n">
        <v>1000</v>
      </c>
      <c r="G386" s="26"/>
      <c r="H386" s="15" t="s">
        <v>71</v>
      </c>
      <c r="I386" s="15" t="s">
        <v>71</v>
      </c>
      <c r="J386" s="15" t="s">
        <v>25</v>
      </c>
      <c r="K386" s="15" t="s">
        <v>20</v>
      </c>
      <c r="L386" s="17" t="s">
        <v>21</v>
      </c>
      <c r="M386" s="20" t="s">
        <v>312</v>
      </c>
    </row>
    <row r="387" s="21" customFormat="true" ht="12" hidden="false" customHeight="true" outlineLevel="0" collapsed="false">
      <c r="A387" s="16" t="n">
        <v>700</v>
      </c>
      <c r="B387" s="15" t="n">
        <v>70095</v>
      </c>
      <c r="C387" s="15" t="s">
        <v>311</v>
      </c>
      <c r="D387" s="17" t="s">
        <v>27</v>
      </c>
      <c r="E387" s="17" t="s">
        <v>24</v>
      </c>
      <c r="F387" s="23" t="n">
        <v>5000</v>
      </c>
      <c r="G387" s="26"/>
      <c r="H387" s="15" t="s">
        <v>67</v>
      </c>
      <c r="I387" s="15" t="s">
        <v>67</v>
      </c>
      <c r="J387" s="15" t="s">
        <v>25</v>
      </c>
      <c r="K387" s="15" t="s">
        <v>20</v>
      </c>
      <c r="L387" s="17" t="s">
        <v>21</v>
      </c>
      <c r="M387" s="20" t="s">
        <v>312</v>
      </c>
    </row>
    <row r="388" s="21" customFormat="true" ht="12" hidden="false" customHeight="true" outlineLevel="0" collapsed="false">
      <c r="A388" s="16" t="n">
        <v>750</v>
      </c>
      <c r="B388" s="15" t="n">
        <v>75023</v>
      </c>
      <c r="C388" s="15" t="s">
        <v>311</v>
      </c>
      <c r="D388" s="17" t="s">
        <v>27</v>
      </c>
      <c r="E388" s="17" t="s">
        <v>24</v>
      </c>
      <c r="F388" s="23" t="n">
        <v>180000</v>
      </c>
      <c r="G388" s="26"/>
      <c r="H388" s="15" t="s">
        <v>67</v>
      </c>
      <c r="I388" s="15" t="s">
        <v>67</v>
      </c>
      <c r="J388" s="15" t="s">
        <v>25</v>
      </c>
      <c r="K388" s="15" t="s">
        <v>20</v>
      </c>
      <c r="L388" s="17" t="s">
        <v>21</v>
      </c>
      <c r="M388" s="20" t="s">
        <v>312</v>
      </c>
    </row>
    <row r="389" s="21" customFormat="true" ht="12" hidden="false" customHeight="true" outlineLevel="0" collapsed="false">
      <c r="A389" s="15" t="n">
        <v>600</v>
      </c>
      <c r="B389" s="15" t="n">
        <v>60016</v>
      </c>
      <c r="C389" s="15" t="s">
        <v>311</v>
      </c>
      <c r="D389" s="17" t="s">
        <v>27</v>
      </c>
      <c r="E389" s="17" t="s">
        <v>24</v>
      </c>
      <c r="F389" s="23" t="n">
        <v>20000</v>
      </c>
      <c r="G389" s="26"/>
      <c r="H389" s="15" t="s">
        <v>32</v>
      </c>
      <c r="I389" s="15" t="s">
        <v>32</v>
      </c>
      <c r="J389" s="15" t="s">
        <v>25</v>
      </c>
      <c r="K389" s="15" t="s">
        <v>20</v>
      </c>
      <c r="L389" s="17" t="s">
        <v>21</v>
      </c>
      <c r="M389" s="20" t="s">
        <v>312</v>
      </c>
    </row>
    <row r="390" s="21" customFormat="true" ht="12" hidden="false" customHeight="true" outlineLevel="0" collapsed="false">
      <c r="A390" s="15" t="n">
        <v>900</v>
      </c>
      <c r="B390" s="16" t="n">
        <v>90015</v>
      </c>
      <c r="C390" s="15" t="s">
        <v>311</v>
      </c>
      <c r="D390" s="17" t="s">
        <v>27</v>
      </c>
      <c r="E390" s="17" t="s">
        <v>24</v>
      </c>
      <c r="F390" s="23" t="n">
        <v>50000</v>
      </c>
      <c r="G390" s="26"/>
      <c r="H390" s="15" t="s">
        <v>32</v>
      </c>
      <c r="I390" s="15" t="s">
        <v>32</v>
      </c>
      <c r="J390" s="15" t="s">
        <v>25</v>
      </c>
      <c r="K390" s="15" t="s">
        <v>20</v>
      </c>
      <c r="L390" s="17" t="s">
        <v>21</v>
      </c>
      <c r="M390" s="20" t="s">
        <v>312</v>
      </c>
    </row>
    <row r="391" s="21" customFormat="true" ht="12" hidden="false" customHeight="true" outlineLevel="0" collapsed="false">
      <c r="A391" s="15" t="n">
        <v>926</v>
      </c>
      <c r="B391" s="16" t="n">
        <v>92601</v>
      </c>
      <c r="C391" s="15" t="s">
        <v>311</v>
      </c>
      <c r="D391" s="17" t="s">
        <v>27</v>
      </c>
      <c r="E391" s="17" t="s">
        <v>24</v>
      </c>
      <c r="F391" s="23" t="n">
        <v>24000</v>
      </c>
      <c r="G391" s="26"/>
      <c r="H391" s="15" t="s">
        <v>32</v>
      </c>
      <c r="I391" s="15" t="s">
        <v>32</v>
      </c>
      <c r="J391" s="15" t="s">
        <v>25</v>
      </c>
      <c r="K391" s="15" t="s">
        <v>20</v>
      </c>
      <c r="L391" s="17" t="s">
        <v>21</v>
      </c>
      <c r="M391" s="20" t="s">
        <v>312</v>
      </c>
    </row>
    <row r="392" s="21" customFormat="true" ht="12" hidden="false" customHeight="true" outlineLevel="0" collapsed="false">
      <c r="A392" s="15" t="n">
        <v>600</v>
      </c>
      <c r="B392" s="15" t="n">
        <v>60015</v>
      </c>
      <c r="C392" s="15" t="s">
        <v>311</v>
      </c>
      <c r="D392" s="17" t="s">
        <v>23</v>
      </c>
      <c r="E392" s="17" t="s">
        <v>24</v>
      </c>
      <c r="F392" s="23"/>
      <c r="G392" s="26" t="n">
        <v>5000</v>
      </c>
      <c r="H392" s="15" t="s">
        <v>32</v>
      </c>
      <c r="I392" s="15" t="s">
        <v>32</v>
      </c>
      <c r="J392" s="15" t="s">
        <v>25</v>
      </c>
      <c r="K392" s="15" t="s">
        <v>20</v>
      </c>
      <c r="L392" s="17" t="s">
        <v>21</v>
      </c>
      <c r="M392" s="20" t="s">
        <v>312</v>
      </c>
    </row>
    <row r="393" s="21" customFormat="true" ht="12" hidden="false" customHeight="true" outlineLevel="0" collapsed="false">
      <c r="A393" s="16" t="n">
        <v>700</v>
      </c>
      <c r="B393" s="15" t="n">
        <v>70005</v>
      </c>
      <c r="C393" s="15" t="s">
        <v>311</v>
      </c>
      <c r="D393" s="17" t="s">
        <v>27</v>
      </c>
      <c r="E393" s="17" t="s">
        <v>24</v>
      </c>
      <c r="F393" s="23" t="n">
        <f aca="false">6500000-5600000</f>
        <v>900000</v>
      </c>
      <c r="G393" s="26"/>
      <c r="H393" s="15" t="s">
        <v>92</v>
      </c>
      <c r="I393" s="15" t="s">
        <v>92</v>
      </c>
      <c r="J393" s="15" t="s">
        <v>25</v>
      </c>
      <c r="K393" s="15" t="s">
        <v>20</v>
      </c>
      <c r="L393" s="17" t="s">
        <v>21</v>
      </c>
      <c r="M393" s="20" t="s">
        <v>314</v>
      </c>
    </row>
    <row r="394" s="21" customFormat="true" ht="12" hidden="false" customHeight="true" outlineLevel="0" collapsed="false">
      <c r="A394" s="16" t="n">
        <v>700</v>
      </c>
      <c r="B394" s="15" t="n">
        <v>70007</v>
      </c>
      <c r="C394" s="15" t="s">
        <v>311</v>
      </c>
      <c r="D394" s="17" t="s">
        <v>27</v>
      </c>
      <c r="E394" s="17" t="s">
        <v>24</v>
      </c>
      <c r="F394" s="23" t="n">
        <v>5600000</v>
      </c>
      <c r="G394" s="26"/>
      <c r="H394" s="15" t="s">
        <v>92</v>
      </c>
      <c r="I394" s="15" t="s">
        <v>92</v>
      </c>
      <c r="J394" s="15" t="s">
        <v>25</v>
      </c>
      <c r="K394" s="15" t="s">
        <v>20</v>
      </c>
      <c r="L394" s="17" t="s">
        <v>21</v>
      </c>
      <c r="M394" s="20" t="s">
        <v>315</v>
      </c>
    </row>
    <row r="395" s="21" customFormat="true" ht="12" hidden="false" customHeight="true" outlineLevel="0" collapsed="false">
      <c r="A395" s="15" t="n">
        <v>855</v>
      </c>
      <c r="B395" s="16" t="n">
        <v>85501</v>
      </c>
      <c r="C395" s="15" t="s">
        <v>311</v>
      </c>
      <c r="D395" s="17" t="s">
        <v>27</v>
      </c>
      <c r="E395" s="17" t="s">
        <v>24</v>
      </c>
      <c r="F395" s="23" t="n">
        <v>23000</v>
      </c>
      <c r="G395" s="26"/>
      <c r="H395" s="15" t="s">
        <v>123</v>
      </c>
      <c r="I395" s="15" t="s">
        <v>90</v>
      </c>
      <c r="J395" s="15" t="s">
        <v>25</v>
      </c>
      <c r="K395" s="15" t="s">
        <v>20</v>
      </c>
      <c r="L395" s="17" t="s">
        <v>21</v>
      </c>
      <c r="M395" s="20" t="s">
        <v>316</v>
      </c>
    </row>
    <row r="396" s="21" customFormat="true" ht="12" hidden="false" customHeight="true" outlineLevel="0" collapsed="false">
      <c r="A396" s="15" t="n">
        <v>855</v>
      </c>
      <c r="B396" s="16" t="n">
        <v>85502</v>
      </c>
      <c r="C396" s="15" t="s">
        <v>311</v>
      </c>
      <c r="D396" s="17" t="s">
        <v>27</v>
      </c>
      <c r="E396" s="17" t="s">
        <v>24</v>
      </c>
      <c r="F396" s="23" t="n">
        <v>50000</v>
      </c>
      <c r="G396" s="26"/>
      <c r="H396" s="15" t="s">
        <v>123</v>
      </c>
      <c r="I396" s="15" t="s">
        <v>90</v>
      </c>
      <c r="J396" s="15" t="s">
        <v>25</v>
      </c>
      <c r="K396" s="15" t="s">
        <v>20</v>
      </c>
      <c r="L396" s="17" t="s">
        <v>21</v>
      </c>
      <c r="M396" s="20" t="s">
        <v>317</v>
      </c>
    </row>
    <row r="397" s="21" customFormat="true" ht="12" hidden="false" customHeight="true" outlineLevel="0" collapsed="false">
      <c r="A397" s="15" t="n">
        <v>854</v>
      </c>
      <c r="B397" s="16" t="n">
        <v>85420</v>
      </c>
      <c r="C397" s="15" t="s">
        <v>311</v>
      </c>
      <c r="D397" s="17" t="s">
        <v>23</v>
      </c>
      <c r="E397" s="17" t="s">
        <v>24</v>
      </c>
      <c r="F397" s="23"/>
      <c r="G397" s="26" t="n">
        <v>1000</v>
      </c>
      <c r="H397" s="15" t="s">
        <v>318</v>
      </c>
      <c r="I397" s="15" t="s">
        <v>318</v>
      </c>
      <c r="J397" s="15" t="s">
        <v>25</v>
      </c>
      <c r="K397" s="15" t="s">
        <v>20</v>
      </c>
      <c r="L397" s="17" t="s">
        <v>21</v>
      </c>
      <c r="M397" s="20" t="s">
        <v>319</v>
      </c>
    </row>
    <row r="398" s="21" customFormat="true" ht="12" hidden="false" customHeight="true" outlineLevel="0" collapsed="false">
      <c r="A398" s="15" t="n">
        <v>854</v>
      </c>
      <c r="B398" s="16" t="n">
        <v>85421</v>
      </c>
      <c r="C398" s="15" t="s">
        <v>311</v>
      </c>
      <c r="D398" s="17" t="s">
        <v>23</v>
      </c>
      <c r="E398" s="17" t="s">
        <v>24</v>
      </c>
      <c r="F398" s="23"/>
      <c r="G398" s="26" t="n">
        <v>1000</v>
      </c>
      <c r="H398" s="15" t="s">
        <v>318</v>
      </c>
      <c r="I398" s="15" t="s">
        <v>318</v>
      </c>
      <c r="J398" s="15" t="s">
        <v>25</v>
      </c>
      <c r="K398" s="15" t="s">
        <v>20</v>
      </c>
      <c r="L398" s="17" t="s">
        <v>21</v>
      </c>
      <c r="M398" s="20" t="s">
        <v>319</v>
      </c>
    </row>
    <row r="399" s="21" customFormat="true" ht="12" hidden="false" customHeight="true" outlineLevel="0" collapsed="false">
      <c r="A399" s="15" t="n">
        <v>801</v>
      </c>
      <c r="B399" s="16" t="n">
        <v>80148</v>
      </c>
      <c r="C399" s="15" t="s">
        <v>311</v>
      </c>
      <c r="D399" s="17" t="s">
        <v>23</v>
      </c>
      <c r="E399" s="17" t="s">
        <v>24</v>
      </c>
      <c r="F399" s="23"/>
      <c r="G399" s="26" t="n">
        <v>3000</v>
      </c>
      <c r="H399" s="15" t="s">
        <v>86</v>
      </c>
      <c r="I399" s="15" t="s">
        <v>86</v>
      </c>
      <c r="J399" s="15" t="s">
        <v>25</v>
      </c>
      <c r="K399" s="15" t="s">
        <v>20</v>
      </c>
      <c r="L399" s="17" t="s">
        <v>21</v>
      </c>
      <c r="M399" s="20" t="s">
        <v>319</v>
      </c>
    </row>
    <row r="400" s="21" customFormat="true" ht="12" hidden="false" customHeight="true" outlineLevel="0" collapsed="false">
      <c r="A400" s="15" t="n">
        <v>600</v>
      </c>
      <c r="B400" s="15" t="n">
        <v>60004</v>
      </c>
      <c r="C400" s="15" t="s">
        <v>311</v>
      </c>
      <c r="D400" s="17" t="s">
        <v>27</v>
      </c>
      <c r="E400" s="17" t="s">
        <v>24</v>
      </c>
      <c r="F400" s="23" t="n">
        <v>730000</v>
      </c>
      <c r="G400" s="26"/>
      <c r="H400" s="15" t="s">
        <v>185</v>
      </c>
      <c r="I400" s="15" t="s">
        <v>185</v>
      </c>
      <c r="J400" s="15" t="s">
        <v>25</v>
      </c>
      <c r="K400" s="15" t="s">
        <v>20</v>
      </c>
      <c r="L400" s="17" t="s">
        <v>21</v>
      </c>
      <c r="M400" s="20" t="s">
        <v>319</v>
      </c>
    </row>
    <row r="401" s="21" customFormat="true" ht="12" hidden="false" customHeight="true" outlineLevel="0" collapsed="false">
      <c r="A401" s="15" t="n">
        <v>756</v>
      </c>
      <c r="B401" s="16" t="n">
        <v>75618</v>
      </c>
      <c r="C401" s="15" t="s">
        <v>311</v>
      </c>
      <c r="D401" s="17" t="s">
        <v>27</v>
      </c>
      <c r="E401" s="17" t="s">
        <v>24</v>
      </c>
      <c r="F401" s="23" t="n">
        <v>200000</v>
      </c>
      <c r="G401" s="26"/>
      <c r="H401" s="15" t="s">
        <v>32</v>
      </c>
      <c r="I401" s="15" t="s">
        <v>32</v>
      </c>
      <c r="J401" s="15" t="s">
        <v>25</v>
      </c>
      <c r="K401" s="15" t="s">
        <v>20</v>
      </c>
      <c r="L401" s="17" t="s">
        <v>21</v>
      </c>
      <c r="M401" s="20" t="s">
        <v>320</v>
      </c>
    </row>
    <row r="402" s="21" customFormat="true" ht="12" hidden="false" customHeight="true" outlineLevel="0" collapsed="false">
      <c r="A402" s="15" t="n">
        <v>900</v>
      </c>
      <c r="B402" s="16" t="n">
        <v>90095</v>
      </c>
      <c r="C402" s="15" t="s">
        <v>321</v>
      </c>
      <c r="D402" s="17" t="s">
        <v>27</v>
      </c>
      <c r="E402" s="17" t="s">
        <v>24</v>
      </c>
      <c r="F402" s="23" t="n">
        <v>150000</v>
      </c>
      <c r="G402" s="26"/>
      <c r="H402" s="15" t="s">
        <v>67</v>
      </c>
      <c r="I402" s="15" t="s">
        <v>67</v>
      </c>
      <c r="J402" s="15" t="s">
        <v>25</v>
      </c>
      <c r="K402" s="15" t="s">
        <v>20</v>
      </c>
      <c r="L402" s="17" t="s">
        <v>21</v>
      </c>
      <c r="M402" s="20" t="s">
        <v>322</v>
      </c>
    </row>
    <row r="403" s="21" customFormat="true" ht="12" hidden="false" customHeight="true" outlineLevel="0" collapsed="false">
      <c r="A403" s="15" t="n">
        <v>756</v>
      </c>
      <c r="B403" s="16" t="n">
        <v>75615</v>
      </c>
      <c r="C403" s="15" t="s">
        <v>321</v>
      </c>
      <c r="D403" s="17" t="s">
        <v>27</v>
      </c>
      <c r="E403" s="17" t="s">
        <v>24</v>
      </c>
      <c r="F403" s="23" t="n">
        <v>1000000</v>
      </c>
      <c r="G403" s="26"/>
      <c r="H403" s="15" t="s">
        <v>67</v>
      </c>
      <c r="I403" s="15" t="s">
        <v>67</v>
      </c>
      <c r="J403" s="15" t="s">
        <v>25</v>
      </c>
      <c r="K403" s="15" t="s">
        <v>20</v>
      </c>
      <c r="L403" s="17" t="s">
        <v>21</v>
      </c>
      <c r="M403" s="20" t="s">
        <v>323</v>
      </c>
    </row>
    <row r="404" s="21" customFormat="true" ht="12" hidden="false" customHeight="true" outlineLevel="0" collapsed="false">
      <c r="A404" s="15" t="n">
        <v>756</v>
      </c>
      <c r="B404" s="16" t="n">
        <v>75616</v>
      </c>
      <c r="C404" s="15" t="s">
        <v>321</v>
      </c>
      <c r="D404" s="17" t="s">
        <v>27</v>
      </c>
      <c r="E404" s="17" t="s">
        <v>24</v>
      </c>
      <c r="F404" s="23" t="n">
        <v>700000</v>
      </c>
      <c r="G404" s="26"/>
      <c r="H404" s="15" t="s">
        <v>67</v>
      </c>
      <c r="I404" s="15" t="s">
        <v>67</v>
      </c>
      <c r="J404" s="15" t="s">
        <v>25</v>
      </c>
      <c r="K404" s="15" t="s">
        <v>20</v>
      </c>
      <c r="L404" s="17" t="s">
        <v>21</v>
      </c>
      <c r="M404" s="20" t="s">
        <v>323</v>
      </c>
    </row>
    <row r="405" s="21" customFormat="true" ht="12" hidden="false" customHeight="true" outlineLevel="0" collapsed="false">
      <c r="A405" s="16" t="n">
        <v>756</v>
      </c>
      <c r="B405" s="16" t="n">
        <v>75618</v>
      </c>
      <c r="C405" s="15" t="s">
        <v>321</v>
      </c>
      <c r="D405" s="17" t="s">
        <v>27</v>
      </c>
      <c r="E405" s="17" t="s">
        <v>24</v>
      </c>
      <c r="F405" s="23" t="n">
        <v>3000</v>
      </c>
      <c r="G405" s="26"/>
      <c r="H405" s="15" t="s">
        <v>67</v>
      </c>
      <c r="I405" s="15" t="s">
        <v>67</v>
      </c>
      <c r="J405" s="15" t="s">
        <v>25</v>
      </c>
      <c r="K405" s="15" t="s">
        <v>20</v>
      </c>
      <c r="L405" s="17" t="s">
        <v>21</v>
      </c>
      <c r="M405" s="20" t="s">
        <v>324</v>
      </c>
    </row>
    <row r="406" s="21" customFormat="true" ht="12" hidden="false" customHeight="true" outlineLevel="0" collapsed="false">
      <c r="A406" s="16" t="n">
        <v>700</v>
      </c>
      <c r="B406" s="15" t="n">
        <v>70005</v>
      </c>
      <c r="C406" s="15" t="s">
        <v>311</v>
      </c>
      <c r="D406" s="17" t="s">
        <v>27</v>
      </c>
      <c r="E406" s="17" t="s">
        <v>24</v>
      </c>
      <c r="F406" s="23" t="n">
        <v>500000</v>
      </c>
      <c r="G406" s="26"/>
      <c r="H406" s="15" t="s">
        <v>67</v>
      </c>
      <c r="I406" s="15" t="s">
        <v>67</v>
      </c>
      <c r="J406" s="15" t="s">
        <v>25</v>
      </c>
      <c r="K406" s="15" t="s">
        <v>20</v>
      </c>
      <c r="L406" s="17" t="s">
        <v>21</v>
      </c>
      <c r="M406" s="20" t="s">
        <v>325</v>
      </c>
    </row>
    <row r="407" s="21" customFormat="true" ht="12" hidden="false" customHeight="true" outlineLevel="0" collapsed="false">
      <c r="A407" s="15" t="n">
        <v>754</v>
      </c>
      <c r="B407" s="16" t="n">
        <v>75416</v>
      </c>
      <c r="C407" s="15" t="s">
        <v>178</v>
      </c>
      <c r="D407" s="17" t="s">
        <v>27</v>
      </c>
      <c r="E407" s="17" t="s">
        <v>24</v>
      </c>
      <c r="F407" s="23" t="n">
        <v>20000</v>
      </c>
      <c r="G407" s="26"/>
      <c r="H407" s="15" t="s">
        <v>206</v>
      </c>
      <c r="I407" s="15" t="s">
        <v>206</v>
      </c>
      <c r="J407" s="15" t="s">
        <v>25</v>
      </c>
      <c r="K407" s="15" t="s">
        <v>20</v>
      </c>
      <c r="L407" s="17" t="s">
        <v>21</v>
      </c>
      <c r="M407" s="20" t="s">
        <v>326</v>
      </c>
    </row>
    <row r="408" s="21" customFormat="true" ht="12" hidden="false" customHeight="true" outlineLevel="0" collapsed="false">
      <c r="A408" s="15" t="n">
        <v>855</v>
      </c>
      <c r="B408" s="16" t="n">
        <v>85516</v>
      </c>
      <c r="C408" s="17" t="s">
        <v>178</v>
      </c>
      <c r="D408" s="17" t="s">
        <v>27</v>
      </c>
      <c r="E408" s="17" t="s">
        <v>24</v>
      </c>
      <c r="F408" s="23" t="n">
        <v>1000</v>
      </c>
      <c r="G408" s="26"/>
      <c r="H408" s="15" t="s">
        <v>295</v>
      </c>
      <c r="I408" s="15" t="s">
        <v>295</v>
      </c>
      <c r="J408" s="15" t="s">
        <v>25</v>
      </c>
      <c r="K408" s="15" t="s">
        <v>20</v>
      </c>
      <c r="L408" s="17" t="s">
        <v>21</v>
      </c>
      <c r="M408" s="20" t="s">
        <v>327</v>
      </c>
    </row>
    <row r="409" s="21" customFormat="true" ht="12" hidden="false" customHeight="true" outlineLevel="0" collapsed="false">
      <c r="A409" s="16" t="n">
        <v>750</v>
      </c>
      <c r="B409" s="15" t="n">
        <v>75023</v>
      </c>
      <c r="C409" s="15" t="s">
        <v>153</v>
      </c>
      <c r="D409" s="17" t="s">
        <v>27</v>
      </c>
      <c r="E409" s="17" t="s">
        <v>24</v>
      </c>
      <c r="F409" s="23" t="n">
        <v>400000</v>
      </c>
      <c r="G409" s="26"/>
      <c r="H409" s="15" t="s">
        <v>116</v>
      </c>
      <c r="I409" s="15" t="s">
        <v>67</v>
      </c>
      <c r="J409" s="15" t="s">
        <v>25</v>
      </c>
      <c r="K409" s="15" t="s">
        <v>20</v>
      </c>
      <c r="L409" s="17" t="s">
        <v>21</v>
      </c>
      <c r="M409" s="20" t="s">
        <v>328</v>
      </c>
    </row>
    <row r="410" s="21" customFormat="true" ht="12" hidden="false" customHeight="true" outlineLevel="0" collapsed="false">
      <c r="A410" s="15" t="n">
        <v>900</v>
      </c>
      <c r="B410" s="16" t="n">
        <v>90017</v>
      </c>
      <c r="C410" s="15" t="s">
        <v>178</v>
      </c>
      <c r="D410" s="17" t="s">
        <v>27</v>
      </c>
      <c r="E410" s="17" t="s">
        <v>24</v>
      </c>
      <c r="F410" s="23" t="n">
        <v>300000</v>
      </c>
      <c r="G410" s="26"/>
      <c r="H410" s="15" t="s">
        <v>32</v>
      </c>
      <c r="I410" s="15" t="s">
        <v>32</v>
      </c>
      <c r="J410" s="15" t="s">
        <v>25</v>
      </c>
      <c r="K410" s="15" t="s">
        <v>20</v>
      </c>
      <c r="L410" s="17" t="s">
        <v>21</v>
      </c>
      <c r="M410" s="20" t="s">
        <v>329</v>
      </c>
    </row>
    <row r="411" s="21" customFormat="true" ht="12" hidden="false" customHeight="true" outlineLevel="0" collapsed="false">
      <c r="A411" s="15" t="n">
        <v>756</v>
      </c>
      <c r="B411" s="16" t="n">
        <v>75618</v>
      </c>
      <c r="C411" s="15" t="s">
        <v>330</v>
      </c>
      <c r="D411" s="17" t="s">
        <v>27</v>
      </c>
      <c r="E411" s="17" t="s">
        <v>31</v>
      </c>
      <c r="F411" s="23" t="n">
        <v>8000</v>
      </c>
      <c r="G411" s="26"/>
      <c r="H411" s="15" t="s">
        <v>67</v>
      </c>
      <c r="I411" s="15" t="s">
        <v>67</v>
      </c>
      <c r="J411" s="15" t="s">
        <v>25</v>
      </c>
      <c r="K411" s="15" t="s">
        <v>20</v>
      </c>
      <c r="L411" s="17" t="s">
        <v>21</v>
      </c>
      <c r="M411" s="20" t="s">
        <v>331</v>
      </c>
    </row>
    <row r="412" s="21" customFormat="true" ht="12" hidden="false" customHeight="true" outlineLevel="0" collapsed="false">
      <c r="A412" s="16" t="n">
        <v>750</v>
      </c>
      <c r="B412" s="15" t="n">
        <v>75023</v>
      </c>
      <c r="C412" s="15" t="s">
        <v>332</v>
      </c>
      <c r="D412" s="17" t="s">
        <v>23</v>
      </c>
      <c r="E412" s="17" t="s">
        <v>31</v>
      </c>
      <c r="F412" s="23"/>
      <c r="G412" s="26" t="n">
        <f aca="false">18000000</f>
        <v>18000000</v>
      </c>
      <c r="H412" s="15" t="s">
        <v>189</v>
      </c>
      <c r="I412" s="15" t="s">
        <v>67</v>
      </c>
      <c r="J412" s="15" t="s">
        <v>25</v>
      </c>
      <c r="K412" s="15" t="s">
        <v>20</v>
      </c>
      <c r="L412" s="17" t="s">
        <v>21</v>
      </c>
      <c r="M412" s="20" t="s">
        <v>333</v>
      </c>
    </row>
    <row r="413" s="21" customFormat="true" ht="12" hidden="false" customHeight="true" outlineLevel="0" collapsed="false">
      <c r="A413" s="15" t="n">
        <v>756</v>
      </c>
      <c r="B413" s="15" t="n">
        <v>75619</v>
      </c>
      <c r="C413" s="15" t="s">
        <v>334</v>
      </c>
      <c r="D413" s="17" t="s">
        <v>27</v>
      </c>
      <c r="E413" s="17" t="s">
        <v>31</v>
      </c>
      <c r="F413" s="23" t="n">
        <v>4000000</v>
      </c>
      <c r="G413" s="24"/>
      <c r="H413" s="15" t="s">
        <v>18</v>
      </c>
      <c r="I413" s="15" t="s">
        <v>18</v>
      </c>
      <c r="J413" s="15" t="s">
        <v>25</v>
      </c>
      <c r="K413" s="15" t="s">
        <v>20</v>
      </c>
      <c r="L413" s="17" t="s">
        <v>21</v>
      </c>
      <c r="M413" s="20" t="s">
        <v>335</v>
      </c>
    </row>
    <row r="414" s="21" customFormat="true" ht="12" hidden="false" customHeight="true" outlineLevel="0" collapsed="false">
      <c r="A414" s="15" t="n">
        <v>756</v>
      </c>
      <c r="B414" s="16" t="n">
        <v>75616</v>
      </c>
      <c r="C414" s="15" t="s">
        <v>336</v>
      </c>
      <c r="D414" s="17" t="s">
        <v>27</v>
      </c>
      <c r="E414" s="17" t="s">
        <v>31</v>
      </c>
      <c r="F414" s="23" t="n">
        <v>14000</v>
      </c>
      <c r="G414" s="26"/>
      <c r="H414" s="15" t="s">
        <v>67</v>
      </c>
      <c r="I414" s="15" t="s">
        <v>67</v>
      </c>
      <c r="J414" s="15" t="s">
        <v>25</v>
      </c>
      <c r="K414" s="15" t="s">
        <v>20</v>
      </c>
      <c r="L414" s="17" t="s">
        <v>21</v>
      </c>
      <c r="M414" s="20" t="s">
        <v>337</v>
      </c>
    </row>
    <row r="415" s="21" customFormat="true" ht="12" hidden="false" customHeight="true" outlineLevel="0" collapsed="false">
      <c r="A415" s="15" t="n">
        <v>900</v>
      </c>
      <c r="B415" s="16" t="n">
        <v>90020</v>
      </c>
      <c r="C415" s="15" t="s">
        <v>338</v>
      </c>
      <c r="D415" s="17" t="s">
        <v>27</v>
      </c>
      <c r="E415" s="17" t="s">
        <v>31</v>
      </c>
      <c r="F415" s="31" t="n">
        <v>5000</v>
      </c>
      <c r="G415" s="28"/>
      <c r="H415" s="15" t="s">
        <v>193</v>
      </c>
      <c r="I415" s="15" t="s">
        <v>67</v>
      </c>
      <c r="J415" s="15" t="s">
        <v>25</v>
      </c>
      <c r="K415" s="15" t="s">
        <v>20</v>
      </c>
      <c r="L415" s="17" t="s">
        <v>21</v>
      </c>
      <c r="M415" s="20" t="s">
        <v>339</v>
      </c>
    </row>
    <row r="416" s="21" customFormat="true" ht="12" hidden="false" customHeight="true" outlineLevel="0" collapsed="false">
      <c r="A416" s="15" t="n">
        <v>900</v>
      </c>
      <c r="B416" s="16" t="n">
        <v>90019</v>
      </c>
      <c r="C416" s="15" t="s">
        <v>205</v>
      </c>
      <c r="D416" s="17" t="s">
        <v>27</v>
      </c>
      <c r="E416" s="17" t="s">
        <v>31</v>
      </c>
      <c r="F416" s="23" t="n">
        <v>7000</v>
      </c>
      <c r="G416" s="26"/>
      <c r="H416" s="15" t="s">
        <v>175</v>
      </c>
      <c r="I416" s="15" t="s">
        <v>67</v>
      </c>
      <c r="J416" s="15" t="s">
        <v>25</v>
      </c>
      <c r="K416" s="15" t="s">
        <v>20</v>
      </c>
      <c r="L416" s="17" t="s">
        <v>21</v>
      </c>
      <c r="M416" s="20" t="s">
        <v>340</v>
      </c>
      <c r="O416" s="21" t="s">
        <v>154</v>
      </c>
    </row>
    <row r="417" s="21" customFormat="true" ht="12" hidden="false" customHeight="true" outlineLevel="0" collapsed="false">
      <c r="A417" s="15" t="n">
        <v>756</v>
      </c>
      <c r="B417" s="16" t="n">
        <v>75618</v>
      </c>
      <c r="C417" s="15" t="s">
        <v>341</v>
      </c>
      <c r="D417" s="17" t="s">
        <v>27</v>
      </c>
      <c r="E417" s="17" t="s">
        <v>31</v>
      </c>
      <c r="F417" s="23" t="n">
        <v>24000000</v>
      </c>
      <c r="G417" s="26"/>
      <c r="H417" s="15" t="s">
        <v>67</v>
      </c>
      <c r="I417" s="15" t="s">
        <v>67</v>
      </c>
      <c r="J417" s="15" t="s">
        <v>25</v>
      </c>
      <c r="K417" s="15" t="s">
        <v>20</v>
      </c>
      <c r="L417" s="17" t="s">
        <v>21</v>
      </c>
      <c r="M417" s="20" t="s">
        <v>342</v>
      </c>
    </row>
    <row r="418" s="21" customFormat="true" ht="12" hidden="false" customHeight="true" outlineLevel="0" collapsed="false">
      <c r="A418" s="15" t="n">
        <v>926</v>
      </c>
      <c r="B418" s="16" t="n">
        <v>92605</v>
      </c>
      <c r="C418" s="15" t="s">
        <v>37</v>
      </c>
      <c r="D418" s="17" t="s">
        <v>27</v>
      </c>
      <c r="E418" s="17" t="s">
        <v>24</v>
      </c>
      <c r="F418" s="23" t="n">
        <v>200000</v>
      </c>
      <c r="G418" s="26"/>
      <c r="H418" s="15" t="s">
        <v>117</v>
      </c>
      <c r="I418" s="15" t="s">
        <v>117</v>
      </c>
      <c r="J418" s="15" t="s">
        <v>25</v>
      </c>
      <c r="K418" s="15" t="s">
        <v>20</v>
      </c>
      <c r="L418" s="17" t="s">
        <v>21</v>
      </c>
      <c r="M418" s="20" t="s">
        <v>343</v>
      </c>
    </row>
    <row r="419" s="21" customFormat="true" ht="12" hidden="false" customHeight="true" outlineLevel="0" collapsed="false">
      <c r="A419" s="16" t="n">
        <v>756</v>
      </c>
      <c r="B419" s="15" t="n">
        <v>75616</v>
      </c>
      <c r="C419" s="15" t="s">
        <v>344</v>
      </c>
      <c r="D419" s="17" t="s">
        <v>27</v>
      </c>
      <c r="E419" s="17" t="s">
        <v>24</v>
      </c>
      <c r="F419" s="23" t="n">
        <v>1500000</v>
      </c>
      <c r="G419" s="26"/>
      <c r="H419" s="15" t="s">
        <v>67</v>
      </c>
      <c r="I419" s="15" t="s">
        <v>67</v>
      </c>
      <c r="J419" s="15" t="s">
        <v>25</v>
      </c>
      <c r="K419" s="15" t="s">
        <v>20</v>
      </c>
      <c r="L419" s="17" t="s">
        <v>21</v>
      </c>
      <c r="M419" s="20" t="s">
        <v>345</v>
      </c>
    </row>
    <row r="420" s="21" customFormat="true" ht="12" hidden="false" customHeight="true" outlineLevel="0" collapsed="false">
      <c r="A420" s="16" t="n">
        <v>700</v>
      </c>
      <c r="B420" s="15" t="n">
        <v>70005</v>
      </c>
      <c r="C420" s="15" t="s">
        <v>178</v>
      </c>
      <c r="D420" s="17" t="s">
        <v>27</v>
      </c>
      <c r="E420" s="17" t="s">
        <v>59</v>
      </c>
      <c r="F420" s="23" t="n">
        <v>1000000</v>
      </c>
      <c r="G420" s="26"/>
      <c r="H420" s="15" t="s">
        <v>100</v>
      </c>
      <c r="I420" s="15" t="s">
        <v>67</v>
      </c>
      <c r="J420" s="15" t="s">
        <v>25</v>
      </c>
      <c r="K420" s="15" t="s">
        <v>20</v>
      </c>
      <c r="L420" s="17" t="s">
        <v>21</v>
      </c>
      <c r="M420" s="20" t="s">
        <v>346</v>
      </c>
    </row>
    <row r="421" s="21" customFormat="true" ht="12" hidden="false" customHeight="true" outlineLevel="0" collapsed="false">
      <c r="A421" s="16" t="n">
        <v>700</v>
      </c>
      <c r="B421" s="15" t="n">
        <v>70005</v>
      </c>
      <c r="C421" s="15" t="s">
        <v>178</v>
      </c>
      <c r="D421" s="17" t="s">
        <v>27</v>
      </c>
      <c r="E421" s="17" t="s">
        <v>59</v>
      </c>
      <c r="F421" s="23" t="n">
        <v>50000</v>
      </c>
      <c r="G421" s="26"/>
      <c r="H421" s="15" t="s">
        <v>110</v>
      </c>
      <c r="I421" s="15" t="s">
        <v>67</v>
      </c>
      <c r="J421" s="15" t="s">
        <v>25</v>
      </c>
      <c r="K421" s="15" t="s">
        <v>20</v>
      </c>
      <c r="L421" s="17" t="s">
        <v>21</v>
      </c>
      <c r="M421" s="20" t="s">
        <v>346</v>
      </c>
    </row>
    <row r="422" s="21" customFormat="true" ht="12" hidden="false" customHeight="true" outlineLevel="0" collapsed="false">
      <c r="A422" s="16" t="n">
        <v>700</v>
      </c>
      <c r="B422" s="15" t="n">
        <v>70007</v>
      </c>
      <c r="C422" s="15" t="s">
        <v>178</v>
      </c>
      <c r="D422" s="17" t="s">
        <v>27</v>
      </c>
      <c r="E422" s="17" t="s">
        <v>59</v>
      </c>
      <c r="F422" s="23" t="n">
        <v>10700000</v>
      </c>
      <c r="G422" s="26"/>
      <c r="H422" s="15" t="s">
        <v>92</v>
      </c>
      <c r="I422" s="15" t="s">
        <v>92</v>
      </c>
      <c r="J422" s="15" t="s">
        <v>25</v>
      </c>
      <c r="K422" s="15" t="s">
        <v>20</v>
      </c>
      <c r="L422" s="17" t="s">
        <v>21</v>
      </c>
      <c r="M422" s="20" t="s">
        <v>347</v>
      </c>
    </row>
    <row r="423" s="21" customFormat="true" ht="12" hidden="false" customHeight="true" outlineLevel="0" collapsed="false">
      <c r="A423" s="16" t="n">
        <v>700</v>
      </c>
      <c r="B423" s="15" t="n">
        <v>70005</v>
      </c>
      <c r="C423" s="15" t="s">
        <v>178</v>
      </c>
      <c r="D423" s="17" t="s">
        <v>27</v>
      </c>
      <c r="E423" s="17" t="s">
        <v>59</v>
      </c>
      <c r="F423" s="23" t="n">
        <f aca="false">12000000+500000-10700000</f>
        <v>1800000</v>
      </c>
      <c r="G423" s="26"/>
      <c r="H423" s="15" t="s">
        <v>92</v>
      </c>
      <c r="I423" s="15" t="s">
        <v>92</v>
      </c>
      <c r="J423" s="15" t="s">
        <v>25</v>
      </c>
      <c r="K423" s="15" t="s">
        <v>20</v>
      </c>
      <c r="L423" s="17" t="s">
        <v>21</v>
      </c>
      <c r="M423" s="20" t="s">
        <v>348</v>
      </c>
    </row>
    <row r="424" s="21" customFormat="true" ht="12" hidden="false" customHeight="true" outlineLevel="0" collapsed="false">
      <c r="A424" s="15" t="s">
        <v>137</v>
      </c>
      <c r="B424" s="16" t="s">
        <v>138</v>
      </c>
      <c r="C424" s="15" t="s">
        <v>205</v>
      </c>
      <c r="D424" s="17" t="s">
        <v>27</v>
      </c>
      <c r="E424" s="17" t="s">
        <v>31</v>
      </c>
      <c r="F424" s="31" t="n">
        <v>30000</v>
      </c>
      <c r="G424" s="28"/>
      <c r="H424" s="15" t="s">
        <v>193</v>
      </c>
      <c r="I424" s="15" t="s">
        <v>67</v>
      </c>
      <c r="J424" s="15" t="s">
        <v>25</v>
      </c>
      <c r="K424" s="15" t="s">
        <v>20</v>
      </c>
      <c r="L424" s="17" t="s">
        <v>21</v>
      </c>
      <c r="M424" s="20" t="s">
        <v>349</v>
      </c>
    </row>
    <row r="425" s="21" customFormat="true" ht="12" hidden="false" customHeight="true" outlineLevel="0" collapsed="false">
      <c r="A425" s="15" t="n">
        <v>750</v>
      </c>
      <c r="B425" s="16" t="n">
        <v>75075</v>
      </c>
      <c r="C425" s="15" t="s">
        <v>205</v>
      </c>
      <c r="D425" s="17" t="s">
        <v>27</v>
      </c>
      <c r="E425" s="17" t="s">
        <v>31</v>
      </c>
      <c r="F425" s="23" t="n">
        <v>9000</v>
      </c>
      <c r="G425" s="26"/>
      <c r="H425" s="15" t="s">
        <v>112</v>
      </c>
      <c r="I425" s="15" t="s">
        <v>67</v>
      </c>
      <c r="J425" s="15" t="s">
        <v>25</v>
      </c>
      <c r="K425" s="15" t="s">
        <v>20</v>
      </c>
      <c r="L425" s="17" t="s">
        <v>21</v>
      </c>
      <c r="M425" s="20" t="s">
        <v>350</v>
      </c>
    </row>
    <row r="426" s="21" customFormat="true" ht="12" hidden="false" customHeight="true" outlineLevel="0" collapsed="false">
      <c r="A426" s="15" t="n">
        <v>756</v>
      </c>
      <c r="B426" s="16" t="n">
        <v>75618</v>
      </c>
      <c r="C426" s="15" t="s">
        <v>30</v>
      </c>
      <c r="D426" s="17" t="s">
        <v>23</v>
      </c>
      <c r="E426" s="17" t="s">
        <v>31</v>
      </c>
      <c r="F426" s="31"/>
      <c r="G426" s="28" t="n">
        <v>4000</v>
      </c>
      <c r="H426" s="15" t="s">
        <v>193</v>
      </c>
      <c r="I426" s="15" t="s">
        <v>67</v>
      </c>
      <c r="J426" s="15" t="s">
        <v>25</v>
      </c>
      <c r="K426" s="15" t="s">
        <v>20</v>
      </c>
      <c r="L426" s="17" t="s">
        <v>21</v>
      </c>
      <c r="M426" s="20" t="s">
        <v>351</v>
      </c>
    </row>
    <row r="427" s="21" customFormat="true" ht="12" hidden="false" customHeight="true" outlineLevel="0" collapsed="false">
      <c r="A427" s="16" t="n">
        <v>700</v>
      </c>
      <c r="B427" s="15" t="n">
        <v>70005</v>
      </c>
      <c r="C427" s="15" t="s">
        <v>58</v>
      </c>
      <c r="D427" s="17" t="s">
        <v>27</v>
      </c>
      <c r="E427" s="17" t="s">
        <v>59</v>
      </c>
      <c r="F427" s="23" t="n">
        <v>6000000</v>
      </c>
      <c r="G427" s="26"/>
      <c r="H427" s="15" t="s">
        <v>110</v>
      </c>
      <c r="I427" s="15" t="s">
        <v>67</v>
      </c>
      <c r="J427" s="15" t="s">
        <v>25</v>
      </c>
      <c r="K427" s="15" t="s">
        <v>20</v>
      </c>
      <c r="L427" s="17" t="s">
        <v>21</v>
      </c>
      <c r="M427" s="20" t="s">
        <v>352</v>
      </c>
    </row>
    <row r="428" s="21" customFormat="true" ht="12" hidden="false" customHeight="true" outlineLevel="0" collapsed="false">
      <c r="A428" s="15" t="n">
        <v>900</v>
      </c>
      <c r="B428" s="16" t="n">
        <v>90095</v>
      </c>
      <c r="C428" s="15" t="s">
        <v>30</v>
      </c>
      <c r="D428" s="17" t="s">
        <v>27</v>
      </c>
      <c r="E428" s="17" t="s">
        <v>31</v>
      </c>
      <c r="F428" s="31" t="n">
        <v>1000</v>
      </c>
      <c r="G428" s="28"/>
      <c r="H428" s="15" t="s">
        <v>193</v>
      </c>
      <c r="I428" s="15" t="s">
        <v>67</v>
      </c>
      <c r="J428" s="15" t="s">
        <v>25</v>
      </c>
      <c r="K428" s="15" t="s">
        <v>20</v>
      </c>
      <c r="L428" s="17" t="s">
        <v>21</v>
      </c>
      <c r="M428" s="29" t="s">
        <v>353</v>
      </c>
    </row>
    <row r="429" s="21" customFormat="true" ht="12" hidden="false" customHeight="true" outlineLevel="0" collapsed="false">
      <c r="A429" s="15" t="n">
        <v>853</v>
      </c>
      <c r="B429" s="16" t="n">
        <v>85321</v>
      </c>
      <c r="C429" s="15" t="s">
        <v>205</v>
      </c>
      <c r="D429" s="17" t="s">
        <v>23</v>
      </c>
      <c r="E429" s="17" t="s">
        <v>31</v>
      </c>
      <c r="F429" s="23"/>
      <c r="G429" s="26" t="n">
        <v>3000</v>
      </c>
      <c r="H429" s="15" t="s">
        <v>112</v>
      </c>
      <c r="I429" s="15" t="s">
        <v>67</v>
      </c>
      <c r="J429" s="15" t="s">
        <v>25</v>
      </c>
      <c r="K429" s="15" t="s">
        <v>20</v>
      </c>
      <c r="L429" s="17" t="s">
        <v>21</v>
      </c>
      <c r="M429" s="20" t="s">
        <v>354</v>
      </c>
    </row>
    <row r="430" s="21" customFormat="true" ht="12" hidden="false" customHeight="true" outlineLevel="0" collapsed="false">
      <c r="A430" s="16" t="n">
        <v>750</v>
      </c>
      <c r="B430" s="15" t="n">
        <v>75023</v>
      </c>
      <c r="C430" s="15" t="s">
        <v>205</v>
      </c>
      <c r="D430" s="17" t="s">
        <v>23</v>
      </c>
      <c r="E430" s="17" t="s">
        <v>31</v>
      </c>
      <c r="F430" s="23"/>
      <c r="G430" s="26" t="n">
        <v>6000</v>
      </c>
      <c r="H430" s="15" t="s">
        <v>110</v>
      </c>
      <c r="I430" s="15" t="s">
        <v>67</v>
      </c>
      <c r="J430" s="15" t="s">
        <v>25</v>
      </c>
      <c r="K430" s="15" t="s">
        <v>20</v>
      </c>
      <c r="L430" s="17" t="s">
        <v>21</v>
      </c>
      <c r="M430" s="20" t="s">
        <v>355</v>
      </c>
    </row>
    <row r="431" s="21" customFormat="true" ht="12" hidden="false" customHeight="true" outlineLevel="0" collapsed="false">
      <c r="A431" s="16" t="n">
        <v>750</v>
      </c>
      <c r="B431" s="15" t="n">
        <v>75023</v>
      </c>
      <c r="C431" s="15" t="s">
        <v>356</v>
      </c>
      <c r="D431" s="17" t="s">
        <v>23</v>
      </c>
      <c r="E431" s="17" t="s">
        <v>31</v>
      </c>
      <c r="F431" s="23"/>
      <c r="G431" s="26" t="n">
        <v>50000</v>
      </c>
      <c r="H431" s="15" t="s">
        <v>189</v>
      </c>
      <c r="I431" s="15" t="s">
        <v>67</v>
      </c>
      <c r="J431" s="15" t="s">
        <v>25</v>
      </c>
      <c r="K431" s="15" t="s">
        <v>20</v>
      </c>
      <c r="L431" s="17" t="s">
        <v>21</v>
      </c>
      <c r="M431" s="20" t="s">
        <v>357</v>
      </c>
    </row>
    <row r="432" s="21" customFormat="true" ht="12" hidden="false" customHeight="true" outlineLevel="0" collapsed="false">
      <c r="A432" s="15" t="n">
        <v>854</v>
      </c>
      <c r="B432" s="16" t="n">
        <v>85406</v>
      </c>
      <c r="C432" s="15" t="s">
        <v>153</v>
      </c>
      <c r="D432" s="17" t="s">
        <v>23</v>
      </c>
      <c r="E432" s="17" t="s">
        <v>24</v>
      </c>
      <c r="F432" s="23"/>
      <c r="G432" s="26" t="n">
        <v>5000</v>
      </c>
      <c r="H432" s="15" t="s">
        <v>358</v>
      </c>
      <c r="I432" s="15" t="s">
        <v>358</v>
      </c>
      <c r="J432" s="15" t="s">
        <v>25</v>
      </c>
      <c r="K432" s="15" t="s">
        <v>20</v>
      </c>
      <c r="L432" s="17" t="s">
        <v>21</v>
      </c>
      <c r="M432" s="20" t="s">
        <v>359</v>
      </c>
    </row>
    <row r="433" s="21" customFormat="true" ht="12" hidden="false" customHeight="true" outlineLevel="0" collapsed="false">
      <c r="A433" s="15" t="n">
        <v>600</v>
      </c>
      <c r="B433" s="15" t="n">
        <v>60015</v>
      </c>
      <c r="C433" s="15" t="s">
        <v>37</v>
      </c>
      <c r="D433" s="17" t="s">
        <v>23</v>
      </c>
      <c r="E433" s="17" t="s">
        <v>24</v>
      </c>
      <c r="F433" s="23"/>
      <c r="G433" s="26" t="n">
        <v>800000</v>
      </c>
      <c r="H433" s="15" t="s">
        <v>32</v>
      </c>
      <c r="I433" s="15" t="s">
        <v>32</v>
      </c>
      <c r="J433" s="15" t="s">
        <v>25</v>
      </c>
      <c r="K433" s="15" t="s">
        <v>20</v>
      </c>
      <c r="L433" s="17" t="s">
        <v>21</v>
      </c>
      <c r="M433" s="20" t="s">
        <v>360</v>
      </c>
    </row>
    <row r="434" s="21" customFormat="true" ht="12" hidden="false" customHeight="true" outlineLevel="0" collapsed="false">
      <c r="A434" s="15" t="n">
        <v>600</v>
      </c>
      <c r="B434" s="15" t="n">
        <v>60021</v>
      </c>
      <c r="C434" s="15" t="s">
        <v>37</v>
      </c>
      <c r="D434" s="17" t="s">
        <v>27</v>
      </c>
      <c r="E434" s="17" t="s">
        <v>24</v>
      </c>
      <c r="F434" s="23" t="n">
        <v>150000</v>
      </c>
      <c r="G434" s="26"/>
      <c r="H434" s="15" t="s">
        <v>185</v>
      </c>
      <c r="I434" s="15" t="s">
        <v>185</v>
      </c>
      <c r="J434" s="15" t="s">
        <v>25</v>
      </c>
      <c r="K434" s="15" t="s">
        <v>20</v>
      </c>
      <c r="L434" s="17" t="s">
        <v>21</v>
      </c>
      <c r="M434" s="20" t="s">
        <v>361</v>
      </c>
    </row>
    <row r="435" s="21" customFormat="true" ht="12" hidden="false" customHeight="true" outlineLevel="0" collapsed="false">
      <c r="A435" s="16" t="n">
        <v>756</v>
      </c>
      <c r="B435" s="15" t="n">
        <v>75618</v>
      </c>
      <c r="C435" s="15" t="s">
        <v>205</v>
      </c>
      <c r="D435" s="17" t="s">
        <v>27</v>
      </c>
      <c r="E435" s="17" t="s">
        <v>31</v>
      </c>
      <c r="F435" s="23" t="n">
        <v>150000</v>
      </c>
      <c r="G435" s="26"/>
      <c r="H435" s="15" t="s">
        <v>362</v>
      </c>
      <c r="I435" s="15" t="s">
        <v>67</v>
      </c>
      <c r="J435" s="15" t="s">
        <v>25</v>
      </c>
      <c r="K435" s="15" t="s">
        <v>20</v>
      </c>
      <c r="L435" s="17" t="s">
        <v>21</v>
      </c>
      <c r="M435" s="20" t="s">
        <v>363</v>
      </c>
    </row>
    <row r="436" s="21" customFormat="true" ht="12" hidden="false" customHeight="true" outlineLevel="0" collapsed="false">
      <c r="A436" s="16" t="n">
        <v>750</v>
      </c>
      <c r="B436" s="15" t="n">
        <v>75023</v>
      </c>
      <c r="C436" s="15" t="s">
        <v>205</v>
      </c>
      <c r="D436" s="17" t="s">
        <v>23</v>
      </c>
      <c r="E436" s="17" t="s">
        <v>31</v>
      </c>
      <c r="F436" s="23"/>
      <c r="G436" s="26" t="n">
        <v>6000</v>
      </c>
      <c r="H436" s="15" t="s">
        <v>110</v>
      </c>
      <c r="I436" s="15" t="s">
        <v>67</v>
      </c>
      <c r="J436" s="15" t="s">
        <v>25</v>
      </c>
      <c r="K436" s="15" t="s">
        <v>20</v>
      </c>
      <c r="L436" s="17" t="s">
        <v>21</v>
      </c>
      <c r="M436" s="20" t="s">
        <v>364</v>
      </c>
    </row>
    <row r="437" s="21" customFormat="true" ht="12" hidden="false" customHeight="true" outlineLevel="0" collapsed="false">
      <c r="A437" s="15" t="n">
        <v>900</v>
      </c>
      <c r="B437" s="16" t="n">
        <v>90095</v>
      </c>
      <c r="C437" s="15" t="s">
        <v>205</v>
      </c>
      <c r="D437" s="17" t="s">
        <v>27</v>
      </c>
      <c r="E437" s="17" t="s">
        <v>31</v>
      </c>
      <c r="F437" s="23" t="n">
        <v>280000</v>
      </c>
      <c r="G437" s="26"/>
      <c r="H437" s="15" t="s">
        <v>313</v>
      </c>
      <c r="I437" s="15" t="s">
        <v>313</v>
      </c>
      <c r="J437" s="15" t="s">
        <v>25</v>
      </c>
      <c r="K437" s="15" t="s">
        <v>20</v>
      </c>
      <c r="L437" s="17" t="s">
        <v>21</v>
      </c>
      <c r="M437" s="20" t="s">
        <v>365</v>
      </c>
    </row>
    <row r="438" s="21" customFormat="true" ht="12" hidden="false" customHeight="true" outlineLevel="0" collapsed="false">
      <c r="A438" s="16" t="n">
        <v>750</v>
      </c>
      <c r="B438" s="15" t="n">
        <v>75011</v>
      </c>
      <c r="C438" s="15" t="s">
        <v>205</v>
      </c>
      <c r="D438" s="17" t="s">
        <v>27</v>
      </c>
      <c r="E438" s="17" t="s">
        <v>31</v>
      </c>
      <c r="F438" s="23" t="n">
        <v>6000</v>
      </c>
      <c r="G438" s="26"/>
      <c r="H438" s="15" t="s">
        <v>110</v>
      </c>
      <c r="I438" s="15" t="s">
        <v>67</v>
      </c>
      <c r="J438" s="15" t="s">
        <v>25</v>
      </c>
      <c r="K438" s="15" t="s">
        <v>20</v>
      </c>
      <c r="L438" s="17" t="s">
        <v>21</v>
      </c>
      <c r="M438" s="20" t="s">
        <v>366</v>
      </c>
    </row>
    <row r="439" s="21" customFormat="true" ht="12" hidden="false" customHeight="true" outlineLevel="0" collapsed="false">
      <c r="A439" s="16" t="n">
        <v>750</v>
      </c>
      <c r="B439" s="15" t="n">
        <v>75023</v>
      </c>
      <c r="C439" s="15" t="s">
        <v>367</v>
      </c>
      <c r="D439" s="17" t="s">
        <v>23</v>
      </c>
      <c r="E439" s="17" t="s">
        <v>31</v>
      </c>
      <c r="F439" s="23"/>
      <c r="G439" s="26" t="n">
        <v>8000</v>
      </c>
      <c r="H439" s="15" t="s">
        <v>189</v>
      </c>
      <c r="I439" s="15" t="s">
        <v>67</v>
      </c>
      <c r="J439" s="15" t="s">
        <v>25</v>
      </c>
      <c r="K439" s="15" t="s">
        <v>20</v>
      </c>
      <c r="L439" s="17" t="s">
        <v>21</v>
      </c>
      <c r="M439" s="20" t="s">
        <v>368</v>
      </c>
    </row>
    <row r="440" s="21" customFormat="true" ht="12" hidden="false" customHeight="true" outlineLevel="0" collapsed="false">
      <c r="A440" s="15" t="n">
        <v>756</v>
      </c>
      <c r="B440" s="16" t="n">
        <v>75618</v>
      </c>
      <c r="C440" s="15" t="s">
        <v>30</v>
      </c>
      <c r="D440" s="17" t="s">
        <v>27</v>
      </c>
      <c r="E440" s="17" t="s">
        <v>31</v>
      </c>
      <c r="F440" s="23" t="n">
        <v>7000</v>
      </c>
      <c r="G440" s="26"/>
      <c r="H440" s="15" t="s">
        <v>112</v>
      </c>
      <c r="I440" s="15" t="s">
        <v>67</v>
      </c>
      <c r="J440" s="15" t="s">
        <v>25</v>
      </c>
      <c r="K440" s="15" t="s">
        <v>20</v>
      </c>
      <c r="L440" s="17" t="s">
        <v>21</v>
      </c>
      <c r="M440" s="20" t="s">
        <v>369</v>
      </c>
    </row>
    <row r="441" s="21" customFormat="true" ht="12" hidden="false" customHeight="true" outlineLevel="0" collapsed="false">
      <c r="A441" s="16" t="n">
        <v>750</v>
      </c>
      <c r="B441" s="15" t="n">
        <v>75023</v>
      </c>
      <c r="C441" s="15" t="s">
        <v>205</v>
      </c>
      <c r="D441" s="17" t="s">
        <v>27</v>
      </c>
      <c r="E441" s="17" t="s">
        <v>31</v>
      </c>
      <c r="F441" s="23" t="n">
        <v>10000</v>
      </c>
      <c r="G441" s="26"/>
      <c r="H441" s="15" t="s">
        <v>189</v>
      </c>
      <c r="I441" s="15" t="s">
        <v>67</v>
      </c>
      <c r="J441" s="15" t="s">
        <v>25</v>
      </c>
      <c r="K441" s="15" t="s">
        <v>20</v>
      </c>
      <c r="L441" s="17" t="s">
        <v>21</v>
      </c>
      <c r="M441" s="20" t="s">
        <v>370</v>
      </c>
    </row>
    <row r="442" s="21" customFormat="true" ht="12" hidden="false" customHeight="true" outlineLevel="0" collapsed="false">
      <c r="A442" s="16" t="n">
        <v>756</v>
      </c>
      <c r="B442" s="15" t="n">
        <v>75618</v>
      </c>
      <c r="C442" s="15" t="s">
        <v>205</v>
      </c>
      <c r="D442" s="17" t="s">
        <v>27</v>
      </c>
      <c r="E442" s="17" t="s">
        <v>31</v>
      </c>
      <c r="F442" s="23" t="n">
        <v>3000</v>
      </c>
      <c r="G442" s="26"/>
      <c r="H442" s="15" t="s">
        <v>362</v>
      </c>
      <c r="I442" s="15" t="s">
        <v>67</v>
      </c>
      <c r="J442" s="15" t="s">
        <v>25</v>
      </c>
      <c r="K442" s="15" t="s">
        <v>20</v>
      </c>
      <c r="L442" s="17" t="s">
        <v>21</v>
      </c>
      <c r="M442" s="20" t="s">
        <v>371</v>
      </c>
    </row>
    <row r="443" s="21" customFormat="true" ht="12" hidden="false" customHeight="true" outlineLevel="0" collapsed="false">
      <c r="A443" s="15" t="n">
        <v>756</v>
      </c>
      <c r="B443" s="16" t="n">
        <v>75618</v>
      </c>
      <c r="C443" s="15" t="s">
        <v>30</v>
      </c>
      <c r="D443" s="17" t="s">
        <v>27</v>
      </c>
      <c r="E443" s="17" t="s">
        <v>31</v>
      </c>
      <c r="F443" s="23" t="n">
        <v>10000000</v>
      </c>
      <c r="G443" s="26"/>
      <c r="H443" s="15" t="s">
        <v>32</v>
      </c>
      <c r="I443" s="15" t="s">
        <v>32</v>
      </c>
      <c r="J443" s="15" t="s">
        <v>25</v>
      </c>
      <c r="K443" s="15" t="s">
        <v>20</v>
      </c>
      <c r="L443" s="17" t="s">
        <v>21</v>
      </c>
      <c r="M443" s="20" t="s">
        <v>372</v>
      </c>
    </row>
    <row r="444" s="21" customFormat="true" ht="12" hidden="false" customHeight="true" outlineLevel="0" collapsed="false">
      <c r="A444" s="15" t="n">
        <v>756</v>
      </c>
      <c r="B444" s="16" t="n">
        <v>75618</v>
      </c>
      <c r="C444" s="15" t="s">
        <v>30</v>
      </c>
      <c r="D444" s="17" t="s">
        <v>23</v>
      </c>
      <c r="E444" s="17" t="s">
        <v>31</v>
      </c>
      <c r="F444" s="23"/>
      <c r="G444" s="26" t="n">
        <v>5000000</v>
      </c>
      <c r="H444" s="15" t="s">
        <v>32</v>
      </c>
      <c r="I444" s="15" t="s">
        <v>32</v>
      </c>
      <c r="J444" s="15" t="s">
        <v>25</v>
      </c>
      <c r="K444" s="15" t="s">
        <v>20</v>
      </c>
      <c r="L444" s="17" t="s">
        <v>21</v>
      </c>
      <c r="M444" s="20" t="s">
        <v>372</v>
      </c>
    </row>
    <row r="445" s="21" customFormat="true" ht="12" hidden="false" customHeight="true" outlineLevel="0" collapsed="false">
      <c r="A445" s="16" t="n">
        <v>750</v>
      </c>
      <c r="B445" s="15" t="n">
        <v>75023</v>
      </c>
      <c r="C445" s="15" t="s">
        <v>205</v>
      </c>
      <c r="D445" s="17" t="s">
        <v>23</v>
      </c>
      <c r="E445" s="17" t="s">
        <v>31</v>
      </c>
      <c r="F445" s="23"/>
      <c r="G445" s="26" t="n">
        <v>50000</v>
      </c>
      <c r="H445" s="15" t="s">
        <v>189</v>
      </c>
      <c r="I445" s="15" t="s">
        <v>67</v>
      </c>
      <c r="J445" s="15" t="s">
        <v>25</v>
      </c>
      <c r="K445" s="15" t="s">
        <v>20</v>
      </c>
      <c r="L445" s="17" t="s">
        <v>21</v>
      </c>
      <c r="M445" s="20" t="s">
        <v>373</v>
      </c>
    </row>
    <row r="446" s="21" customFormat="true" ht="12" hidden="false" customHeight="true" outlineLevel="0" collapsed="false">
      <c r="A446" s="15" t="n">
        <v>600</v>
      </c>
      <c r="B446" s="15" t="n">
        <v>60020</v>
      </c>
      <c r="C446" s="15" t="s">
        <v>153</v>
      </c>
      <c r="D446" s="17" t="s">
        <v>27</v>
      </c>
      <c r="E446" s="17" t="s">
        <v>24</v>
      </c>
      <c r="F446" s="23" t="n">
        <v>5450000</v>
      </c>
      <c r="G446" s="20"/>
      <c r="H446" s="15" t="s">
        <v>185</v>
      </c>
      <c r="I446" s="15" t="s">
        <v>185</v>
      </c>
      <c r="J446" s="15" t="s">
        <v>25</v>
      </c>
      <c r="K446" s="15" t="s">
        <v>20</v>
      </c>
      <c r="L446" s="17" t="s">
        <v>21</v>
      </c>
      <c r="M446" s="20" t="s">
        <v>374</v>
      </c>
    </row>
    <row r="447" s="21" customFormat="true" ht="12" hidden="false" customHeight="true" outlineLevel="0" collapsed="false">
      <c r="A447" s="15" t="n">
        <v>756</v>
      </c>
      <c r="B447" s="16" t="n">
        <v>75618</v>
      </c>
      <c r="C447" s="15" t="s">
        <v>375</v>
      </c>
      <c r="D447" s="17" t="s">
        <v>27</v>
      </c>
      <c r="E447" s="17" t="s">
        <v>19</v>
      </c>
      <c r="F447" s="23" t="n">
        <v>25000000</v>
      </c>
      <c r="G447" s="26"/>
      <c r="H447" s="15" t="s">
        <v>110</v>
      </c>
      <c r="I447" s="15" t="s">
        <v>67</v>
      </c>
      <c r="J447" s="15" t="s">
        <v>25</v>
      </c>
      <c r="K447" s="15" t="s">
        <v>20</v>
      </c>
      <c r="L447" s="17" t="s">
        <v>21</v>
      </c>
      <c r="M447" s="20" t="s">
        <v>376</v>
      </c>
    </row>
    <row r="448" s="21" customFormat="true" ht="12" hidden="false" customHeight="true" outlineLevel="0" collapsed="false">
      <c r="A448" s="15" t="n">
        <v>853</v>
      </c>
      <c r="B448" s="16" t="n">
        <v>85333</v>
      </c>
      <c r="C448" s="15" t="s">
        <v>367</v>
      </c>
      <c r="D448" s="17" t="s">
        <v>23</v>
      </c>
      <c r="E448" s="17" t="s">
        <v>31</v>
      </c>
      <c r="F448" s="23"/>
      <c r="G448" s="26" t="n">
        <v>8000</v>
      </c>
      <c r="H448" s="15" t="s">
        <v>377</v>
      </c>
      <c r="I448" s="15" t="s">
        <v>377</v>
      </c>
      <c r="J448" s="15" t="s">
        <v>25</v>
      </c>
      <c r="K448" s="15" t="s">
        <v>20</v>
      </c>
      <c r="L448" s="17" t="s">
        <v>21</v>
      </c>
      <c r="M448" s="20" t="s">
        <v>378</v>
      </c>
    </row>
    <row r="449" s="21" customFormat="true" ht="12" hidden="false" customHeight="true" outlineLevel="0" collapsed="false">
      <c r="A449" s="15" t="n">
        <v>750</v>
      </c>
      <c r="B449" s="15" t="n">
        <v>75023</v>
      </c>
      <c r="C449" s="15" t="s">
        <v>356</v>
      </c>
      <c r="D449" s="17" t="s">
        <v>27</v>
      </c>
      <c r="E449" s="17" t="s">
        <v>31</v>
      </c>
      <c r="F449" s="23" t="n">
        <v>33000</v>
      </c>
      <c r="G449" s="26"/>
      <c r="H449" s="15" t="s">
        <v>185</v>
      </c>
      <c r="I449" s="15" t="s">
        <v>185</v>
      </c>
      <c r="J449" s="15" t="s">
        <v>25</v>
      </c>
      <c r="K449" s="15" t="s">
        <v>20</v>
      </c>
      <c r="L449" s="17" t="s">
        <v>21</v>
      </c>
      <c r="M449" s="20" t="s">
        <v>379</v>
      </c>
    </row>
    <row r="450" s="21" customFormat="true" ht="12" hidden="false" customHeight="true" outlineLevel="0" collapsed="false">
      <c r="A450" s="16" t="n">
        <v>750</v>
      </c>
      <c r="B450" s="15" t="n">
        <v>75023</v>
      </c>
      <c r="C450" s="15" t="s">
        <v>356</v>
      </c>
      <c r="D450" s="17" t="s">
        <v>23</v>
      </c>
      <c r="E450" s="17" t="s">
        <v>31</v>
      </c>
      <c r="F450" s="23"/>
      <c r="G450" s="26" t="n">
        <v>55000</v>
      </c>
      <c r="H450" s="15" t="s">
        <v>189</v>
      </c>
      <c r="I450" s="15" t="s">
        <v>67</v>
      </c>
      <c r="J450" s="15" t="s">
        <v>25</v>
      </c>
      <c r="K450" s="15" t="s">
        <v>20</v>
      </c>
      <c r="L450" s="17" t="s">
        <v>21</v>
      </c>
      <c r="M450" s="20" t="s">
        <v>380</v>
      </c>
    </row>
    <row r="451" s="21" customFormat="true" ht="12" hidden="false" customHeight="true" outlineLevel="0" collapsed="false">
      <c r="A451" s="16" t="n">
        <v>750</v>
      </c>
      <c r="B451" s="15" t="n">
        <v>75023</v>
      </c>
      <c r="C451" s="15" t="s">
        <v>356</v>
      </c>
      <c r="D451" s="17" t="s">
        <v>27</v>
      </c>
      <c r="E451" s="17" t="s">
        <v>31</v>
      </c>
      <c r="F451" s="23" t="n">
        <v>130000</v>
      </c>
      <c r="G451" s="26"/>
      <c r="H451" s="15" t="s">
        <v>189</v>
      </c>
      <c r="I451" s="15" t="s">
        <v>67</v>
      </c>
      <c r="J451" s="15" t="s">
        <v>25</v>
      </c>
      <c r="K451" s="15" t="s">
        <v>20</v>
      </c>
      <c r="L451" s="17" t="s">
        <v>21</v>
      </c>
      <c r="M451" s="20" t="s">
        <v>381</v>
      </c>
    </row>
    <row r="452" s="21" customFormat="true" ht="12" hidden="false" customHeight="true" outlineLevel="0" collapsed="false">
      <c r="A452" s="15" t="n">
        <v>853</v>
      </c>
      <c r="B452" s="16" t="n">
        <v>85333</v>
      </c>
      <c r="C452" s="15" t="s">
        <v>205</v>
      </c>
      <c r="D452" s="17" t="s">
        <v>23</v>
      </c>
      <c r="E452" s="17" t="s">
        <v>31</v>
      </c>
      <c r="F452" s="23"/>
      <c r="G452" s="26" t="n">
        <v>700000</v>
      </c>
      <c r="H452" s="15" t="s">
        <v>377</v>
      </c>
      <c r="I452" s="15" t="s">
        <v>377</v>
      </c>
      <c r="J452" s="15" t="s">
        <v>25</v>
      </c>
      <c r="K452" s="15" t="s">
        <v>20</v>
      </c>
      <c r="L452" s="17" t="s">
        <v>21</v>
      </c>
      <c r="M452" s="20" t="s">
        <v>382</v>
      </c>
    </row>
    <row r="453" s="21" customFormat="true" ht="12" hidden="false" customHeight="true" outlineLevel="0" collapsed="false">
      <c r="A453" s="15" t="n">
        <v>854</v>
      </c>
      <c r="B453" s="16" t="n">
        <v>85403</v>
      </c>
      <c r="C453" s="15" t="s">
        <v>203</v>
      </c>
      <c r="D453" s="17" t="s">
        <v>23</v>
      </c>
      <c r="E453" s="17" t="s">
        <v>31</v>
      </c>
      <c r="F453" s="23"/>
      <c r="G453" s="26" t="n">
        <v>7000</v>
      </c>
      <c r="H453" s="15" t="s">
        <v>86</v>
      </c>
      <c r="I453" s="15" t="s">
        <v>86</v>
      </c>
      <c r="J453" s="15" t="s">
        <v>25</v>
      </c>
      <c r="K453" s="15" t="s">
        <v>20</v>
      </c>
      <c r="L453" s="17" t="s">
        <v>21</v>
      </c>
      <c r="M453" s="20" t="s">
        <v>383</v>
      </c>
    </row>
    <row r="454" s="21" customFormat="true" ht="12" hidden="false" customHeight="true" outlineLevel="0" collapsed="false">
      <c r="A454" s="15" t="n">
        <v>801</v>
      </c>
      <c r="B454" s="16" t="n">
        <v>80101</v>
      </c>
      <c r="C454" s="15" t="s">
        <v>205</v>
      </c>
      <c r="D454" s="17" t="s">
        <v>27</v>
      </c>
      <c r="E454" s="17" t="s">
        <v>31</v>
      </c>
      <c r="F454" s="23" t="n">
        <v>13000</v>
      </c>
      <c r="G454" s="26"/>
      <c r="H454" s="15" t="s">
        <v>69</v>
      </c>
      <c r="I454" s="15" t="s">
        <v>69</v>
      </c>
      <c r="J454" s="15" t="s">
        <v>25</v>
      </c>
      <c r="K454" s="15" t="s">
        <v>20</v>
      </c>
      <c r="L454" s="17" t="s">
        <v>21</v>
      </c>
      <c r="M454" s="20" t="s">
        <v>384</v>
      </c>
    </row>
    <row r="455" s="21" customFormat="true" ht="12" hidden="false" customHeight="true" outlineLevel="0" collapsed="false">
      <c r="A455" s="15" t="n">
        <v>801</v>
      </c>
      <c r="B455" s="16" t="n">
        <v>80120</v>
      </c>
      <c r="C455" s="15" t="s">
        <v>205</v>
      </c>
      <c r="D455" s="17" t="s">
        <v>23</v>
      </c>
      <c r="E455" s="17" t="s">
        <v>31</v>
      </c>
      <c r="F455" s="23"/>
      <c r="G455" s="26" t="n">
        <v>2000</v>
      </c>
      <c r="H455" s="15" t="s">
        <v>69</v>
      </c>
      <c r="I455" s="15" t="s">
        <v>69</v>
      </c>
      <c r="J455" s="15" t="s">
        <v>25</v>
      </c>
      <c r="K455" s="15" t="s">
        <v>20</v>
      </c>
      <c r="L455" s="17" t="s">
        <v>21</v>
      </c>
      <c r="M455" s="20" t="s">
        <v>384</v>
      </c>
    </row>
    <row r="456" s="21" customFormat="true" ht="12" hidden="false" customHeight="true" outlineLevel="0" collapsed="false">
      <c r="A456" s="15" t="n">
        <v>852</v>
      </c>
      <c r="B456" s="16" t="n">
        <v>85295</v>
      </c>
      <c r="C456" s="15" t="s">
        <v>205</v>
      </c>
      <c r="D456" s="17" t="s">
        <v>27</v>
      </c>
      <c r="E456" s="17" t="s">
        <v>31</v>
      </c>
      <c r="F456" s="23" t="n">
        <v>12000</v>
      </c>
      <c r="G456" s="26"/>
      <c r="H456" s="15" t="s">
        <v>123</v>
      </c>
      <c r="I456" s="15" t="s">
        <v>67</v>
      </c>
      <c r="J456" s="15" t="s">
        <v>25</v>
      </c>
      <c r="K456" s="15" t="s">
        <v>20</v>
      </c>
      <c r="L456" s="17" t="s">
        <v>21</v>
      </c>
      <c r="M456" s="20" t="s">
        <v>385</v>
      </c>
    </row>
    <row r="457" s="21" customFormat="true" ht="12" hidden="false" customHeight="true" outlineLevel="0" collapsed="false">
      <c r="A457" s="15" t="n">
        <v>900</v>
      </c>
      <c r="B457" s="16" t="n">
        <v>90019</v>
      </c>
      <c r="C457" s="15" t="s">
        <v>205</v>
      </c>
      <c r="D457" s="17" t="s">
        <v>27</v>
      </c>
      <c r="E457" s="17" t="s">
        <v>31</v>
      </c>
      <c r="F457" s="31" t="n">
        <v>1910000</v>
      </c>
      <c r="G457" s="28"/>
      <c r="H457" s="15" t="s">
        <v>193</v>
      </c>
      <c r="I457" s="15" t="s">
        <v>67</v>
      </c>
      <c r="J457" s="15" t="s">
        <v>25</v>
      </c>
      <c r="K457" s="15" t="s">
        <v>20</v>
      </c>
      <c r="L457" s="17" t="s">
        <v>21</v>
      </c>
      <c r="M457" s="29" t="s">
        <v>386</v>
      </c>
    </row>
    <row r="458" s="21" customFormat="true" ht="12" hidden="false" customHeight="true" outlineLevel="0" collapsed="false">
      <c r="A458" s="15" t="n">
        <v>900</v>
      </c>
      <c r="B458" s="16" t="n">
        <v>90019</v>
      </c>
      <c r="C458" s="15" t="s">
        <v>205</v>
      </c>
      <c r="D458" s="17" t="s">
        <v>23</v>
      </c>
      <c r="E458" s="17" t="s">
        <v>31</v>
      </c>
      <c r="F458" s="31"/>
      <c r="G458" s="28" t="n">
        <v>700000</v>
      </c>
      <c r="H458" s="15" t="s">
        <v>193</v>
      </c>
      <c r="I458" s="15" t="s">
        <v>67</v>
      </c>
      <c r="J458" s="15" t="s">
        <v>25</v>
      </c>
      <c r="K458" s="15" t="s">
        <v>20</v>
      </c>
      <c r="L458" s="17" t="s">
        <v>21</v>
      </c>
      <c r="M458" s="29" t="s">
        <v>386</v>
      </c>
    </row>
    <row r="459" s="21" customFormat="true" ht="12" hidden="false" customHeight="true" outlineLevel="0" collapsed="false">
      <c r="A459" s="15" t="n">
        <v>600</v>
      </c>
      <c r="B459" s="16" t="n">
        <v>60019</v>
      </c>
      <c r="C459" s="15" t="s">
        <v>30</v>
      </c>
      <c r="D459" s="17" t="s">
        <v>27</v>
      </c>
      <c r="E459" s="17" t="s">
        <v>31</v>
      </c>
      <c r="F459" s="23" t="n">
        <v>31800000</v>
      </c>
      <c r="G459" s="26"/>
      <c r="H459" s="15" t="s">
        <v>32</v>
      </c>
      <c r="I459" s="15" t="s">
        <v>32</v>
      </c>
      <c r="J459" s="15" t="s">
        <v>25</v>
      </c>
      <c r="K459" s="15" t="s">
        <v>20</v>
      </c>
      <c r="L459" s="17" t="s">
        <v>21</v>
      </c>
      <c r="M459" s="20" t="s">
        <v>387</v>
      </c>
    </row>
    <row r="460" s="21" customFormat="true" ht="12" hidden="false" customHeight="true" outlineLevel="0" collapsed="false">
      <c r="A460" s="16" t="n">
        <v>750</v>
      </c>
      <c r="B460" s="15" t="n">
        <v>75023</v>
      </c>
      <c r="C460" s="15" t="s">
        <v>388</v>
      </c>
      <c r="D460" s="17" t="s">
        <v>23</v>
      </c>
      <c r="E460" s="17" t="s">
        <v>31</v>
      </c>
      <c r="F460" s="23"/>
      <c r="G460" s="26" t="n">
        <f aca="false">1870000</f>
        <v>1870000</v>
      </c>
      <c r="H460" s="15" t="s">
        <v>189</v>
      </c>
      <c r="I460" s="15" t="s">
        <v>67</v>
      </c>
      <c r="J460" s="15" t="s">
        <v>25</v>
      </c>
      <c r="K460" s="15" t="s">
        <v>20</v>
      </c>
      <c r="L460" s="17" t="s">
        <v>21</v>
      </c>
      <c r="M460" s="20" t="s">
        <v>389</v>
      </c>
    </row>
    <row r="461" s="21" customFormat="true" ht="12" hidden="false" customHeight="true" outlineLevel="0" collapsed="false">
      <c r="A461" s="16" t="n">
        <v>700</v>
      </c>
      <c r="B461" s="15" t="n">
        <v>70005</v>
      </c>
      <c r="C461" s="15" t="s">
        <v>390</v>
      </c>
      <c r="D461" s="17" t="s">
        <v>27</v>
      </c>
      <c r="E461" s="17" t="s">
        <v>59</v>
      </c>
      <c r="F461" s="23" t="n">
        <f aca="false">5000000+1000000</f>
        <v>6000000</v>
      </c>
      <c r="G461" s="26"/>
      <c r="H461" s="15" t="s">
        <v>100</v>
      </c>
      <c r="I461" s="15" t="s">
        <v>67</v>
      </c>
      <c r="J461" s="15" t="s">
        <v>25</v>
      </c>
      <c r="K461" s="15" t="s">
        <v>20</v>
      </c>
      <c r="L461" s="17" t="s">
        <v>21</v>
      </c>
      <c r="M461" s="20" t="s">
        <v>391</v>
      </c>
    </row>
    <row r="462" s="21" customFormat="true" ht="12" hidden="false" customHeight="true" outlineLevel="0" collapsed="false">
      <c r="A462" s="15" t="n">
        <v>926</v>
      </c>
      <c r="B462" s="16" t="n">
        <v>92601</v>
      </c>
      <c r="C462" s="15" t="s">
        <v>390</v>
      </c>
      <c r="D462" s="17" t="s">
        <v>27</v>
      </c>
      <c r="E462" s="17" t="s">
        <v>59</v>
      </c>
      <c r="F462" s="23" t="n">
        <v>125000</v>
      </c>
      <c r="G462" s="26"/>
      <c r="H462" s="15" t="s">
        <v>117</v>
      </c>
      <c r="I462" s="15" t="s">
        <v>117</v>
      </c>
      <c r="J462" s="15" t="s">
        <v>25</v>
      </c>
      <c r="K462" s="15" t="s">
        <v>20</v>
      </c>
      <c r="L462" s="17" t="s">
        <v>21</v>
      </c>
      <c r="M462" s="20" t="s">
        <v>392</v>
      </c>
    </row>
    <row r="463" s="21" customFormat="true" ht="12" hidden="false" customHeight="true" outlineLevel="0" collapsed="false">
      <c r="A463" s="16" t="n">
        <v>700</v>
      </c>
      <c r="B463" s="15" t="n">
        <v>70005</v>
      </c>
      <c r="C463" s="15" t="s">
        <v>393</v>
      </c>
      <c r="D463" s="17" t="s">
        <v>27</v>
      </c>
      <c r="E463" s="17" t="s">
        <v>59</v>
      </c>
      <c r="F463" s="23" t="n">
        <v>23000000</v>
      </c>
      <c r="G463" s="26"/>
      <c r="H463" s="15" t="s">
        <v>100</v>
      </c>
      <c r="I463" s="15" t="s">
        <v>67</v>
      </c>
      <c r="J463" s="15" t="s">
        <v>25</v>
      </c>
      <c r="K463" s="15" t="s">
        <v>20</v>
      </c>
      <c r="L463" s="17" t="s">
        <v>21</v>
      </c>
      <c r="M463" s="20" t="s">
        <v>394</v>
      </c>
    </row>
    <row r="464" s="21" customFormat="true" ht="12" hidden="false" customHeight="true" outlineLevel="0" collapsed="false">
      <c r="A464" s="16" t="n">
        <v>700</v>
      </c>
      <c r="B464" s="15" t="n">
        <v>70005</v>
      </c>
      <c r="C464" s="15" t="s">
        <v>390</v>
      </c>
      <c r="D464" s="17" t="s">
        <v>27</v>
      </c>
      <c r="E464" s="17" t="s">
        <v>59</v>
      </c>
      <c r="F464" s="23" t="n">
        <v>2000000</v>
      </c>
      <c r="G464" s="26"/>
      <c r="H464" s="15" t="s">
        <v>100</v>
      </c>
      <c r="I464" s="15" t="s">
        <v>67</v>
      </c>
      <c r="J464" s="15" t="s">
        <v>25</v>
      </c>
      <c r="K464" s="15" t="s">
        <v>20</v>
      </c>
      <c r="L464" s="17" t="s">
        <v>21</v>
      </c>
      <c r="M464" s="20" t="s">
        <v>395</v>
      </c>
    </row>
    <row r="465" s="21" customFormat="true" ht="12" hidden="false" customHeight="true" outlineLevel="0" collapsed="false">
      <c r="A465" s="15" t="n">
        <v>900</v>
      </c>
      <c r="B465" s="16" t="n">
        <v>90002</v>
      </c>
      <c r="C465" s="15" t="s">
        <v>30</v>
      </c>
      <c r="D465" s="17" t="s">
        <v>27</v>
      </c>
      <c r="E465" s="17" t="s">
        <v>396</v>
      </c>
      <c r="F465" s="23" t="n">
        <v>255000000</v>
      </c>
      <c r="G465" s="26"/>
      <c r="H465" s="15" t="s">
        <v>175</v>
      </c>
      <c r="I465" s="15" t="s">
        <v>67</v>
      </c>
      <c r="J465" s="15" t="s">
        <v>25</v>
      </c>
      <c r="K465" s="15" t="s">
        <v>20</v>
      </c>
      <c r="L465" s="17" t="s">
        <v>21</v>
      </c>
      <c r="M465" s="20" t="s">
        <v>397</v>
      </c>
    </row>
    <row r="466" s="21" customFormat="true" ht="12" hidden="false" customHeight="true" outlineLevel="0" collapsed="false">
      <c r="A466" s="15" t="n">
        <v>801</v>
      </c>
      <c r="B466" s="16" t="n">
        <v>80134</v>
      </c>
      <c r="C466" s="15" t="n">
        <v>2057</v>
      </c>
      <c r="D466" s="17" t="s">
        <v>52</v>
      </c>
      <c r="E466" s="17" t="s">
        <v>17</v>
      </c>
      <c r="F466" s="23"/>
      <c r="G466" s="26" t="n">
        <v>36000</v>
      </c>
      <c r="H466" s="15" t="s">
        <v>18</v>
      </c>
      <c r="I466" s="15" t="s">
        <v>18</v>
      </c>
      <c r="J466" s="15" t="s">
        <v>25</v>
      </c>
      <c r="K466" s="15" t="s">
        <v>20</v>
      </c>
      <c r="L466" s="17" t="s">
        <v>21</v>
      </c>
      <c r="M466" s="20" t="s">
        <v>398</v>
      </c>
    </row>
    <row r="467" s="21" customFormat="true" ht="12" hidden="false" customHeight="true" outlineLevel="0" collapsed="false">
      <c r="A467" s="15" t="n">
        <v>600</v>
      </c>
      <c r="B467" s="15" t="n">
        <v>60095</v>
      </c>
      <c r="C467" s="15" t="n">
        <v>2701</v>
      </c>
      <c r="D467" s="17" t="s">
        <v>27</v>
      </c>
      <c r="E467" s="17" t="s">
        <v>35</v>
      </c>
      <c r="F467" s="23" t="n">
        <v>110000</v>
      </c>
      <c r="G467" s="26"/>
      <c r="H467" s="15" t="s">
        <v>18</v>
      </c>
      <c r="I467" s="15" t="s">
        <v>18</v>
      </c>
      <c r="J467" s="15" t="s">
        <v>25</v>
      </c>
      <c r="K467" s="15" t="s">
        <v>20</v>
      </c>
      <c r="L467" s="17" t="s">
        <v>21</v>
      </c>
      <c r="M467" s="20" t="s">
        <v>399</v>
      </c>
    </row>
    <row r="468" s="21" customFormat="true" ht="12" hidden="false" customHeight="true" outlineLevel="0" collapsed="false">
      <c r="A468" s="15" t="n">
        <v>756</v>
      </c>
      <c r="B468" s="16" t="n">
        <v>75615</v>
      </c>
      <c r="C468" s="15" t="s">
        <v>400</v>
      </c>
      <c r="D468" s="17" t="s">
        <v>27</v>
      </c>
      <c r="E468" s="17" t="s">
        <v>401</v>
      </c>
      <c r="F468" s="23" t="n">
        <v>43000</v>
      </c>
      <c r="G468" s="26"/>
      <c r="H468" s="15" t="s">
        <v>67</v>
      </c>
      <c r="I468" s="15" t="s">
        <v>67</v>
      </c>
      <c r="J468" s="15" t="s">
        <v>25</v>
      </c>
      <c r="K468" s="15" t="s">
        <v>20</v>
      </c>
      <c r="L468" s="17" t="s">
        <v>21</v>
      </c>
      <c r="M468" s="20" t="s">
        <v>402</v>
      </c>
    </row>
    <row r="469" s="21" customFormat="true" ht="12" hidden="false" customHeight="true" outlineLevel="0" collapsed="false">
      <c r="A469" s="15" t="n">
        <v>756</v>
      </c>
      <c r="B469" s="16" t="n">
        <v>75616</v>
      </c>
      <c r="C469" s="15" t="s">
        <v>400</v>
      </c>
      <c r="D469" s="17" t="s">
        <v>27</v>
      </c>
      <c r="E469" s="17" t="s">
        <v>401</v>
      </c>
      <c r="F469" s="23" t="n">
        <v>6000</v>
      </c>
      <c r="G469" s="26"/>
      <c r="H469" s="15" t="s">
        <v>67</v>
      </c>
      <c r="I469" s="15" t="s">
        <v>67</v>
      </c>
      <c r="J469" s="15" t="s">
        <v>25</v>
      </c>
      <c r="K469" s="15" t="s">
        <v>20</v>
      </c>
      <c r="L469" s="17" t="s">
        <v>21</v>
      </c>
      <c r="M469" s="20" t="s">
        <v>402</v>
      </c>
    </row>
    <row r="470" s="21" customFormat="true" ht="12" hidden="false" customHeight="true" outlineLevel="0" collapsed="false">
      <c r="A470" s="15" t="n">
        <v>756</v>
      </c>
      <c r="B470" s="16" t="n">
        <v>75615</v>
      </c>
      <c r="C470" s="15" t="s">
        <v>403</v>
      </c>
      <c r="D470" s="17" t="s">
        <v>27</v>
      </c>
      <c r="E470" s="17" t="s">
        <v>171</v>
      </c>
      <c r="F470" s="23" t="n">
        <v>20000000</v>
      </c>
      <c r="G470" s="26"/>
      <c r="H470" s="15" t="s">
        <v>18</v>
      </c>
      <c r="I470" s="15" t="s">
        <v>18</v>
      </c>
      <c r="J470" s="15" t="s">
        <v>25</v>
      </c>
      <c r="K470" s="15" t="s">
        <v>20</v>
      </c>
      <c r="L470" s="17" t="s">
        <v>21</v>
      </c>
      <c r="M470" s="20" t="s">
        <v>404</v>
      </c>
    </row>
    <row r="471" s="21" customFormat="true" ht="12" hidden="false" customHeight="true" outlineLevel="0" collapsed="false">
      <c r="A471" s="15" t="n">
        <v>756</v>
      </c>
      <c r="B471" s="16" t="n">
        <v>75616</v>
      </c>
      <c r="C471" s="15" t="s">
        <v>403</v>
      </c>
      <c r="D471" s="17" t="s">
        <v>27</v>
      </c>
      <c r="E471" s="17" t="s">
        <v>171</v>
      </c>
      <c r="F471" s="23" t="n">
        <v>140000000</v>
      </c>
      <c r="G471" s="26"/>
      <c r="H471" s="15" t="s">
        <v>18</v>
      </c>
      <c r="I471" s="15" t="s">
        <v>18</v>
      </c>
      <c r="J471" s="15" t="s">
        <v>25</v>
      </c>
      <c r="K471" s="15" t="s">
        <v>20</v>
      </c>
      <c r="L471" s="17" t="s">
        <v>21</v>
      </c>
      <c r="M471" s="20" t="s">
        <v>404</v>
      </c>
    </row>
    <row r="472" s="21" customFormat="true" ht="12" hidden="false" customHeight="true" outlineLevel="0" collapsed="false">
      <c r="A472" s="15" t="n">
        <v>756</v>
      </c>
      <c r="B472" s="16" t="n">
        <v>75615</v>
      </c>
      <c r="C472" s="15" t="s">
        <v>405</v>
      </c>
      <c r="D472" s="17" t="s">
        <v>27</v>
      </c>
      <c r="E472" s="17" t="s">
        <v>401</v>
      </c>
      <c r="F472" s="23" t="n">
        <f aca="false">491500000+1500000+4000000</f>
        <v>497000000</v>
      </c>
      <c r="G472" s="26"/>
      <c r="H472" s="15" t="s">
        <v>67</v>
      </c>
      <c r="I472" s="15" t="s">
        <v>67</v>
      </c>
      <c r="J472" s="15" t="s">
        <v>25</v>
      </c>
      <c r="K472" s="15" t="s">
        <v>20</v>
      </c>
      <c r="L472" s="17" t="s">
        <v>21</v>
      </c>
      <c r="M472" s="20" t="s">
        <v>406</v>
      </c>
    </row>
    <row r="473" s="21" customFormat="true" ht="12" hidden="false" customHeight="true" outlineLevel="0" collapsed="false">
      <c r="A473" s="15" t="n">
        <v>756</v>
      </c>
      <c r="B473" s="16" t="n">
        <v>75616</v>
      </c>
      <c r="C473" s="15" t="s">
        <v>405</v>
      </c>
      <c r="D473" s="17" t="s">
        <v>27</v>
      </c>
      <c r="E473" s="17" t="s">
        <v>401</v>
      </c>
      <c r="F473" s="23" t="n">
        <f aca="false">114000000+1000000+1000000</f>
        <v>116000000</v>
      </c>
      <c r="G473" s="26"/>
      <c r="H473" s="15" t="s">
        <v>67</v>
      </c>
      <c r="I473" s="15" t="s">
        <v>67</v>
      </c>
      <c r="J473" s="15" t="s">
        <v>25</v>
      </c>
      <c r="K473" s="15" t="s">
        <v>20</v>
      </c>
      <c r="L473" s="17" t="s">
        <v>21</v>
      </c>
      <c r="M473" s="20" t="s">
        <v>406</v>
      </c>
    </row>
    <row r="474" s="21" customFormat="true" ht="12" hidden="false" customHeight="true" outlineLevel="0" collapsed="false">
      <c r="A474" s="15" t="n">
        <v>756</v>
      </c>
      <c r="B474" s="16" t="n">
        <v>75616</v>
      </c>
      <c r="C474" s="15" t="s">
        <v>407</v>
      </c>
      <c r="D474" s="17" t="s">
        <v>27</v>
      </c>
      <c r="E474" s="17" t="s">
        <v>171</v>
      </c>
      <c r="F474" s="23" t="n">
        <f aca="false">17000000+8000000</f>
        <v>25000000</v>
      </c>
      <c r="G474" s="26"/>
      <c r="H474" s="15" t="s">
        <v>18</v>
      </c>
      <c r="I474" s="15" t="s">
        <v>18</v>
      </c>
      <c r="J474" s="15" t="s">
        <v>25</v>
      </c>
      <c r="K474" s="15" t="s">
        <v>20</v>
      </c>
      <c r="L474" s="17" t="s">
        <v>21</v>
      </c>
      <c r="M474" s="20" t="s">
        <v>408</v>
      </c>
    </row>
    <row r="475" s="21" customFormat="true" ht="12" hidden="false" customHeight="true" outlineLevel="0" collapsed="false">
      <c r="A475" s="15" t="n">
        <v>756</v>
      </c>
      <c r="B475" s="16" t="n">
        <v>75615</v>
      </c>
      <c r="C475" s="15" t="s">
        <v>409</v>
      </c>
      <c r="D475" s="17" t="s">
        <v>27</v>
      </c>
      <c r="E475" s="17" t="s">
        <v>401</v>
      </c>
      <c r="F475" s="23" t="n">
        <v>15000000</v>
      </c>
      <c r="G475" s="26"/>
      <c r="H475" s="15" t="s">
        <v>67</v>
      </c>
      <c r="I475" s="15" t="s">
        <v>67</v>
      </c>
      <c r="J475" s="15" t="s">
        <v>25</v>
      </c>
      <c r="K475" s="15" t="s">
        <v>20</v>
      </c>
      <c r="L475" s="17" t="s">
        <v>21</v>
      </c>
      <c r="M475" s="20" t="s">
        <v>410</v>
      </c>
    </row>
    <row r="476" s="21" customFormat="true" ht="12" hidden="false" customHeight="true" outlineLevel="0" collapsed="false">
      <c r="A476" s="15" t="n">
        <v>756</v>
      </c>
      <c r="B476" s="16" t="n">
        <v>75616</v>
      </c>
      <c r="C476" s="15" t="s">
        <v>409</v>
      </c>
      <c r="D476" s="17" t="s">
        <v>27</v>
      </c>
      <c r="E476" s="17" t="s">
        <v>401</v>
      </c>
      <c r="F476" s="23" t="n">
        <v>6000000</v>
      </c>
      <c r="G476" s="26"/>
      <c r="H476" s="15" t="s">
        <v>67</v>
      </c>
      <c r="I476" s="15" t="s">
        <v>67</v>
      </c>
      <c r="J476" s="15" t="s">
        <v>25</v>
      </c>
      <c r="K476" s="15" t="s">
        <v>20</v>
      </c>
      <c r="L476" s="17" t="s">
        <v>21</v>
      </c>
      <c r="M476" s="20" t="s">
        <v>410</v>
      </c>
    </row>
    <row r="477" s="21" customFormat="true" ht="12" hidden="false" customHeight="true" outlineLevel="0" collapsed="false">
      <c r="A477" s="15" t="n">
        <v>756</v>
      </c>
      <c r="B477" s="16" t="n">
        <v>75615</v>
      </c>
      <c r="C477" s="15" t="s">
        <v>411</v>
      </c>
      <c r="D477" s="17" t="s">
        <v>27</v>
      </c>
      <c r="E477" s="17" t="s">
        <v>401</v>
      </c>
      <c r="F477" s="23" t="n">
        <v>280000</v>
      </c>
      <c r="G477" s="26"/>
      <c r="H477" s="15" t="s">
        <v>67</v>
      </c>
      <c r="I477" s="15" t="s">
        <v>67</v>
      </c>
      <c r="J477" s="15" t="s">
        <v>25</v>
      </c>
      <c r="K477" s="15" t="s">
        <v>20</v>
      </c>
      <c r="L477" s="17" t="s">
        <v>21</v>
      </c>
      <c r="M477" s="20" t="s">
        <v>412</v>
      </c>
    </row>
    <row r="478" s="21" customFormat="true" ht="12" hidden="false" customHeight="true" outlineLevel="0" collapsed="false">
      <c r="A478" s="15" t="n">
        <v>756</v>
      </c>
      <c r="B478" s="16" t="n">
        <v>75616</v>
      </c>
      <c r="C478" s="15" t="s">
        <v>411</v>
      </c>
      <c r="D478" s="17" t="s">
        <v>27</v>
      </c>
      <c r="E478" s="17" t="s">
        <v>401</v>
      </c>
      <c r="F478" s="23" t="n">
        <v>2000000</v>
      </c>
      <c r="G478" s="26"/>
      <c r="H478" s="15" t="s">
        <v>67</v>
      </c>
      <c r="I478" s="15" t="s">
        <v>67</v>
      </c>
      <c r="J478" s="15" t="s">
        <v>25</v>
      </c>
      <c r="K478" s="15" t="s">
        <v>20</v>
      </c>
      <c r="L478" s="17" t="s">
        <v>21</v>
      </c>
      <c r="M478" s="20" t="s">
        <v>412</v>
      </c>
    </row>
    <row r="479" s="21" customFormat="true" ht="12" hidden="false" customHeight="true" outlineLevel="0" collapsed="false">
      <c r="A479" s="16" t="n">
        <v>750</v>
      </c>
      <c r="B479" s="15" t="n">
        <v>75058</v>
      </c>
      <c r="C479" s="15" t="s">
        <v>58</v>
      </c>
      <c r="D479" s="17" t="s">
        <v>27</v>
      </c>
      <c r="E479" s="17" t="s">
        <v>59</v>
      </c>
      <c r="F479" s="23" t="n">
        <v>122000</v>
      </c>
      <c r="G479" s="26"/>
      <c r="H479" s="15" t="s">
        <v>413</v>
      </c>
      <c r="I479" s="15" t="s">
        <v>90</v>
      </c>
      <c r="J479" s="15" t="s">
        <v>25</v>
      </c>
      <c r="K479" s="15" t="s">
        <v>20</v>
      </c>
      <c r="L479" s="17" t="s">
        <v>21</v>
      </c>
      <c r="M479" s="20" t="s">
        <v>414</v>
      </c>
    </row>
    <row r="480" s="21" customFormat="true" ht="12" hidden="false" customHeight="true" outlineLevel="0" collapsed="false">
      <c r="A480" s="15" t="n">
        <v>600</v>
      </c>
      <c r="B480" s="15" t="n">
        <v>60016</v>
      </c>
      <c r="C480" s="15" t="n">
        <v>6300</v>
      </c>
      <c r="D480" s="17" t="s">
        <v>144</v>
      </c>
      <c r="E480" s="17" t="s">
        <v>145</v>
      </c>
      <c r="F480" s="23" t="n">
        <v>5905937</v>
      </c>
      <c r="G480" s="26"/>
      <c r="H480" s="15" t="s">
        <v>18</v>
      </c>
      <c r="I480" s="15" t="s">
        <v>18</v>
      </c>
      <c r="J480" s="15" t="s">
        <v>25</v>
      </c>
      <c r="K480" s="15" t="s">
        <v>20</v>
      </c>
      <c r="L480" s="17" t="s">
        <v>21</v>
      </c>
      <c r="M480" s="20" t="s">
        <v>415</v>
      </c>
    </row>
    <row r="481" s="21" customFormat="true" ht="12" hidden="false" customHeight="true" outlineLevel="0" collapsed="false">
      <c r="A481" s="15" t="n">
        <v>801</v>
      </c>
      <c r="B481" s="16" t="n">
        <v>80140</v>
      </c>
      <c r="C481" s="15" t="s">
        <v>153</v>
      </c>
      <c r="D481" s="17" t="s">
        <v>23</v>
      </c>
      <c r="E481" s="17" t="s">
        <v>24</v>
      </c>
      <c r="F481" s="23"/>
      <c r="G481" s="26" t="n">
        <v>460000</v>
      </c>
      <c r="H481" s="15" t="s">
        <v>237</v>
      </c>
      <c r="I481" s="15" t="s">
        <v>237</v>
      </c>
      <c r="J481" s="15" t="s">
        <v>25</v>
      </c>
      <c r="K481" s="15" t="s">
        <v>20</v>
      </c>
      <c r="L481" s="17" t="s">
        <v>21</v>
      </c>
      <c r="M481" s="20" t="s">
        <v>416</v>
      </c>
    </row>
    <row r="482" s="21" customFormat="true" ht="12" hidden="false" customHeight="true" outlineLevel="0" collapsed="false">
      <c r="A482" s="15" t="n">
        <v>801</v>
      </c>
      <c r="B482" s="16" t="n">
        <v>80102</v>
      </c>
      <c r="C482" s="15" t="n">
        <v>2057</v>
      </c>
      <c r="D482" s="17" t="s">
        <v>52</v>
      </c>
      <c r="E482" s="17" t="s">
        <v>17</v>
      </c>
      <c r="F482" s="23"/>
      <c r="G482" s="26" t="n">
        <v>527200</v>
      </c>
      <c r="H482" s="15" t="s">
        <v>18</v>
      </c>
      <c r="I482" s="15" t="s">
        <v>18</v>
      </c>
      <c r="J482" s="15" t="s">
        <v>25</v>
      </c>
      <c r="K482" s="15" t="s">
        <v>20</v>
      </c>
      <c r="L482" s="17" t="s">
        <v>21</v>
      </c>
      <c r="M482" s="20" t="s">
        <v>417</v>
      </c>
    </row>
    <row r="483" s="21" customFormat="true" ht="12" hidden="false" customHeight="true" outlineLevel="0" collapsed="false">
      <c r="A483" s="15" t="n">
        <v>801</v>
      </c>
      <c r="B483" s="16" t="n">
        <v>80102</v>
      </c>
      <c r="C483" s="15" t="n">
        <v>2059</v>
      </c>
      <c r="D483" s="17" t="s">
        <v>52</v>
      </c>
      <c r="E483" s="17" t="s">
        <v>17</v>
      </c>
      <c r="F483" s="23"/>
      <c r="G483" s="26" t="n">
        <v>98700</v>
      </c>
      <c r="H483" s="15" t="s">
        <v>18</v>
      </c>
      <c r="I483" s="15" t="s">
        <v>18</v>
      </c>
      <c r="J483" s="15" t="s">
        <v>25</v>
      </c>
      <c r="K483" s="15" t="s">
        <v>20</v>
      </c>
      <c r="L483" s="17" t="s">
        <v>21</v>
      </c>
      <c r="M483" s="20" t="s">
        <v>417</v>
      </c>
    </row>
    <row r="484" s="21" customFormat="true" ht="12" hidden="false" customHeight="true" outlineLevel="0" collapsed="false">
      <c r="A484" s="15" t="n">
        <v>600</v>
      </c>
      <c r="B484" s="15" t="n">
        <v>60095</v>
      </c>
      <c r="C484" s="15" t="n">
        <v>6257</v>
      </c>
      <c r="D484" s="17" t="s">
        <v>16</v>
      </c>
      <c r="E484" s="17" t="s">
        <v>17</v>
      </c>
      <c r="F484" s="23" t="n">
        <v>6500000</v>
      </c>
      <c r="G484" s="26"/>
      <c r="H484" s="15" t="s">
        <v>18</v>
      </c>
      <c r="I484" s="15" t="s">
        <v>18</v>
      </c>
      <c r="J484" s="15" t="s">
        <v>19</v>
      </c>
      <c r="K484" s="15" t="s">
        <v>20</v>
      </c>
      <c r="L484" s="17" t="s">
        <v>21</v>
      </c>
      <c r="M484" s="20" t="s">
        <v>418</v>
      </c>
    </row>
    <row r="485" s="21" customFormat="true" ht="12" hidden="false" customHeight="true" outlineLevel="0" collapsed="false">
      <c r="A485" s="16" t="n">
        <v>700</v>
      </c>
      <c r="B485" s="15" t="n">
        <v>70005</v>
      </c>
      <c r="C485" s="15" t="s">
        <v>419</v>
      </c>
      <c r="D485" s="17" t="s">
        <v>27</v>
      </c>
      <c r="E485" s="17" t="s">
        <v>59</v>
      </c>
      <c r="F485" s="23" t="n">
        <v>2000000</v>
      </c>
      <c r="G485" s="26"/>
      <c r="H485" s="15" t="s">
        <v>100</v>
      </c>
      <c r="I485" s="15" t="s">
        <v>67</v>
      </c>
      <c r="J485" s="15" t="s">
        <v>25</v>
      </c>
      <c r="K485" s="15" t="s">
        <v>20</v>
      </c>
      <c r="L485" s="17" t="s">
        <v>21</v>
      </c>
      <c r="M485" s="20" t="s">
        <v>420</v>
      </c>
    </row>
    <row r="486" s="21" customFormat="true" ht="12" hidden="false" customHeight="true" outlineLevel="0" collapsed="false">
      <c r="A486" s="16" t="n">
        <v>700</v>
      </c>
      <c r="B486" s="15" t="n">
        <v>70005</v>
      </c>
      <c r="C486" s="15" t="s">
        <v>419</v>
      </c>
      <c r="D486" s="17" t="s">
        <v>27</v>
      </c>
      <c r="E486" s="17" t="s">
        <v>59</v>
      </c>
      <c r="F486" s="23" t="n">
        <v>7000000</v>
      </c>
      <c r="G486" s="26"/>
      <c r="H486" s="15" t="s">
        <v>100</v>
      </c>
      <c r="I486" s="15" t="s">
        <v>67</v>
      </c>
      <c r="J486" s="15" t="s">
        <v>25</v>
      </c>
      <c r="K486" s="15" t="s">
        <v>20</v>
      </c>
      <c r="L486" s="17" t="s">
        <v>21</v>
      </c>
      <c r="M486" s="20" t="s">
        <v>421</v>
      </c>
    </row>
    <row r="487" s="21" customFormat="true" ht="12" hidden="false" customHeight="true" outlineLevel="0" collapsed="false">
      <c r="A487" s="15" t="n">
        <v>852</v>
      </c>
      <c r="B487" s="16" t="n">
        <v>85214</v>
      </c>
      <c r="C487" s="15" t="s">
        <v>275</v>
      </c>
      <c r="D487" s="22" t="s">
        <v>27</v>
      </c>
      <c r="E487" s="17" t="s">
        <v>24</v>
      </c>
      <c r="F487" s="23" t="n">
        <v>100000</v>
      </c>
      <c r="G487" s="26"/>
      <c r="H487" s="15" t="s">
        <v>71</v>
      </c>
      <c r="I487" s="15" t="s">
        <v>71</v>
      </c>
      <c r="J487" s="15" t="s">
        <v>25</v>
      </c>
      <c r="K487" s="15" t="s">
        <v>20</v>
      </c>
      <c r="L487" s="17" t="s">
        <v>21</v>
      </c>
      <c r="M487" s="20" t="s">
        <v>422</v>
      </c>
    </row>
    <row r="488" s="21" customFormat="true" ht="12" hidden="false" customHeight="true" outlineLevel="0" collapsed="false">
      <c r="A488" s="15" t="n">
        <v>852</v>
      </c>
      <c r="B488" s="16" t="n">
        <v>85214</v>
      </c>
      <c r="C488" s="15" t="s">
        <v>153</v>
      </c>
      <c r="D488" s="22" t="s">
        <v>27</v>
      </c>
      <c r="E488" s="17" t="s">
        <v>24</v>
      </c>
      <c r="F488" s="23" t="n">
        <v>250000</v>
      </c>
      <c r="G488" s="26"/>
      <c r="H488" s="15" t="s">
        <v>71</v>
      </c>
      <c r="I488" s="15" t="s">
        <v>71</v>
      </c>
      <c r="J488" s="15" t="s">
        <v>25</v>
      </c>
      <c r="K488" s="15" t="s">
        <v>20</v>
      </c>
      <c r="L488" s="17" t="s">
        <v>21</v>
      </c>
      <c r="M488" s="20" t="s">
        <v>422</v>
      </c>
    </row>
    <row r="489" s="21" customFormat="true" ht="12" hidden="false" customHeight="true" outlineLevel="0" collapsed="false">
      <c r="A489" s="16" t="n">
        <v>750</v>
      </c>
      <c r="B489" s="15" t="n">
        <v>75095</v>
      </c>
      <c r="C489" s="15" t="s">
        <v>178</v>
      </c>
      <c r="D489" s="17" t="s">
        <v>27</v>
      </c>
      <c r="E489" s="17" t="s">
        <v>24</v>
      </c>
      <c r="F489" s="23" t="n">
        <v>60000</v>
      </c>
      <c r="G489" s="26"/>
      <c r="H489" s="15" t="s">
        <v>67</v>
      </c>
      <c r="I489" s="15" t="s">
        <v>67</v>
      </c>
      <c r="J489" s="15" t="s">
        <v>25</v>
      </c>
      <c r="K489" s="15" t="s">
        <v>20</v>
      </c>
      <c r="L489" s="17" t="s">
        <v>21</v>
      </c>
      <c r="M489" s="20" t="s">
        <v>423</v>
      </c>
    </row>
    <row r="490" s="21" customFormat="true" ht="12" hidden="false" customHeight="true" outlineLevel="0" collapsed="false">
      <c r="A490" s="15" t="n">
        <v>801</v>
      </c>
      <c r="B490" s="16" t="n">
        <v>80120</v>
      </c>
      <c r="C490" s="17" t="s">
        <v>178</v>
      </c>
      <c r="D490" s="17" t="s">
        <v>23</v>
      </c>
      <c r="E490" s="17" t="s">
        <v>24</v>
      </c>
      <c r="F490" s="23"/>
      <c r="G490" s="26" t="n">
        <v>3000</v>
      </c>
      <c r="H490" s="15" t="s">
        <v>64</v>
      </c>
      <c r="I490" s="15" t="s">
        <v>64</v>
      </c>
      <c r="J490" s="15" t="s">
        <v>25</v>
      </c>
      <c r="K490" s="15" t="s">
        <v>20</v>
      </c>
      <c r="L490" s="17" t="s">
        <v>21</v>
      </c>
      <c r="M490" s="20" t="s">
        <v>424</v>
      </c>
    </row>
    <row r="491" s="21" customFormat="true" ht="12" hidden="false" customHeight="true" outlineLevel="0" collapsed="false">
      <c r="A491" s="15" t="n">
        <v>801</v>
      </c>
      <c r="B491" s="16" t="n">
        <v>80101</v>
      </c>
      <c r="C491" s="17" t="s">
        <v>178</v>
      </c>
      <c r="D491" s="17" t="s">
        <v>27</v>
      </c>
      <c r="E491" s="17" t="s">
        <v>24</v>
      </c>
      <c r="F491" s="23" t="n">
        <v>1000</v>
      </c>
      <c r="G491" s="26"/>
      <c r="H491" s="15" t="s">
        <v>233</v>
      </c>
      <c r="I491" s="15" t="s">
        <v>233</v>
      </c>
      <c r="J491" s="15" t="s">
        <v>25</v>
      </c>
      <c r="K491" s="15" t="s">
        <v>20</v>
      </c>
      <c r="L491" s="17" t="s">
        <v>21</v>
      </c>
      <c r="M491" s="20" t="s">
        <v>424</v>
      </c>
    </row>
    <row r="492" s="21" customFormat="true" ht="12" hidden="false" customHeight="true" outlineLevel="0" collapsed="false">
      <c r="A492" s="15" t="n">
        <v>801</v>
      </c>
      <c r="B492" s="16" t="n">
        <v>80115</v>
      </c>
      <c r="C492" s="15" t="s">
        <v>178</v>
      </c>
      <c r="D492" s="17" t="s">
        <v>23</v>
      </c>
      <c r="E492" s="17" t="s">
        <v>24</v>
      </c>
      <c r="F492" s="23"/>
      <c r="G492" s="26" t="n">
        <v>1000</v>
      </c>
      <c r="H492" s="15" t="s">
        <v>259</v>
      </c>
      <c r="I492" s="15" t="s">
        <v>259</v>
      </c>
      <c r="J492" s="15" t="s">
        <v>25</v>
      </c>
      <c r="K492" s="15" t="s">
        <v>20</v>
      </c>
      <c r="L492" s="17" t="s">
        <v>21</v>
      </c>
      <c r="M492" s="20" t="s">
        <v>424</v>
      </c>
    </row>
    <row r="493" s="21" customFormat="true" ht="12" hidden="false" customHeight="true" outlineLevel="0" collapsed="false">
      <c r="A493" s="15" t="n">
        <v>921</v>
      </c>
      <c r="B493" s="15" t="n">
        <v>92120</v>
      </c>
      <c r="C493" s="15" t="n">
        <v>6257</v>
      </c>
      <c r="D493" s="17" t="s">
        <v>16</v>
      </c>
      <c r="E493" s="17" t="s">
        <v>17</v>
      </c>
      <c r="F493" s="23" t="n">
        <v>7000000</v>
      </c>
      <c r="G493" s="26"/>
      <c r="H493" s="15" t="s">
        <v>18</v>
      </c>
      <c r="I493" s="15" t="s">
        <v>18</v>
      </c>
      <c r="J493" s="15" t="s">
        <v>25</v>
      </c>
      <c r="K493" s="15" t="s">
        <v>20</v>
      </c>
      <c r="L493" s="17" t="s">
        <v>21</v>
      </c>
      <c r="M493" s="20" t="s">
        <v>425</v>
      </c>
    </row>
    <row r="494" s="21" customFormat="true" ht="12" hidden="false" customHeight="true" outlineLevel="0" collapsed="false">
      <c r="A494" s="15" t="n">
        <v>921</v>
      </c>
      <c r="B494" s="15" t="n">
        <v>92120</v>
      </c>
      <c r="C494" s="15" t="n">
        <v>6259</v>
      </c>
      <c r="D494" s="17" t="s">
        <v>16</v>
      </c>
      <c r="E494" s="17" t="s">
        <v>17</v>
      </c>
      <c r="F494" s="23" t="n">
        <v>1076923</v>
      </c>
      <c r="G494" s="26"/>
      <c r="H494" s="15" t="s">
        <v>18</v>
      </c>
      <c r="I494" s="15" t="s">
        <v>18</v>
      </c>
      <c r="J494" s="15" t="s">
        <v>25</v>
      </c>
      <c r="K494" s="15" t="s">
        <v>20</v>
      </c>
      <c r="L494" s="17" t="s">
        <v>21</v>
      </c>
      <c r="M494" s="20" t="s">
        <v>425</v>
      </c>
    </row>
    <row r="495" s="21" customFormat="true" ht="12" hidden="false" customHeight="true" outlineLevel="0" collapsed="false">
      <c r="A495" s="15" t="n">
        <v>756</v>
      </c>
      <c r="B495" s="16" t="n">
        <v>75618</v>
      </c>
      <c r="C495" s="15" t="s">
        <v>30</v>
      </c>
      <c r="D495" s="17" t="s">
        <v>27</v>
      </c>
      <c r="E495" s="17" t="s">
        <v>31</v>
      </c>
      <c r="F495" s="35" t="n">
        <v>850000</v>
      </c>
      <c r="G495" s="28"/>
      <c r="H495" s="15" t="s">
        <v>182</v>
      </c>
      <c r="I495" s="15" t="s">
        <v>67</v>
      </c>
      <c r="J495" s="15" t="s">
        <v>25</v>
      </c>
      <c r="K495" s="15" t="s">
        <v>20</v>
      </c>
      <c r="L495" s="17" t="s">
        <v>21</v>
      </c>
      <c r="M495" s="20" t="s">
        <v>426</v>
      </c>
    </row>
    <row r="496" s="21" customFormat="true" ht="12" hidden="false" customHeight="true" outlineLevel="0" collapsed="false">
      <c r="A496" s="15" t="n">
        <v>921</v>
      </c>
      <c r="B496" s="15" t="n">
        <v>92120</v>
      </c>
      <c r="C496" s="15" t="n">
        <v>2057</v>
      </c>
      <c r="D496" s="17" t="s">
        <v>16</v>
      </c>
      <c r="E496" s="17" t="s">
        <v>17</v>
      </c>
      <c r="F496" s="23" t="n">
        <v>19337</v>
      </c>
      <c r="G496" s="26"/>
      <c r="H496" s="15" t="s">
        <v>18</v>
      </c>
      <c r="I496" s="15" t="s">
        <v>18</v>
      </c>
      <c r="J496" s="15" t="s">
        <v>25</v>
      </c>
      <c r="K496" s="15" t="s">
        <v>20</v>
      </c>
      <c r="L496" s="17" t="s">
        <v>21</v>
      </c>
      <c r="M496" s="20" t="s">
        <v>427</v>
      </c>
    </row>
    <row r="497" s="21" customFormat="true" ht="12" hidden="false" customHeight="true" outlineLevel="0" collapsed="false">
      <c r="A497" s="15" t="n">
        <v>921</v>
      </c>
      <c r="B497" s="15" t="n">
        <v>92120</v>
      </c>
      <c r="C497" s="15" t="n">
        <v>2057</v>
      </c>
      <c r="D497" s="17" t="s">
        <v>16</v>
      </c>
      <c r="E497" s="17" t="s">
        <v>17</v>
      </c>
      <c r="F497" s="23" t="n">
        <v>20406</v>
      </c>
      <c r="G497" s="26"/>
      <c r="H497" s="15" t="s">
        <v>18</v>
      </c>
      <c r="I497" s="15" t="s">
        <v>18</v>
      </c>
      <c r="J497" s="15" t="s">
        <v>25</v>
      </c>
      <c r="K497" s="15" t="s">
        <v>20</v>
      </c>
      <c r="L497" s="17" t="s">
        <v>21</v>
      </c>
      <c r="M497" s="20" t="s">
        <v>428</v>
      </c>
    </row>
    <row r="498" s="21" customFormat="true" ht="12" hidden="false" customHeight="true" outlineLevel="0" collapsed="false">
      <c r="A498" s="15" t="n">
        <v>921</v>
      </c>
      <c r="B498" s="15" t="n">
        <v>92120</v>
      </c>
      <c r="C498" s="15" t="n">
        <v>2059</v>
      </c>
      <c r="D498" s="17" t="s">
        <v>16</v>
      </c>
      <c r="E498" s="17" t="s">
        <v>17</v>
      </c>
      <c r="F498" s="23" t="n">
        <v>1459</v>
      </c>
      <c r="G498" s="26"/>
      <c r="H498" s="15" t="s">
        <v>18</v>
      </c>
      <c r="I498" s="15" t="s">
        <v>18</v>
      </c>
      <c r="J498" s="15" t="s">
        <v>25</v>
      </c>
      <c r="K498" s="15" t="s">
        <v>20</v>
      </c>
      <c r="L498" s="17" t="s">
        <v>21</v>
      </c>
      <c r="M498" s="20" t="s">
        <v>428</v>
      </c>
    </row>
    <row r="499" s="21" customFormat="true" ht="12" hidden="false" customHeight="true" outlineLevel="0" collapsed="false">
      <c r="A499" s="15" t="n">
        <v>921</v>
      </c>
      <c r="B499" s="15" t="n">
        <v>92120</v>
      </c>
      <c r="C499" s="15" t="n">
        <v>6257</v>
      </c>
      <c r="D499" s="17" t="s">
        <v>16</v>
      </c>
      <c r="E499" s="17" t="s">
        <v>17</v>
      </c>
      <c r="F499" s="23" t="n">
        <v>577000</v>
      </c>
      <c r="G499" s="26"/>
      <c r="H499" s="15" t="s">
        <v>18</v>
      </c>
      <c r="I499" s="15" t="s">
        <v>18</v>
      </c>
      <c r="J499" s="15" t="s">
        <v>19</v>
      </c>
      <c r="K499" s="15" t="s">
        <v>20</v>
      </c>
      <c r="L499" s="17" t="s">
        <v>21</v>
      </c>
      <c r="M499" s="20" t="s">
        <v>429</v>
      </c>
    </row>
    <row r="500" s="21" customFormat="true" ht="12" hidden="false" customHeight="true" outlineLevel="0" collapsed="false">
      <c r="A500" s="15" t="n">
        <v>921</v>
      </c>
      <c r="B500" s="15" t="n">
        <v>92120</v>
      </c>
      <c r="C500" s="15" t="n">
        <v>6257</v>
      </c>
      <c r="D500" s="17" t="s">
        <v>16</v>
      </c>
      <c r="E500" s="17" t="s">
        <v>17</v>
      </c>
      <c r="F500" s="23" t="n">
        <v>1556000</v>
      </c>
      <c r="G500" s="26"/>
      <c r="H500" s="15" t="s">
        <v>18</v>
      </c>
      <c r="I500" s="15" t="s">
        <v>18</v>
      </c>
      <c r="J500" s="15" t="s">
        <v>19</v>
      </c>
      <c r="K500" s="15" t="s">
        <v>20</v>
      </c>
      <c r="L500" s="17" t="s">
        <v>21</v>
      </c>
      <c r="M500" s="20" t="s">
        <v>430</v>
      </c>
    </row>
    <row r="501" s="21" customFormat="true" ht="12" hidden="false" customHeight="true" outlineLevel="0" collapsed="false">
      <c r="A501" s="15" t="n">
        <v>700</v>
      </c>
      <c r="B501" s="16" t="n">
        <v>70004</v>
      </c>
      <c r="C501" s="15" t="n">
        <v>6257</v>
      </c>
      <c r="D501" s="17" t="s">
        <v>16</v>
      </c>
      <c r="E501" s="17" t="s">
        <v>17</v>
      </c>
      <c r="F501" s="23" t="n">
        <v>472396</v>
      </c>
      <c r="G501" s="26"/>
      <c r="H501" s="15" t="s">
        <v>18</v>
      </c>
      <c r="I501" s="15" t="s">
        <v>18</v>
      </c>
      <c r="J501" s="15" t="s">
        <v>25</v>
      </c>
      <c r="K501" s="15" t="s">
        <v>20</v>
      </c>
      <c r="L501" s="17" t="s">
        <v>21</v>
      </c>
      <c r="M501" s="20" t="s">
        <v>431</v>
      </c>
    </row>
    <row r="502" s="21" customFormat="true" ht="12" hidden="false" customHeight="true" outlineLevel="0" collapsed="false">
      <c r="A502" s="15" t="n">
        <v>700</v>
      </c>
      <c r="B502" s="16" t="n">
        <v>70004</v>
      </c>
      <c r="C502" s="15" t="n">
        <v>6259</v>
      </c>
      <c r="D502" s="17" t="s">
        <v>16</v>
      </c>
      <c r="E502" s="17" t="s">
        <v>17</v>
      </c>
      <c r="F502" s="23" t="n">
        <v>72655</v>
      </c>
      <c r="G502" s="26"/>
      <c r="H502" s="15" t="s">
        <v>18</v>
      </c>
      <c r="I502" s="15" t="s">
        <v>18</v>
      </c>
      <c r="J502" s="15" t="s">
        <v>25</v>
      </c>
      <c r="K502" s="15" t="s">
        <v>20</v>
      </c>
      <c r="L502" s="17" t="s">
        <v>21</v>
      </c>
      <c r="M502" s="20" t="s">
        <v>431</v>
      </c>
    </row>
    <row r="503" s="21" customFormat="true" ht="12" hidden="false" customHeight="true" outlineLevel="0" collapsed="false">
      <c r="A503" s="15" t="n">
        <v>600</v>
      </c>
      <c r="B503" s="15" t="n">
        <v>60015</v>
      </c>
      <c r="C503" s="15" t="n">
        <v>6257</v>
      </c>
      <c r="D503" s="17" t="s">
        <v>52</v>
      </c>
      <c r="E503" s="17" t="s">
        <v>17</v>
      </c>
      <c r="F503" s="23"/>
      <c r="G503" s="26" t="n">
        <v>74254695</v>
      </c>
      <c r="H503" s="15" t="s">
        <v>18</v>
      </c>
      <c r="I503" s="15" t="s">
        <v>18</v>
      </c>
      <c r="J503" s="15" t="s">
        <v>25</v>
      </c>
      <c r="K503" s="15" t="s">
        <v>20</v>
      </c>
      <c r="L503" s="17" t="s">
        <v>21</v>
      </c>
      <c r="M503" s="20" t="s">
        <v>432</v>
      </c>
    </row>
    <row r="504" s="21" customFormat="true" ht="12" hidden="false" customHeight="true" outlineLevel="0" collapsed="false">
      <c r="A504" s="15" t="n">
        <v>600</v>
      </c>
      <c r="B504" s="15" t="n">
        <v>60015</v>
      </c>
      <c r="C504" s="15" t="n">
        <v>6257</v>
      </c>
      <c r="D504" s="17" t="s">
        <v>52</v>
      </c>
      <c r="E504" s="17" t="s">
        <v>17</v>
      </c>
      <c r="F504" s="23"/>
      <c r="G504" s="26" t="n">
        <v>15163000</v>
      </c>
      <c r="H504" s="15" t="s">
        <v>18</v>
      </c>
      <c r="I504" s="15" t="s">
        <v>18</v>
      </c>
      <c r="J504" s="15" t="s">
        <v>19</v>
      </c>
      <c r="K504" s="15" t="s">
        <v>20</v>
      </c>
      <c r="L504" s="17" t="s">
        <v>21</v>
      </c>
      <c r="M504" s="20" t="s">
        <v>433</v>
      </c>
    </row>
    <row r="505" s="21" customFormat="true" ht="12" hidden="false" customHeight="true" outlineLevel="0" collapsed="false">
      <c r="A505" s="15" t="n">
        <v>600</v>
      </c>
      <c r="B505" s="15" t="n">
        <v>60015</v>
      </c>
      <c r="C505" s="15" t="n">
        <v>2057</v>
      </c>
      <c r="D505" s="17" t="s">
        <v>52</v>
      </c>
      <c r="E505" s="17" t="s">
        <v>17</v>
      </c>
      <c r="F505" s="23"/>
      <c r="G505" s="26" t="n">
        <v>219460</v>
      </c>
      <c r="H505" s="15" t="s">
        <v>18</v>
      </c>
      <c r="I505" s="15" t="s">
        <v>18</v>
      </c>
      <c r="J505" s="15" t="s">
        <v>25</v>
      </c>
      <c r="K505" s="15" t="s">
        <v>20</v>
      </c>
      <c r="L505" s="17" t="s">
        <v>21</v>
      </c>
      <c r="M505" s="20" t="s">
        <v>434</v>
      </c>
    </row>
    <row r="506" s="21" customFormat="true" ht="12" hidden="false" customHeight="true" outlineLevel="0" collapsed="false">
      <c r="A506" s="15" t="n">
        <v>600</v>
      </c>
      <c r="B506" s="15" t="n">
        <v>60015</v>
      </c>
      <c r="C506" s="15" t="n">
        <v>6257</v>
      </c>
      <c r="D506" s="17" t="s">
        <v>52</v>
      </c>
      <c r="E506" s="17" t="s">
        <v>17</v>
      </c>
      <c r="F506" s="23"/>
      <c r="G506" s="26" t="n">
        <v>3964000</v>
      </c>
      <c r="H506" s="15" t="s">
        <v>18</v>
      </c>
      <c r="I506" s="15" t="s">
        <v>18</v>
      </c>
      <c r="J506" s="15" t="s">
        <v>19</v>
      </c>
      <c r="K506" s="15" t="s">
        <v>20</v>
      </c>
      <c r="L506" s="17" t="s">
        <v>21</v>
      </c>
      <c r="M506" s="20" t="s">
        <v>435</v>
      </c>
    </row>
    <row r="507" s="21" customFormat="true" ht="12" hidden="false" customHeight="true" outlineLevel="0" collapsed="false">
      <c r="A507" s="15" t="n">
        <v>853</v>
      </c>
      <c r="B507" s="16" t="n">
        <v>85311</v>
      </c>
      <c r="C507" s="15" t="s">
        <v>153</v>
      </c>
      <c r="D507" s="17" t="s">
        <v>23</v>
      </c>
      <c r="E507" s="17" t="s">
        <v>24</v>
      </c>
      <c r="F507" s="23"/>
      <c r="G507" s="26" t="n">
        <v>39000</v>
      </c>
      <c r="H507" s="15" t="s">
        <v>71</v>
      </c>
      <c r="I507" s="15" t="s">
        <v>71</v>
      </c>
      <c r="J507" s="15" t="s">
        <v>25</v>
      </c>
      <c r="K507" s="15" t="s">
        <v>20</v>
      </c>
      <c r="L507" s="17" t="s">
        <v>21</v>
      </c>
      <c r="M507" s="20" t="s">
        <v>436</v>
      </c>
    </row>
    <row r="508" s="21" customFormat="true" ht="12" hidden="false" customHeight="true" outlineLevel="0" collapsed="false">
      <c r="A508" s="15" t="n">
        <v>750</v>
      </c>
      <c r="B508" s="16" t="n">
        <v>75023</v>
      </c>
      <c r="C508" s="15" t="s">
        <v>153</v>
      </c>
      <c r="D508" s="17" t="s">
        <v>27</v>
      </c>
      <c r="E508" s="17" t="s">
        <v>24</v>
      </c>
      <c r="F508" s="31" t="n">
        <v>15000</v>
      </c>
      <c r="G508" s="28"/>
      <c r="H508" s="15" t="s">
        <v>437</v>
      </c>
      <c r="I508" s="15" t="s">
        <v>90</v>
      </c>
      <c r="J508" s="15" t="s">
        <v>25</v>
      </c>
      <c r="K508" s="15" t="s">
        <v>20</v>
      </c>
      <c r="L508" s="17" t="s">
        <v>21</v>
      </c>
      <c r="M508" s="20" t="s">
        <v>438</v>
      </c>
    </row>
    <row r="509" s="21" customFormat="true" ht="12" hidden="false" customHeight="true" outlineLevel="0" collapsed="false">
      <c r="A509" s="15" t="n">
        <v>750</v>
      </c>
      <c r="B509" s="16" t="n">
        <v>75095</v>
      </c>
      <c r="C509" s="15" t="s">
        <v>153</v>
      </c>
      <c r="D509" s="17" t="s">
        <v>27</v>
      </c>
      <c r="E509" s="17" t="s">
        <v>24</v>
      </c>
      <c r="F509" s="31" t="n">
        <v>50000</v>
      </c>
      <c r="G509" s="28"/>
      <c r="H509" s="15" t="s">
        <v>437</v>
      </c>
      <c r="I509" s="15" t="s">
        <v>90</v>
      </c>
      <c r="J509" s="15" t="s">
        <v>25</v>
      </c>
      <c r="K509" s="15" t="s">
        <v>20</v>
      </c>
      <c r="L509" s="17" t="s">
        <v>21</v>
      </c>
      <c r="M509" s="20" t="s">
        <v>439</v>
      </c>
    </row>
    <row r="510" s="21" customFormat="true" ht="12" hidden="false" customHeight="true" outlineLevel="0" collapsed="false">
      <c r="A510" s="15" t="n">
        <v>855</v>
      </c>
      <c r="B510" s="16" t="n">
        <v>85510</v>
      </c>
      <c r="C510" s="15" t="s">
        <v>275</v>
      </c>
      <c r="D510" s="17" t="s">
        <v>23</v>
      </c>
      <c r="E510" s="17" t="s">
        <v>24</v>
      </c>
      <c r="F510" s="23"/>
      <c r="G510" s="28" t="n">
        <v>2000</v>
      </c>
      <c r="H510" s="15" t="s">
        <v>262</v>
      </c>
      <c r="I510" s="15" t="s">
        <v>262</v>
      </c>
      <c r="J510" s="15" t="s">
        <v>25</v>
      </c>
      <c r="K510" s="15" t="s">
        <v>20</v>
      </c>
      <c r="L510" s="17" t="s">
        <v>21</v>
      </c>
      <c r="M510" s="20" t="s">
        <v>440</v>
      </c>
    </row>
    <row r="511" s="21" customFormat="true" ht="12" hidden="false" customHeight="true" outlineLevel="0" collapsed="false">
      <c r="A511" s="16" t="n">
        <v>750</v>
      </c>
      <c r="B511" s="15" t="n">
        <v>75023</v>
      </c>
      <c r="C511" s="15" t="s">
        <v>275</v>
      </c>
      <c r="D511" s="17" t="s">
        <v>27</v>
      </c>
      <c r="E511" s="17" t="s">
        <v>24</v>
      </c>
      <c r="F511" s="23" t="n">
        <v>500000</v>
      </c>
      <c r="G511" s="26"/>
      <c r="H511" s="15" t="s">
        <v>90</v>
      </c>
      <c r="I511" s="15" t="s">
        <v>90</v>
      </c>
      <c r="J511" s="15" t="s">
        <v>25</v>
      </c>
      <c r="K511" s="15" t="s">
        <v>20</v>
      </c>
      <c r="L511" s="17" t="s">
        <v>21</v>
      </c>
      <c r="M511" s="20" t="s">
        <v>440</v>
      </c>
    </row>
    <row r="512" s="21" customFormat="true" ht="12" hidden="false" customHeight="true" outlineLevel="0" collapsed="false">
      <c r="A512" s="15" t="n">
        <v>750</v>
      </c>
      <c r="B512" s="16" t="n">
        <v>75095</v>
      </c>
      <c r="C512" s="15" t="s">
        <v>275</v>
      </c>
      <c r="D512" s="17" t="s">
        <v>27</v>
      </c>
      <c r="E512" s="17" t="s">
        <v>24</v>
      </c>
      <c r="F512" s="31" t="n">
        <v>2000</v>
      </c>
      <c r="G512" s="28"/>
      <c r="H512" s="15" t="s">
        <v>437</v>
      </c>
      <c r="I512" s="15" t="s">
        <v>90</v>
      </c>
      <c r="J512" s="15" t="s">
        <v>25</v>
      </c>
      <c r="K512" s="15" t="s">
        <v>20</v>
      </c>
      <c r="L512" s="17" t="s">
        <v>21</v>
      </c>
      <c r="M512" s="20" t="s">
        <v>440</v>
      </c>
    </row>
    <row r="513" s="21" customFormat="true" ht="12" hidden="false" customHeight="true" outlineLevel="0" collapsed="false">
      <c r="A513" s="16" t="n">
        <v>750</v>
      </c>
      <c r="B513" s="15" t="n">
        <v>75022</v>
      </c>
      <c r="C513" s="15" t="s">
        <v>275</v>
      </c>
      <c r="D513" s="17" t="s">
        <v>27</v>
      </c>
      <c r="E513" s="17" t="s">
        <v>24</v>
      </c>
      <c r="F513" s="23" t="n">
        <v>3000</v>
      </c>
      <c r="G513" s="26"/>
      <c r="H513" s="15" t="s">
        <v>186</v>
      </c>
      <c r="I513" s="15" t="s">
        <v>90</v>
      </c>
      <c r="J513" s="15" t="s">
        <v>25</v>
      </c>
      <c r="K513" s="15" t="s">
        <v>20</v>
      </c>
      <c r="L513" s="17" t="s">
        <v>21</v>
      </c>
      <c r="M513" s="20" t="s">
        <v>440</v>
      </c>
    </row>
    <row r="514" s="21" customFormat="true" ht="12" hidden="false" customHeight="true" outlineLevel="0" collapsed="false">
      <c r="A514" s="16" t="n">
        <v>750</v>
      </c>
      <c r="B514" s="15" t="n">
        <v>75023</v>
      </c>
      <c r="C514" s="15" t="s">
        <v>275</v>
      </c>
      <c r="D514" s="17" t="s">
        <v>27</v>
      </c>
      <c r="E514" s="17" t="s">
        <v>24</v>
      </c>
      <c r="F514" s="23" t="n">
        <v>60000</v>
      </c>
      <c r="G514" s="26"/>
      <c r="H514" s="15" t="s">
        <v>186</v>
      </c>
      <c r="I514" s="15" t="s">
        <v>90</v>
      </c>
      <c r="J514" s="15" t="s">
        <v>25</v>
      </c>
      <c r="K514" s="15" t="s">
        <v>20</v>
      </c>
      <c r="L514" s="17" t="s">
        <v>21</v>
      </c>
      <c r="M514" s="20" t="s">
        <v>440</v>
      </c>
    </row>
    <row r="515" s="21" customFormat="true" ht="12" hidden="false" customHeight="true" outlineLevel="0" collapsed="false">
      <c r="A515" s="15" t="n">
        <v>801</v>
      </c>
      <c r="B515" s="16" t="n">
        <v>80104</v>
      </c>
      <c r="C515" s="17" t="s">
        <v>275</v>
      </c>
      <c r="D515" s="17" t="s">
        <v>27</v>
      </c>
      <c r="E515" s="17" t="s">
        <v>24</v>
      </c>
      <c r="F515" s="23" t="n">
        <v>1000</v>
      </c>
      <c r="G515" s="26"/>
      <c r="H515" s="15" t="s">
        <v>282</v>
      </c>
      <c r="I515" s="15" t="s">
        <v>282</v>
      </c>
      <c r="J515" s="15" t="s">
        <v>25</v>
      </c>
      <c r="K515" s="15" t="s">
        <v>20</v>
      </c>
      <c r="L515" s="17" t="s">
        <v>21</v>
      </c>
      <c r="M515" s="20" t="s">
        <v>440</v>
      </c>
    </row>
    <row r="516" s="21" customFormat="true" ht="12" hidden="false" customHeight="true" outlineLevel="0" collapsed="false">
      <c r="A516" s="15" t="n">
        <v>801</v>
      </c>
      <c r="B516" s="16" t="n">
        <v>80101</v>
      </c>
      <c r="C516" s="17" t="s">
        <v>275</v>
      </c>
      <c r="D516" s="17" t="s">
        <v>27</v>
      </c>
      <c r="E516" s="17" t="s">
        <v>24</v>
      </c>
      <c r="F516" s="23" t="n">
        <v>3000</v>
      </c>
      <c r="G516" s="26"/>
      <c r="H516" s="15" t="s">
        <v>232</v>
      </c>
      <c r="I516" s="15" t="s">
        <v>232</v>
      </c>
      <c r="J516" s="15" t="s">
        <v>25</v>
      </c>
      <c r="K516" s="15" t="s">
        <v>20</v>
      </c>
      <c r="L516" s="17" t="s">
        <v>21</v>
      </c>
      <c r="M516" s="20" t="s">
        <v>440</v>
      </c>
    </row>
    <row r="517" s="21" customFormat="true" ht="12" hidden="false" customHeight="true" outlineLevel="0" collapsed="false">
      <c r="A517" s="15" t="n">
        <v>801</v>
      </c>
      <c r="B517" s="16" t="n">
        <v>80101</v>
      </c>
      <c r="C517" s="17" t="s">
        <v>275</v>
      </c>
      <c r="D517" s="17" t="s">
        <v>27</v>
      </c>
      <c r="E517" s="17" t="s">
        <v>24</v>
      </c>
      <c r="F517" s="23" t="n">
        <v>3000</v>
      </c>
      <c r="G517" s="26"/>
      <c r="H517" s="15" t="s">
        <v>77</v>
      </c>
      <c r="I517" s="15" t="s">
        <v>77</v>
      </c>
      <c r="J517" s="15" t="s">
        <v>25</v>
      </c>
      <c r="K517" s="15" t="s">
        <v>20</v>
      </c>
      <c r="L517" s="17" t="s">
        <v>21</v>
      </c>
      <c r="M517" s="20" t="s">
        <v>440</v>
      </c>
    </row>
    <row r="518" s="21" customFormat="true" ht="12" hidden="false" customHeight="true" outlineLevel="0" collapsed="false">
      <c r="A518" s="15" t="n">
        <v>801</v>
      </c>
      <c r="B518" s="16" t="n">
        <v>80101</v>
      </c>
      <c r="C518" s="15" t="s">
        <v>275</v>
      </c>
      <c r="D518" s="17" t="s">
        <v>27</v>
      </c>
      <c r="E518" s="17" t="s">
        <v>24</v>
      </c>
      <c r="F518" s="23" t="n">
        <v>1000</v>
      </c>
      <c r="G518" s="26"/>
      <c r="H518" s="15" t="s">
        <v>441</v>
      </c>
      <c r="I518" s="15" t="s">
        <v>441</v>
      </c>
      <c r="J518" s="15" t="s">
        <v>25</v>
      </c>
      <c r="K518" s="15" t="s">
        <v>20</v>
      </c>
      <c r="L518" s="17" t="s">
        <v>21</v>
      </c>
      <c r="M518" s="20" t="s">
        <v>440</v>
      </c>
    </row>
    <row r="519" s="21" customFormat="true" ht="12" hidden="false" customHeight="true" outlineLevel="0" collapsed="false">
      <c r="A519" s="15" t="n">
        <v>801</v>
      </c>
      <c r="B519" s="16" t="n">
        <v>80101</v>
      </c>
      <c r="C519" s="15" t="s">
        <v>275</v>
      </c>
      <c r="D519" s="17" t="s">
        <v>27</v>
      </c>
      <c r="E519" s="17" t="s">
        <v>24</v>
      </c>
      <c r="F519" s="23" t="n">
        <v>3000</v>
      </c>
      <c r="G519" s="26"/>
      <c r="H519" s="15" t="s">
        <v>442</v>
      </c>
      <c r="I519" s="15" t="s">
        <v>442</v>
      </c>
      <c r="J519" s="15" t="s">
        <v>25</v>
      </c>
      <c r="K519" s="15" t="s">
        <v>20</v>
      </c>
      <c r="L519" s="17" t="s">
        <v>21</v>
      </c>
      <c r="M519" s="20" t="s">
        <v>440</v>
      </c>
    </row>
    <row r="520" s="21" customFormat="true" ht="12" hidden="false" customHeight="true" outlineLevel="0" collapsed="false">
      <c r="A520" s="15" t="n">
        <v>801</v>
      </c>
      <c r="B520" s="16" t="n">
        <v>80120</v>
      </c>
      <c r="C520" s="17" t="s">
        <v>275</v>
      </c>
      <c r="D520" s="22" t="s">
        <v>23</v>
      </c>
      <c r="E520" s="17" t="s">
        <v>24</v>
      </c>
      <c r="F520" s="23"/>
      <c r="G520" s="26" t="n">
        <v>3000</v>
      </c>
      <c r="H520" s="15" t="s">
        <v>443</v>
      </c>
      <c r="I520" s="15" t="s">
        <v>443</v>
      </c>
      <c r="J520" s="15" t="s">
        <v>25</v>
      </c>
      <c r="K520" s="15" t="s">
        <v>20</v>
      </c>
      <c r="L520" s="17" t="s">
        <v>21</v>
      </c>
      <c r="M520" s="20" t="s">
        <v>440</v>
      </c>
    </row>
    <row r="521" s="21" customFormat="true" ht="12" hidden="false" customHeight="true" outlineLevel="0" collapsed="false">
      <c r="A521" s="16" t="n">
        <v>700</v>
      </c>
      <c r="B521" s="15" t="n">
        <v>70005</v>
      </c>
      <c r="C521" s="15" t="s">
        <v>275</v>
      </c>
      <c r="D521" s="17" t="s">
        <v>27</v>
      </c>
      <c r="E521" s="17" t="s">
        <v>24</v>
      </c>
      <c r="F521" s="23" t="n">
        <v>80000</v>
      </c>
      <c r="G521" s="26"/>
      <c r="H521" s="15" t="s">
        <v>92</v>
      </c>
      <c r="I521" s="15" t="s">
        <v>92</v>
      </c>
      <c r="J521" s="15" t="s">
        <v>25</v>
      </c>
      <c r="K521" s="15" t="s">
        <v>20</v>
      </c>
      <c r="L521" s="17" t="s">
        <v>21</v>
      </c>
      <c r="M521" s="20" t="s">
        <v>440</v>
      </c>
    </row>
    <row r="522" s="21" customFormat="true" ht="12" hidden="false" customHeight="true" outlineLevel="0" collapsed="false">
      <c r="A522" s="15" t="n">
        <v>801</v>
      </c>
      <c r="B522" s="16" t="n">
        <v>80101</v>
      </c>
      <c r="C522" s="17" t="s">
        <v>275</v>
      </c>
      <c r="D522" s="17" t="s">
        <v>27</v>
      </c>
      <c r="E522" s="17" t="s">
        <v>24</v>
      </c>
      <c r="F522" s="23" t="n">
        <v>1000</v>
      </c>
      <c r="G522" s="26"/>
      <c r="H522" s="15" t="s">
        <v>444</v>
      </c>
      <c r="I522" s="15" t="s">
        <v>444</v>
      </c>
      <c r="J522" s="15" t="s">
        <v>25</v>
      </c>
      <c r="K522" s="15" t="s">
        <v>20</v>
      </c>
      <c r="L522" s="17" t="s">
        <v>21</v>
      </c>
      <c r="M522" s="20" t="s">
        <v>440</v>
      </c>
    </row>
    <row r="523" s="21" customFormat="true" ht="12" hidden="false" customHeight="true" outlineLevel="0" collapsed="false">
      <c r="A523" s="15" t="n">
        <v>801</v>
      </c>
      <c r="B523" s="16" t="n">
        <v>80120</v>
      </c>
      <c r="C523" s="17" t="s">
        <v>275</v>
      </c>
      <c r="D523" s="17" t="s">
        <v>23</v>
      </c>
      <c r="E523" s="17" t="s">
        <v>24</v>
      </c>
      <c r="F523" s="23"/>
      <c r="G523" s="26" t="n">
        <v>1000</v>
      </c>
      <c r="H523" s="15" t="s">
        <v>444</v>
      </c>
      <c r="I523" s="15" t="s">
        <v>444</v>
      </c>
      <c r="J523" s="15" t="s">
        <v>25</v>
      </c>
      <c r="K523" s="15" t="s">
        <v>20</v>
      </c>
      <c r="L523" s="17" t="s">
        <v>21</v>
      </c>
      <c r="M523" s="20" t="s">
        <v>440</v>
      </c>
    </row>
    <row r="524" s="21" customFormat="true" ht="12" hidden="false" customHeight="true" outlineLevel="0" collapsed="false">
      <c r="A524" s="15" t="n">
        <v>801</v>
      </c>
      <c r="B524" s="16" t="n">
        <v>80101</v>
      </c>
      <c r="C524" s="15" t="s">
        <v>275</v>
      </c>
      <c r="D524" s="17" t="s">
        <v>27</v>
      </c>
      <c r="E524" s="17" t="s">
        <v>24</v>
      </c>
      <c r="F524" s="23" t="n">
        <v>1000</v>
      </c>
      <c r="G524" s="26"/>
      <c r="H524" s="15" t="s">
        <v>284</v>
      </c>
      <c r="I524" s="15" t="s">
        <v>284</v>
      </c>
      <c r="J524" s="15" t="s">
        <v>25</v>
      </c>
      <c r="K524" s="15" t="s">
        <v>20</v>
      </c>
      <c r="L524" s="17" t="s">
        <v>21</v>
      </c>
      <c r="M524" s="20" t="s">
        <v>440</v>
      </c>
    </row>
    <row r="525" s="21" customFormat="true" ht="12" hidden="false" customHeight="true" outlineLevel="0" collapsed="false">
      <c r="A525" s="15" t="n">
        <v>852</v>
      </c>
      <c r="B525" s="16" t="n">
        <v>85295</v>
      </c>
      <c r="C525" s="15" t="n">
        <v>2057</v>
      </c>
      <c r="D525" s="17" t="s">
        <v>52</v>
      </c>
      <c r="E525" s="17" t="s">
        <v>17</v>
      </c>
      <c r="F525" s="23"/>
      <c r="G525" s="26" t="n">
        <v>313990</v>
      </c>
      <c r="H525" s="15" t="s">
        <v>18</v>
      </c>
      <c r="I525" s="15" t="s">
        <v>18</v>
      </c>
      <c r="J525" s="15" t="s">
        <v>25</v>
      </c>
      <c r="K525" s="15" t="s">
        <v>20</v>
      </c>
      <c r="L525" s="17" t="s">
        <v>21</v>
      </c>
      <c r="M525" s="20" t="s">
        <v>445</v>
      </c>
    </row>
    <row r="526" s="21" customFormat="true" ht="12" hidden="false" customHeight="true" outlineLevel="0" collapsed="false">
      <c r="A526" s="15" t="n">
        <v>852</v>
      </c>
      <c r="B526" s="16" t="n">
        <v>85295</v>
      </c>
      <c r="C526" s="15" t="n">
        <v>2059</v>
      </c>
      <c r="D526" s="17" t="s">
        <v>52</v>
      </c>
      <c r="E526" s="17" t="s">
        <v>17</v>
      </c>
      <c r="F526" s="23"/>
      <c r="G526" s="26" t="n">
        <v>28530</v>
      </c>
      <c r="H526" s="15" t="s">
        <v>18</v>
      </c>
      <c r="I526" s="15" t="s">
        <v>18</v>
      </c>
      <c r="J526" s="15" t="s">
        <v>25</v>
      </c>
      <c r="K526" s="15" t="s">
        <v>20</v>
      </c>
      <c r="L526" s="17" t="s">
        <v>21</v>
      </c>
      <c r="M526" s="20" t="s">
        <v>445</v>
      </c>
    </row>
    <row r="527" s="21" customFormat="true" ht="12" hidden="false" customHeight="true" outlineLevel="0" collapsed="false">
      <c r="A527" s="15" t="n">
        <v>600</v>
      </c>
      <c r="B527" s="15" t="n">
        <v>60016</v>
      </c>
      <c r="C527" s="15" t="n">
        <v>6257</v>
      </c>
      <c r="D527" s="17" t="s">
        <v>16</v>
      </c>
      <c r="E527" s="17" t="s">
        <v>17</v>
      </c>
      <c r="F527" s="23" t="n">
        <v>7380455</v>
      </c>
      <c r="G527" s="26"/>
      <c r="H527" s="15" t="s">
        <v>18</v>
      </c>
      <c r="I527" s="15" t="s">
        <v>18</v>
      </c>
      <c r="J527" s="15" t="s">
        <v>25</v>
      </c>
      <c r="K527" s="15" t="s">
        <v>20</v>
      </c>
      <c r="L527" s="17" t="s">
        <v>21</v>
      </c>
      <c r="M527" s="20" t="s">
        <v>446</v>
      </c>
    </row>
    <row r="528" s="21" customFormat="true" ht="12" hidden="false" customHeight="true" outlineLevel="0" collapsed="false">
      <c r="A528" s="15" t="n">
        <v>854</v>
      </c>
      <c r="B528" s="16" t="n">
        <v>85410</v>
      </c>
      <c r="C528" s="15" t="s">
        <v>153</v>
      </c>
      <c r="D528" s="17" t="s">
        <v>23</v>
      </c>
      <c r="E528" s="17" t="s">
        <v>24</v>
      </c>
      <c r="F528" s="23"/>
      <c r="G528" s="26" t="n">
        <v>1000</v>
      </c>
      <c r="H528" s="15" t="s">
        <v>255</v>
      </c>
      <c r="I528" s="15" t="s">
        <v>255</v>
      </c>
      <c r="J528" s="15" t="s">
        <v>25</v>
      </c>
      <c r="K528" s="15" t="s">
        <v>20</v>
      </c>
      <c r="L528" s="17" t="s">
        <v>21</v>
      </c>
      <c r="M528" s="20" t="s">
        <v>447</v>
      </c>
    </row>
    <row r="529" s="21" customFormat="true" ht="12" hidden="false" customHeight="true" outlineLevel="0" collapsed="false">
      <c r="A529" s="15" t="n">
        <v>854</v>
      </c>
      <c r="B529" s="16" t="n">
        <v>85410</v>
      </c>
      <c r="C529" s="15" t="s">
        <v>153</v>
      </c>
      <c r="D529" s="17" t="s">
        <v>23</v>
      </c>
      <c r="E529" s="17" t="s">
        <v>24</v>
      </c>
      <c r="F529" s="23"/>
      <c r="G529" s="26" t="n">
        <v>1000</v>
      </c>
      <c r="H529" s="15" t="s">
        <v>257</v>
      </c>
      <c r="I529" s="15" t="s">
        <v>257</v>
      </c>
      <c r="J529" s="15" t="s">
        <v>25</v>
      </c>
      <c r="K529" s="15" t="s">
        <v>20</v>
      </c>
      <c r="L529" s="17" t="s">
        <v>21</v>
      </c>
      <c r="M529" s="20" t="s">
        <v>447</v>
      </c>
    </row>
    <row r="530" s="21" customFormat="true" ht="12" hidden="false" customHeight="true" outlineLevel="0" collapsed="false">
      <c r="A530" s="15" t="n">
        <v>854</v>
      </c>
      <c r="B530" s="16" t="n">
        <v>85410</v>
      </c>
      <c r="C530" s="15" t="s">
        <v>153</v>
      </c>
      <c r="D530" s="17" t="s">
        <v>23</v>
      </c>
      <c r="E530" s="17" t="s">
        <v>24</v>
      </c>
      <c r="F530" s="23"/>
      <c r="G530" s="26" t="n">
        <v>1000</v>
      </c>
      <c r="H530" s="15" t="s">
        <v>258</v>
      </c>
      <c r="I530" s="15" t="s">
        <v>258</v>
      </c>
      <c r="J530" s="15" t="s">
        <v>25</v>
      </c>
      <c r="K530" s="15" t="s">
        <v>20</v>
      </c>
      <c r="L530" s="17" t="s">
        <v>21</v>
      </c>
      <c r="M530" s="20" t="s">
        <v>447</v>
      </c>
    </row>
    <row r="531" s="21" customFormat="true" ht="12" hidden="false" customHeight="true" outlineLevel="0" collapsed="false">
      <c r="A531" s="15" t="n">
        <v>854</v>
      </c>
      <c r="B531" s="16" t="n">
        <v>85407</v>
      </c>
      <c r="C531" s="15" t="s">
        <v>153</v>
      </c>
      <c r="D531" s="17" t="s">
        <v>23</v>
      </c>
      <c r="E531" s="17" t="s">
        <v>24</v>
      </c>
      <c r="F531" s="23"/>
      <c r="G531" s="28" t="n">
        <v>5000</v>
      </c>
      <c r="H531" s="15" t="s">
        <v>448</v>
      </c>
      <c r="I531" s="15" t="s">
        <v>448</v>
      </c>
      <c r="J531" s="15" t="s">
        <v>25</v>
      </c>
      <c r="K531" s="15" t="s">
        <v>20</v>
      </c>
      <c r="L531" s="17" t="s">
        <v>21</v>
      </c>
      <c r="M531" s="20" t="s">
        <v>447</v>
      </c>
    </row>
    <row r="532" s="21" customFormat="true" ht="12" hidden="false" customHeight="true" outlineLevel="0" collapsed="false">
      <c r="A532" s="15" t="n">
        <v>852</v>
      </c>
      <c r="B532" s="16" t="n">
        <v>85202</v>
      </c>
      <c r="C532" s="15" t="s">
        <v>153</v>
      </c>
      <c r="D532" s="17" t="s">
        <v>23</v>
      </c>
      <c r="E532" s="17" t="s">
        <v>24</v>
      </c>
      <c r="F532" s="23"/>
      <c r="G532" s="26" t="n">
        <v>1000</v>
      </c>
      <c r="H532" s="15" t="s">
        <v>263</v>
      </c>
      <c r="I532" s="15" t="s">
        <v>263</v>
      </c>
      <c r="J532" s="15" t="s">
        <v>25</v>
      </c>
      <c r="K532" s="15" t="s">
        <v>20</v>
      </c>
      <c r="L532" s="17" t="s">
        <v>21</v>
      </c>
      <c r="M532" s="20" t="s">
        <v>447</v>
      </c>
    </row>
    <row r="533" s="21" customFormat="true" ht="12" hidden="false" customHeight="true" outlineLevel="0" collapsed="false">
      <c r="A533" s="15" t="n">
        <v>852</v>
      </c>
      <c r="B533" s="16" t="n">
        <v>85202</v>
      </c>
      <c r="C533" s="15" t="s">
        <v>153</v>
      </c>
      <c r="D533" s="17" t="s">
        <v>23</v>
      </c>
      <c r="E533" s="17" t="s">
        <v>24</v>
      </c>
      <c r="F533" s="23"/>
      <c r="G533" s="26" t="n">
        <v>1000</v>
      </c>
      <c r="H533" s="15" t="s">
        <v>60</v>
      </c>
      <c r="I533" s="15" t="s">
        <v>60</v>
      </c>
      <c r="J533" s="15" t="s">
        <v>25</v>
      </c>
      <c r="K533" s="15" t="s">
        <v>20</v>
      </c>
      <c r="L533" s="17" t="s">
        <v>21</v>
      </c>
      <c r="M533" s="20" t="s">
        <v>447</v>
      </c>
    </row>
    <row r="534" s="21" customFormat="true" ht="12" hidden="false" customHeight="true" outlineLevel="0" collapsed="false">
      <c r="A534" s="15" t="n">
        <v>852</v>
      </c>
      <c r="B534" s="16" t="n">
        <v>85202</v>
      </c>
      <c r="C534" s="15" t="s">
        <v>153</v>
      </c>
      <c r="D534" s="17" t="s">
        <v>23</v>
      </c>
      <c r="E534" s="17" t="s">
        <v>24</v>
      </c>
      <c r="F534" s="23"/>
      <c r="G534" s="26" t="n">
        <v>4000</v>
      </c>
      <c r="H534" s="15" t="s">
        <v>265</v>
      </c>
      <c r="I534" s="15" t="s">
        <v>265</v>
      </c>
      <c r="J534" s="15" t="s">
        <v>25</v>
      </c>
      <c r="K534" s="15" t="s">
        <v>20</v>
      </c>
      <c r="L534" s="17" t="s">
        <v>21</v>
      </c>
      <c r="M534" s="20" t="s">
        <v>447</v>
      </c>
    </row>
    <row r="535" s="21" customFormat="true" ht="12" hidden="false" customHeight="true" outlineLevel="0" collapsed="false">
      <c r="A535" s="15" t="n">
        <v>852</v>
      </c>
      <c r="B535" s="16" t="n">
        <v>85202</v>
      </c>
      <c r="C535" s="15" t="s">
        <v>153</v>
      </c>
      <c r="D535" s="17" t="s">
        <v>23</v>
      </c>
      <c r="E535" s="17" t="s">
        <v>24</v>
      </c>
      <c r="F535" s="23"/>
      <c r="G535" s="26" t="n">
        <v>2000</v>
      </c>
      <c r="H535" s="15" t="s">
        <v>266</v>
      </c>
      <c r="I535" s="15" t="s">
        <v>266</v>
      </c>
      <c r="J535" s="15" t="s">
        <v>25</v>
      </c>
      <c r="K535" s="15" t="s">
        <v>20</v>
      </c>
      <c r="L535" s="17" t="s">
        <v>21</v>
      </c>
      <c r="M535" s="20" t="s">
        <v>447</v>
      </c>
    </row>
    <row r="536" s="21" customFormat="true" ht="12" hidden="false" customHeight="true" outlineLevel="0" collapsed="false">
      <c r="A536" s="15" t="n">
        <v>852</v>
      </c>
      <c r="B536" s="16" t="n">
        <v>85202</v>
      </c>
      <c r="C536" s="15" t="s">
        <v>153</v>
      </c>
      <c r="D536" s="17" t="s">
        <v>23</v>
      </c>
      <c r="E536" s="17" t="s">
        <v>24</v>
      </c>
      <c r="F536" s="23"/>
      <c r="G536" s="26" t="n">
        <v>5000</v>
      </c>
      <c r="H536" s="15" t="s">
        <v>267</v>
      </c>
      <c r="I536" s="15" t="s">
        <v>267</v>
      </c>
      <c r="J536" s="15" t="s">
        <v>25</v>
      </c>
      <c r="K536" s="15" t="s">
        <v>20</v>
      </c>
      <c r="L536" s="17" t="s">
        <v>21</v>
      </c>
      <c r="M536" s="20" t="s">
        <v>447</v>
      </c>
    </row>
    <row r="537" s="21" customFormat="true" ht="12" hidden="false" customHeight="true" outlineLevel="0" collapsed="false">
      <c r="A537" s="15" t="n">
        <v>852</v>
      </c>
      <c r="B537" s="16" t="n">
        <v>85202</v>
      </c>
      <c r="C537" s="15" t="s">
        <v>153</v>
      </c>
      <c r="D537" s="17" t="s">
        <v>23</v>
      </c>
      <c r="E537" s="17" t="s">
        <v>24</v>
      </c>
      <c r="F537" s="23"/>
      <c r="G537" s="26" t="n">
        <v>3000</v>
      </c>
      <c r="H537" s="15" t="s">
        <v>268</v>
      </c>
      <c r="I537" s="15" t="s">
        <v>268</v>
      </c>
      <c r="J537" s="15" t="s">
        <v>25</v>
      </c>
      <c r="K537" s="15" t="s">
        <v>20</v>
      </c>
      <c r="L537" s="17" t="s">
        <v>21</v>
      </c>
      <c r="M537" s="20" t="s">
        <v>447</v>
      </c>
    </row>
    <row r="538" s="21" customFormat="true" ht="12" hidden="false" customHeight="true" outlineLevel="0" collapsed="false">
      <c r="A538" s="15" t="n">
        <v>852</v>
      </c>
      <c r="B538" s="16" t="n">
        <v>85202</v>
      </c>
      <c r="C538" s="15" t="s">
        <v>153</v>
      </c>
      <c r="D538" s="17" t="s">
        <v>23</v>
      </c>
      <c r="E538" s="17" t="s">
        <v>24</v>
      </c>
      <c r="F538" s="23"/>
      <c r="G538" s="26" t="n">
        <v>5000</v>
      </c>
      <c r="H538" s="15" t="s">
        <v>269</v>
      </c>
      <c r="I538" s="15" t="s">
        <v>269</v>
      </c>
      <c r="J538" s="15" t="s">
        <v>25</v>
      </c>
      <c r="K538" s="15" t="s">
        <v>20</v>
      </c>
      <c r="L538" s="17" t="s">
        <v>21</v>
      </c>
      <c r="M538" s="20" t="s">
        <v>447</v>
      </c>
    </row>
    <row r="539" s="21" customFormat="true" ht="12" hidden="false" customHeight="true" outlineLevel="0" collapsed="false">
      <c r="A539" s="15" t="n">
        <v>852</v>
      </c>
      <c r="B539" s="16" t="n">
        <v>85202</v>
      </c>
      <c r="C539" s="15" t="s">
        <v>153</v>
      </c>
      <c r="D539" s="17" t="s">
        <v>23</v>
      </c>
      <c r="E539" s="17" t="s">
        <v>24</v>
      </c>
      <c r="F539" s="23"/>
      <c r="G539" s="26" t="n">
        <v>1000</v>
      </c>
      <c r="H539" s="15" t="s">
        <v>270</v>
      </c>
      <c r="I539" s="15" t="s">
        <v>270</v>
      </c>
      <c r="J539" s="15" t="s">
        <v>25</v>
      </c>
      <c r="K539" s="15" t="s">
        <v>20</v>
      </c>
      <c r="L539" s="17" t="s">
        <v>21</v>
      </c>
      <c r="M539" s="20" t="s">
        <v>447</v>
      </c>
    </row>
    <row r="540" s="21" customFormat="true" ht="12" hidden="false" customHeight="true" outlineLevel="0" collapsed="false">
      <c r="A540" s="15" t="n">
        <v>852</v>
      </c>
      <c r="B540" s="16" t="n">
        <v>85202</v>
      </c>
      <c r="C540" s="15" t="s">
        <v>153</v>
      </c>
      <c r="D540" s="17" t="s">
        <v>23</v>
      </c>
      <c r="E540" s="17" t="s">
        <v>24</v>
      </c>
      <c r="F540" s="23"/>
      <c r="G540" s="26" t="n">
        <v>5000</v>
      </c>
      <c r="H540" s="15" t="s">
        <v>63</v>
      </c>
      <c r="I540" s="15" t="s">
        <v>63</v>
      </c>
      <c r="J540" s="15" t="s">
        <v>25</v>
      </c>
      <c r="K540" s="15" t="s">
        <v>20</v>
      </c>
      <c r="L540" s="17" t="s">
        <v>21</v>
      </c>
      <c r="M540" s="20" t="s">
        <v>447</v>
      </c>
    </row>
    <row r="541" s="21" customFormat="true" ht="12" hidden="false" customHeight="true" outlineLevel="0" collapsed="false">
      <c r="A541" s="16" t="n">
        <v>750</v>
      </c>
      <c r="B541" s="15" t="n">
        <v>75023</v>
      </c>
      <c r="C541" s="15" t="s">
        <v>153</v>
      </c>
      <c r="D541" s="17" t="s">
        <v>27</v>
      </c>
      <c r="E541" s="17" t="s">
        <v>24</v>
      </c>
      <c r="F541" s="23" t="n">
        <v>50000</v>
      </c>
      <c r="G541" s="26"/>
      <c r="H541" s="15" t="s">
        <v>90</v>
      </c>
      <c r="I541" s="15" t="s">
        <v>90</v>
      </c>
      <c r="J541" s="15" t="s">
        <v>25</v>
      </c>
      <c r="K541" s="15" t="s">
        <v>20</v>
      </c>
      <c r="L541" s="17" t="s">
        <v>21</v>
      </c>
      <c r="M541" s="20" t="s">
        <v>447</v>
      </c>
    </row>
    <row r="542" s="21" customFormat="true" ht="12" hidden="false" customHeight="true" outlineLevel="0" collapsed="false">
      <c r="A542" s="15" t="n">
        <v>801</v>
      </c>
      <c r="B542" s="16" t="n">
        <v>80120</v>
      </c>
      <c r="C542" s="15" t="s">
        <v>153</v>
      </c>
      <c r="D542" s="17" t="s">
        <v>23</v>
      </c>
      <c r="E542" s="17" t="s">
        <v>24</v>
      </c>
      <c r="F542" s="23"/>
      <c r="G542" s="26" t="n">
        <v>2000</v>
      </c>
      <c r="H542" s="15" t="s">
        <v>449</v>
      </c>
      <c r="I542" s="15" t="s">
        <v>449</v>
      </c>
      <c r="J542" s="15" t="s">
        <v>25</v>
      </c>
      <c r="K542" s="15" t="s">
        <v>20</v>
      </c>
      <c r="L542" s="17" t="s">
        <v>21</v>
      </c>
      <c r="M542" s="20" t="s">
        <v>447</v>
      </c>
    </row>
    <row r="543" s="21" customFormat="true" ht="12" hidden="false" customHeight="true" outlineLevel="0" collapsed="false">
      <c r="A543" s="15" t="n">
        <v>900</v>
      </c>
      <c r="B543" s="16" t="n">
        <v>90017</v>
      </c>
      <c r="C543" s="15" t="s">
        <v>153</v>
      </c>
      <c r="D543" s="17" t="s">
        <v>27</v>
      </c>
      <c r="E543" s="17" t="s">
        <v>24</v>
      </c>
      <c r="F543" s="23" t="n">
        <v>4000</v>
      </c>
      <c r="G543" s="26"/>
      <c r="H543" s="15" t="s">
        <v>313</v>
      </c>
      <c r="I543" s="15" t="s">
        <v>313</v>
      </c>
      <c r="J543" s="15" t="s">
        <v>25</v>
      </c>
      <c r="K543" s="15" t="s">
        <v>20</v>
      </c>
      <c r="L543" s="17" t="s">
        <v>21</v>
      </c>
      <c r="M543" s="20" t="s">
        <v>447</v>
      </c>
    </row>
    <row r="544" s="21" customFormat="true" ht="12" hidden="false" customHeight="true" outlineLevel="0" collapsed="false">
      <c r="A544" s="15" t="n">
        <v>900</v>
      </c>
      <c r="B544" s="16" t="n">
        <v>90095</v>
      </c>
      <c r="C544" s="15" t="s">
        <v>153</v>
      </c>
      <c r="D544" s="17" t="s">
        <v>27</v>
      </c>
      <c r="E544" s="17" t="s">
        <v>24</v>
      </c>
      <c r="F544" s="23" t="n">
        <v>20000</v>
      </c>
      <c r="G544" s="26"/>
      <c r="H544" s="15" t="s">
        <v>313</v>
      </c>
      <c r="I544" s="15" t="s">
        <v>313</v>
      </c>
      <c r="J544" s="15" t="s">
        <v>25</v>
      </c>
      <c r="K544" s="15" t="s">
        <v>20</v>
      </c>
      <c r="L544" s="17" t="s">
        <v>21</v>
      </c>
      <c r="M544" s="20" t="s">
        <v>447</v>
      </c>
    </row>
    <row r="545" s="21" customFormat="true" ht="12" hidden="false" customHeight="true" outlineLevel="0" collapsed="false">
      <c r="A545" s="15" t="n">
        <v>801</v>
      </c>
      <c r="B545" s="16" t="n">
        <v>80103</v>
      </c>
      <c r="C545" s="17" t="s">
        <v>153</v>
      </c>
      <c r="D545" s="17" t="s">
        <v>27</v>
      </c>
      <c r="E545" s="17" t="s">
        <v>24</v>
      </c>
      <c r="F545" s="23" t="n">
        <v>28000</v>
      </c>
      <c r="G545" s="26"/>
      <c r="H545" s="15" t="s">
        <v>69</v>
      </c>
      <c r="I545" s="15" t="s">
        <v>69</v>
      </c>
      <c r="J545" s="15" t="s">
        <v>25</v>
      </c>
      <c r="K545" s="15" t="s">
        <v>20</v>
      </c>
      <c r="L545" s="17" t="s">
        <v>21</v>
      </c>
      <c r="M545" s="20" t="s">
        <v>447</v>
      </c>
    </row>
    <row r="546" s="21" customFormat="true" ht="12" hidden="false" customHeight="true" outlineLevel="0" collapsed="false">
      <c r="A546" s="15" t="n">
        <v>801</v>
      </c>
      <c r="B546" s="16" t="n">
        <v>80105</v>
      </c>
      <c r="C546" s="17" t="s">
        <v>153</v>
      </c>
      <c r="D546" s="17" t="s">
        <v>27</v>
      </c>
      <c r="E546" s="17" t="s">
        <v>24</v>
      </c>
      <c r="F546" s="23" t="n">
        <v>2000</v>
      </c>
      <c r="G546" s="26"/>
      <c r="H546" s="15" t="s">
        <v>69</v>
      </c>
      <c r="I546" s="15" t="s">
        <v>69</v>
      </c>
      <c r="J546" s="15" t="s">
        <v>25</v>
      </c>
      <c r="K546" s="15" t="s">
        <v>20</v>
      </c>
      <c r="L546" s="17" t="s">
        <v>21</v>
      </c>
      <c r="M546" s="20" t="s">
        <v>447</v>
      </c>
    </row>
    <row r="547" s="21" customFormat="true" ht="12" hidden="false" customHeight="true" outlineLevel="0" collapsed="false">
      <c r="A547" s="15" t="n">
        <v>852</v>
      </c>
      <c r="B547" s="16" t="n">
        <v>85219</v>
      </c>
      <c r="C547" s="15" t="s">
        <v>153</v>
      </c>
      <c r="D547" s="22" t="s">
        <v>27</v>
      </c>
      <c r="E547" s="17" t="s">
        <v>24</v>
      </c>
      <c r="F547" s="23" t="n">
        <v>150000</v>
      </c>
      <c r="G547" s="26"/>
      <c r="H547" s="15" t="s">
        <v>71</v>
      </c>
      <c r="I547" s="15" t="s">
        <v>71</v>
      </c>
      <c r="J547" s="15" t="s">
        <v>25</v>
      </c>
      <c r="K547" s="15" t="s">
        <v>20</v>
      </c>
      <c r="L547" s="17" t="s">
        <v>21</v>
      </c>
      <c r="M547" s="20" t="s">
        <v>447</v>
      </c>
    </row>
    <row r="548" s="21" customFormat="true" ht="12" hidden="false" customHeight="true" outlineLevel="0" collapsed="false">
      <c r="A548" s="15" t="n">
        <v>852</v>
      </c>
      <c r="B548" s="16" t="n">
        <v>85295</v>
      </c>
      <c r="C548" s="15" t="s">
        <v>153</v>
      </c>
      <c r="D548" s="17" t="s">
        <v>27</v>
      </c>
      <c r="E548" s="17" t="s">
        <v>24</v>
      </c>
      <c r="F548" s="23" t="n">
        <v>124000</v>
      </c>
      <c r="G548" s="26"/>
      <c r="H548" s="15" t="s">
        <v>71</v>
      </c>
      <c r="I548" s="15" t="s">
        <v>71</v>
      </c>
      <c r="J548" s="15" t="s">
        <v>25</v>
      </c>
      <c r="K548" s="15" t="s">
        <v>20</v>
      </c>
      <c r="L548" s="17" t="s">
        <v>21</v>
      </c>
      <c r="M548" s="20" t="s">
        <v>447</v>
      </c>
    </row>
    <row r="549" s="21" customFormat="true" ht="12" hidden="false" customHeight="true" outlineLevel="0" collapsed="false">
      <c r="A549" s="16" t="n">
        <v>750</v>
      </c>
      <c r="B549" s="15" t="n">
        <v>75022</v>
      </c>
      <c r="C549" s="15" t="s">
        <v>153</v>
      </c>
      <c r="D549" s="17" t="s">
        <v>27</v>
      </c>
      <c r="E549" s="17" t="s">
        <v>24</v>
      </c>
      <c r="F549" s="23" t="n">
        <v>2000</v>
      </c>
      <c r="G549" s="26"/>
      <c r="H549" s="15" t="s">
        <v>186</v>
      </c>
      <c r="I549" s="15" t="s">
        <v>90</v>
      </c>
      <c r="J549" s="15" t="s">
        <v>25</v>
      </c>
      <c r="K549" s="15" t="s">
        <v>20</v>
      </c>
      <c r="L549" s="17" t="s">
        <v>21</v>
      </c>
      <c r="M549" s="20" t="s">
        <v>447</v>
      </c>
    </row>
    <row r="550" s="21" customFormat="true" ht="12" hidden="false" customHeight="true" outlineLevel="0" collapsed="false">
      <c r="A550" s="16" t="n">
        <v>750</v>
      </c>
      <c r="B550" s="15" t="n">
        <v>75023</v>
      </c>
      <c r="C550" s="15" t="s">
        <v>153</v>
      </c>
      <c r="D550" s="17" t="s">
        <v>27</v>
      </c>
      <c r="E550" s="17" t="s">
        <v>24</v>
      </c>
      <c r="F550" s="23" t="n">
        <v>100000</v>
      </c>
      <c r="G550" s="26"/>
      <c r="H550" s="32" t="s">
        <v>186</v>
      </c>
      <c r="I550" s="15" t="s">
        <v>90</v>
      </c>
      <c r="J550" s="15" t="s">
        <v>25</v>
      </c>
      <c r="K550" s="15" t="s">
        <v>20</v>
      </c>
      <c r="L550" s="17" t="s">
        <v>21</v>
      </c>
      <c r="M550" s="20" t="s">
        <v>447</v>
      </c>
    </row>
    <row r="551" s="21" customFormat="true" ht="12" hidden="false" customHeight="true" outlineLevel="0" collapsed="false">
      <c r="A551" s="16" t="n">
        <v>750</v>
      </c>
      <c r="B551" s="15" t="n">
        <v>75023</v>
      </c>
      <c r="C551" s="15" t="s">
        <v>153</v>
      </c>
      <c r="D551" s="17" t="s">
        <v>27</v>
      </c>
      <c r="E551" s="17" t="s">
        <v>24</v>
      </c>
      <c r="F551" s="23" t="n">
        <v>8000</v>
      </c>
      <c r="G551" s="26"/>
      <c r="H551" s="15" t="s">
        <v>67</v>
      </c>
      <c r="I551" s="15" t="s">
        <v>67</v>
      </c>
      <c r="J551" s="15" t="s">
        <v>25</v>
      </c>
      <c r="K551" s="15" t="s">
        <v>20</v>
      </c>
      <c r="L551" s="17" t="s">
        <v>21</v>
      </c>
      <c r="M551" s="20" t="s">
        <v>447</v>
      </c>
    </row>
    <row r="552" s="21" customFormat="true" ht="12" hidden="false" customHeight="true" outlineLevel="0" collapsed="false">
      <c r="A552" s="16" t="n">
        <v>758</v>
      </c>
      <c r="B552" s="15" t="n">
        <v>75814</v>
      </c>
      <c r="C552" s="15" t="s">
        <v>153</v>
      </c>
      <c r="D552" s="17" t="s">
        <v>27</v>
      </c>
      <c r="E552" s="17" t="s">
        <v>24</v>
      </c>
      <c r="F552" s="23" t="n">
        <v>30000</v>
      </c>
      <c r="G552" s="26"/>
      <c r="H552" s="15" t="s">
        <v>67</v>
      </c>
      <c r="I552" s="15" t="s">
        <v>67</v>
      </c>
      <c r="J552" s="15" t="s">
        <v>25</v>
      </c>
      <c r="K552" s="15" t="s">
        <v>20</v>
      </c>
      <c r="L552" s="17" t="s">
        <v>21</v>
      </c>
      <c r="M552" s="20" t="s">
        <v>447</v>
      </c>
    </row>
    <row r="553" s="21" customFormat="true" ht="12" hidden="false" customHeight="true" outlineLevel="0" collapsed="false">
      <c r="A553" s="15" t="n">
        <v>854</v>
      </c>
      <c r="B553" s="16" t="n">
        <v>85406</v>
      </c>
      <c r="C553" s="15" t="s">
        <v>153</v>
      </c>
      <c r="D553" s="17" t="s">
        <v>23</v>
      </c>
      <c r="E553" s="17" t="s">
        <v>24</v>
      </c>
      <c r="F553" s="23"/>
      <c r="G553" s="26" t="n">
        <v>2000</v>
      </c>
      <c r="H553" s="15" t="s">
        <v>450</v>
      </c>
      <c r="I553" s="15" t="s">
        <v>450</v>
      </c>
      <c r="J553" s="15" t="s">
        <v>25</v>
      </c>
      <c r="K553" s="15" t="s">
        <v>20</v>
      </c>
      <c r="L553" s="17" t="s">
        <v>21</v>
      </c>
      <c r="M553" s="20" t="s">
        <v>447</v>
      </c>
    </row>
    <row r="554" s="21" customFormat="true" ht="12" hidden="false" customHeight="true" outlineLevel="0" collapsed="false">
      <c r="A554" s="15" t="n">
        <v>854</v>
      </c>
      <c r="B554" s="16" t="n">
        <v>85406</v>
      </c>
      <c r="C554" s="15" t="s">
        <v>153</v>
      </c>
      <c r="D554" s="17" t="s">
        <v>23</v>
      </c>
      <c r="E554" s="17" t="s">
        <v>24</v>
      </c>
      <c r="F554" s="23"/>
      <c r="G554" s="26" t="n">
        <v>1000</v>
      </c>
      <c r="H554" s="15" t="s">
        <v>451</v>
      </c>
      <c r="I554" s="15" t="s">
        <v>451</v>
      </c>
      <c r="J554" s="15" t="s">
        <v>25</v>
      </c>
      <c r="K554" s="15" t="s">
        <v>20</v>
      </c>
      <c r="L554" s="17" t="s">
        <v>21</v>
      </c>
      <c r="M554" s="20" t="s">
        <v>447</v>
      </c>
    </row>
    <row r="555" s="21" customFormat="true" ht="12" hidden="false" customHeight="true" outlineLevel="0" collapsed="false">
      <c r="A555" s="15" t="n">
        <v>854</v>
      </c>
      <c r="B555" s="16" t="n">
        <v>85407</v>
      </c>
      <c r="C555" s="15" t="s">
        <v>153</v>
      </c>
      <c r="D555" s="17" t="s">
        <v>23</v>
      </c>
      <c r="E555" s="17" t="s">
        <v>24</v>
      </c>
      <c r="F555" s="23"/>
      <c r="G555" s="28" t="n">
        <v>2000</v>
      </c>
      <c r="H555" s="15" t="s">
        <v>452</v>
      </c>
      <c r="I555" s="15" t="s">
        <v>452</v>
      </c>
      <c r="J555" s="15" t="s">
        <v>25</v>
      </c>
      <c r="K555" s="15" t="s">
        <v>20</v>
      </c>
      <c r="L555" s="17" t="s">
        <v>21</v>
      </c>
      <c r="M555" s="20" t="s">
        <v>447</v>
      </c>
    </row>
    <row r="556" s="21" customFormat="true" ht="12" hidden="false" customHeight="true" outlineLevel="0" collapsed="false">
      <c r="A556" s="16" t="n">
        <v>754</v>
      </c>
      <c r="B556" s="16" t="n">
        <v>75416</v>
      </c>
      <c r="C556" s="15" t="s">
        <v>153</v>
      </c>
      <c r="D556" s="17" t="s">
        <v>27</v>
      </c>
      <c r="E556" s="17" t="s">
        <v>24</v>
      </c>
      <c r="F556" s="23" t="n">
        <v>30000</v>
      </c>
      <c r="G556" s="26"/>
      <c r="H556" s="15" t="s">
        <v>206</v>
      </c>
      <c r="I556" s="15" t="s">
        <v>206</v>
      </c>
      <c r="J556" s="15" t="s">
        <v>25</v>
      </c>
      <c r="K556" s="15" t="s">
        <v>20</v>
      </c>
      <c r="L556" s="17" t="s">
        <v>21</v>
      </c>
      <c r="M556" s="20" t="s">
        <v>447</v>
      </c>
    </row>
    <row r="557" s="21" customFormat="true" ht="12" hidden="false" customHeight="true" outlineLevel="0" collapsed="false">
      <c r="A557" s="16" t="n">
        <v>852</v>
      </c>
      <c r="B557" s="16" t="n">
        <v>85215</v>
      </c>
      <c r="C557" s="15" t="s">
        <v>153</v>
      </c>
      <c r="D557" s="17" t="s">
        <v>27</v>
      </c>
      <c r="E557" s="17" t="s">
        <v>24</v>
      </c>
      <c r="F557" s="23" t="n">
        <v>60000</v>
      </c>
      <c r="G557" s="26"/>
      <c r="H557" s="15" t="s">
        <v>123</v>
      </c>
      <c r="I557" s="15" t="s">
        <v>90</v>
      </c>
      <c r="J557" s="15" t="s">
        <v>25</v>
      </c>
      <c r="K557" s="15" t="s">
        <v>20</v>
      </c>
      <c r="L557" s="17" t="s">
        <v>21</v>
      </c>
      <c r="M557" s="20" t="s">
        <v>447</v>
      </c>
    </row>
    <row r="558" s="21" customFormat="true" ht="12" hidden="false" customHeight="true" outlineLevel="0" collapsed="false">
      <c r="A558" s="15" t="n">
        <v>854</v>
      </c>
      <c r="B558" s="16" t="n">
        <v>85403</v>
      </c>
      <c r="C558" s="15" t="s">
        <v>153</v>
      </c>
      <c r="D558" s="17" t="s">
        <v>23</v>
      </c>
      <c r="E558" s="17" t="s">
        <v>24</v>
      </c>
      <c r="F558" s="23"/>
      <c r="G558" s="26" t="n">
        <v>5000</v>
      </c>
      <c r="H558" s="15" t="s">
        <v>453</v>
      </c>
      <c r="I558" s="15" t="s">
        <v>453</v>
      </c>
      <c r="J558" s="15" t="s">
        <v>25</v>
      </c>
      <c r="K558" s="15" t="s">
        <v>20</v>
      </c>
      <c r="L558" s="17" t="s">
        <v>21</v>
      </c>
      <c r="M558" s="20" t="s">
        <v>447</v>
      </c>
    </row>
    <row r="559" s="21" customFormat="true" ht="12" hidden="false" customHeight="true" outlineLevel="0" collapsed="false">
      <c r="A559" s="15" t="n">
        <v>801</v>
      </c>
      <c r="B559" s="16" t="n">
        <v>80101</v>
      </c>
      <c r="C559" s="15" t="s">
        <v>153</v>
      </c>
      <c r="D559" s="17" t="s">
        <v>27</v>
      </c>
      <c r="E559" s="17" t="s">
        <v>24</v>
      </c>
      <c r="F559" s="23" t="n">
        <v>1000</v>
      </c>
      <c r="G559" s="24"/>
      <c r="H559" s="15" t="s">
        <v>74</v>
      </c>
      <c r="I559" s="15" t="s">
        <v>74</v>
      </c>
      <c r="J559" s="15" t="s">
        <v>25</v>
      </c>
      <c r="K559" s="15" t="s">
        <v>20</v>
      </c>
      <c r="L559" s="17" t="s">
        <v>21</v>
      </c>
      <c r="M559" s="20" t="s">
        <v>447</v>
      </c>
    </row>
    <row r="560" s="21" customFormat="true" ht="12" hidden="false" customHeight="true" outlineLevel="0" collapsed="false">
      <c r="A560" s="15" t="n">
        <v>801</v>
      </c>
      <c r="B560" s="16" t="n">
        <v>80101</v>
      </c>
      <c r="C560" s="17" t="s">
        <v>153</v>
      </c>
      <c r="D560" s="17" t="s">
        <v>27</v>
      </c>
      <c r="E560" s="17" t="s">
        <v>24</v>
      </c>
      <c r="F560" s="23" t="n">
        <v>6000</v>
      </c>
      <c r="G560" s="26"/>
      <c r="H560" s="15" t="s">
        <v>454</v>
      </c>
      <c r="I560" s="15" t="s">
        <v>454</v>
      </c>
      <c r="J560" s="15" t="s">
        <v>25</v>
      </c>
      <c r="K560" s="15" t="s">
        <v>20</v>
      </c>
      <c r="L560" s="17" t="s">
        <v>21</v>
      </c>
      <c r="M560" s="20" t="s">
        <v>447</v>
      </c>
    </row>
    <row r="561" s="21" customFormat="true" ht="12" hidden="false" customHeight="true" outlineLevel="0" collapsed="false">
      <c r="A561" s="15" t="n">
        <v>801</v>
      </c>
      <c r="B561" s="16" t="n">
        <v>80101</v>
      </c>
      <c r="C561" s="15" t="s">
        <v>153</v>
      </c>
      <c r="D561" s="17" t="s">
        <v>27</v>
      </c>
      <c r="E561" s="17" t="s">
        <v>24</v>
      </c>
      <c r="F561" s="23" t="n">
        <v>1000</v>
      </c>
      <c r="G561" s="26"/>
      <c r="H561" s="15" t="s">
        <v>455</v>
      </c>
      <c r="I561" s="15" t="s">
        <v>455</v>
      </c>
      <c r="J561" s="15" t="s">
        <v>25</v>
      </c>
      <c r="K561" s="15" t="s">
        <v>20</v>
      </c>
      <c r="L561" s="17" t="s">
        <v>21</v>
      </c>
      <c r="M561" s="20" t="s">
        <v>447</v>
      </c>
    </row>
    <row r="562" s="21" customFormat="true" ht="12" hidden="false" customHeight="true" outlineLevel="0" collapsed="false">
      <c r="A562" s="15" t="n">
        <v>801</v>
      </c>
      <c r="B562" s="16" t="n">
        <v>80101</v>
      </c>
      <c r="C562" s="15" t="s">
        <v>153</v>
      </c>
      <c r="D562" s="17" t="s">
        <v>27</v>
      </c>
      <c r="E562" s="17" t="s">
        <v>24</v>
      </c>
      <c r="F562" s="23" t="n">
        <v>2000</v>
      </c>
      <c r="G562" s="26"/>
      <c r="H562" s="15" t="s">
        <v>456</v>
      </c>
      <c r="I562" s="15" t="s">
        <v>456</v>
      </c>
      <c r="J562" s="15" t="s">
        <v>25</v>
      </c>
      <c r="K562" s="15" t="s">
        <v>20</v>
      </c>
      <c r="L562" s="17" t="s">
        <v>21</v>
      </c>
      <c r="M562" s="20" t="s">
        <v>447</v>
      </c>
    </row>
    <row r="563" s="21" customFormat="true" ht="12" hidden="false" customHeight="true" outlineLevel="0" collapsed="false">
      <c r="A563" s="15" t="n">
        <v>801</v>
      </c>
      <c r="B563" s="16" t="n">
        <v>80101</v>
      </c>
      <c r="C563" s="17" t="s">
        <v>153</v>
      </c>
      <c r="D563" s="17" t="s">
        <v>27</v>
      </c>
      <c r="E563" s="17" t="s">
        <v>24</v>
      </c>
      <c r="F563" s="23" t="n">
        <v>1000</v>
      </c>
      <c r="G563" s="26"/>
      <c r="H563" s="15" t="s">
        <v>77</v>
      </c>
      <c r="I563" s="15" t="s">
        <v>77</v>
      </c>
      <c r="J563" s="15" t="s">
        <v>25</v>
      </c>
      <c r="K563" s="15" t="s">
        <v>20</v>
      </c>
      <c r="L563" s="17" t="s">
        <v>21</v>
      </c>
      <c r="M563" s="20" t="s">
        <v>447</v>
      </c>
    </row>
    <row r="564" s="21" customFormat="true" ht="12" hidden="false" customHeight="true" outlineLevel="0" collapsed="false">
      <c r="A564" s="15" t="n">
        <v>801</v>
      </c>
      <c r="B564" s="16" t="n">
        <v>80101</v>
      </c>
      <c r="C564" s="15" t="s">
        <v>153</v>
      </c>
      <c r="D564" s="17" t="s">
        <v>27</v>
      </c>
      <c r="E564" s="17" t="s">
        <v>24</v>
      </c>
      <c r="F564" s="23" t="n">
        <v>2000</v>
      </c>
      <c r="G564" s="26"/>
      <c r="H564" s="15" t="s">
        <v>442</v>
      </c>
      <c r="I564" s="15" t="s">
        <v>442</v>
      </c>
      <c r="J564" s="15" t="s">
        <v>25</v>
      </c>
      <c r="K564" s="15" t="s">
        <v>20</v>
      </c>
      <c r="L564" s="17" t="s">
        <v>21</v>
      </c>
      <c r="M564" s="20" t="s">
        <v>447</v>
      </c>
    </row>
    <row r="565" s="21" customFormat="true" ht="12" hidden="false" customHeight="true" outlineLevel="0" collapsed="false">
      <c r="A565" s="15" t="n">
        <v>801</v>
      </c>
      <c r="B565" s="16" t="n">
        <v>80120</v>
      </c>
      <c r="C565" s="17" t="s">
        <v>153</v>
      </c>
      <c r="D565" s="22" t="s">
        <v>23</v>
      </c>
      <c r="E565" s="17" t="s">
        <v>24</v>
      </c>
      <c r="F565" s="23"/>
      <c r="G565" s="26" t="n">
        <v>3000</v>
      </c>
      <c r="H565" s="15" t="s">
        <v>457</v>
      </c>
      <c r="I565" s="15" t="s">
        <v>457</v>
      </c>
      <c r="J565" s="15" t="s">
        <v>25</v>
      </c>
      <c r="K565" s="15" t="s">
        <v>20</v>
      </c>
      <c r="L565" s="17" t="s">
        <v>21</v>
      </c>
      <c r="M565" s="29" t="s">
        <v>447</v>
      </c>
    </row>
    <row r="566" s="21" customFormat="true" ht="12" hidden="false" customHeight="true" outlineLevel="0" collapsed="false">
      <c r="A566" s="15" t="n">
        <v>801</v>
      </c>
      <c r="B566" s="16" t="n">
        <v>80120</v>
      </c>
      <c r="C566" s="17" t="s">
        <v>153</v>
      </c>
      <c r="D566" s="17" t="s">
        <v>23</v>
      </c>
      <c r="E566" s="17" t="s">
        <v>24</v>
      </c>
      <c r="F566" s="23"/>
      <c r="G566" s="26" t="n">
        <v>6000</v>
      </c>
      <c r="H566" s="15" t="s">
        <v>458</v>
      </c>
      <c r="I566" s="15" t="s">
        <v>458</v>
      </c>
      <c r="J566" s="15" t="s">
        <v>25</v>
      </c>
      <c r="K566" s="15" t="s">
        <v>20</v>
      </c>
      <c r="L566" s="17" t="s">
        <v>21</v>
      </c>
      <c r="M566" s="20" t="s">
        <v>447</v>
      </c>
    </row>
    <row r="567" s="21" customFormat="true" ht="12" hidden="false" customHeight="true" outlineLevel="0" collapsed="false">
      <c r="A567" s="15" t="n">
        <v>801</v>
      </c>
      <c r="B567" s="16" t="n">
        <v>80120</v>
      </c>
      <c r="C567" s="17" t="s">
        <v>153</v>
      </c>
      <c r="D567" s="17" t="s">
        <v>23</v>
      </c>
      <c r="E567" s="17" t="s">
        <v>24</v>
      </c>
      <c r="F567" s="23"/>
      <c r="G567" s="26" t="n">
        <v>9000</v>
      </c>
      <c r="H567" s="15" t="s">
        <v>79</v>
      </c>
      <c r="I567" s="15" t="s">
        <v>79</v>
      </c>
      <c r="J567" s="15" t="s">
        <v>25</v>
      </c>
      <c r="K567" s="15" t="s">
        <v>20</v>
      </c>
      <c r="L567" s="17" t="s">
        <v>21</v>
      </c>
      <c r="M567" s="20" t="s">
        <v>447</v>
      </c>
    </row>
    <row r="568" s="21" customFormat="true" ht="12" hidden="false" customHeight="true" outlineLevel="0" collapsed="false">
      <c r="A568" s="15" t="n">
        <v>801</v>
      </c>
      <c r="B568" s="16" t="n">
        <v>80120</v>
      </c>
      <c r="C568" s="17" t="s">
        <v>153</v>
      </c>
      <c r="D568" s="17" t="s">
        <v>23</v>
      </c>
      <c r="E568" s="17" t="s">
        <v>24</v>
      </c>
      <c r="F568" s="23"/>
      <c r="G568" s="26" t="n">
        <v>2000</v>
      </c>
      <c r="H568" s="15" t="s">
        <v>459</v>
      </c>
      <c r="I568" s="15" t="s">
        <v>459</v>
      </c>
      <c r="J568" s="15" t="s">
        <v>25</v>
      </c>
      <c r="K568" s="15" t="s">
        <v>20</v>
      </c>
      <c r="L568" s="17" t="s">
        <v>21</v>
      </c>
      <c r="M568" s="20" t="s">
        <v>447</v>
      </c>
    </row>
    <row r="569" s="21" customFormat="true" ht="12" hidden="false" customHeight="true" outlineLevel="0" collapsed="false">
      <c r="A569" s="15" t="n">
        <v>801</v>
      </c>
      <c r="B569" s="16" t="n">
        <v>80120</v>
      </c>
      <c r="C569" s="15" t="s">
        <v>153</v>
      </c>
      <c r="D569" s="17" t="s">
        <v>23</v>
      </c>
      <c r="E569" s="17" t="s">
        <v>24</v>
      </c>
      <c r="F569" s="23"/>
      <c r="G569" s="26" t="n">
        <v>2000</v>
      </c>
      <c r="H569" s="15" t="s">
        <v>460</v>
      </c>
      <c r="I569" s="15" t="s">
        <v>460</v>
      </c>
      <c r="J569" s="15" t="s">
        <v>25</v>
      </c>
      <c r="K569" s="15" t="s">
        <v>20</v>
      </c>
      <c r="L569" s="17" t="s">
        <v>21</v>
      </c>
      <c r="M569" s="20" t="s">
        <v>447</v>
      </c>
    </row>
    <row r="570" s="21" customFormat="true" ht="12" hidden="false" customHeight="true" outlineLevel="0" collapsed="false">
      <c r="A570" s="15" t="n">
        <v>801</v>
      </c>
      <c r="B570" s="16" t="n">
        <v>80120</v>
      </c>
      <c r="C570" s="17" t="s">
        <v>153</v>
      </c>
      <c r="D570" s="17" t="s">
        <v>23</v>
      </c>
      <c r="E570" s="17" t="s">
        <v>24</v>
      </c>
      <c r="F570" s="23"/>
      <c r="G570" s="26" t="n">
        <v>2000</v>
      </c>
      <c r="H570" s="15" t="s">
        <v>80</v>
      </c>
      <c r="I570" s="15" t="s">
        <v>80</v>
      </c>
      <c r="J570" s="15" t="s">
        <v>25</v>
      </c>
      <c r="K570" s="15" t="s">
        <v>20</v>
      </c>
      <c r="L570" s="17" t="s">
        <v>21</v>
      </c>
      <c r="M570" s="20" t="s">
        <v>447</v>
      </c>
    </row>
    <row r="571" s="21" customFormat="true" ht="12" hidden="false" customHeight="true" outlineLevel="0" collapsed="false">
      <c r="A571" s="15" t="n">
        <v>801</v>
      </c>
      <c r="B571" s="16" t="n">
        <v>80120</v>
      </c>
      <c r="C571" s="15" t="s">
        <v>153</v>
      </c>
      <c r="D571" s="17" t="s">
        <v>23</v>
      </c>
      <c r="E571" s="17" t="s">
        <v>24</v>
      </c>
      <c r="F571" s="23"/>
      <c r="G571" s="26" t="n">
        <v>2000</v>
      </c>
      <c r="H571" s="15" t="s">
        <v>461</v>
      </c>
      <c r="I571" s="15" t="s">
        <v>461</v>
      </c>
      <c r="J571" s="15" t="s">
        <v>25</v>
      </c>
      <c r="K571" s="15" t="s">
        <v>20</v>
      </c>
      <c r="L571" s="17" t="s">
        <v>21</v>
      </c>
      <c r="M571" s="20" t="s">
        <v>447</v>
      </c>
    </row>
    <row r="572" s="21" customFormat="true" ht="12" hidden="false" customHeight="true" outlineLevel="0" collapsed="false">
      <c r="A572" s="16" t="n">
        <v>700</v>
      </c>
      <c r="B572" s="15" t="n">
        <v>70005</v>
      </c>
      <c r="C572" s="15" t="s">
        <v>153</v>
      </c>
      <c r="D572" s="17" t="s">
        <v>27</v>
      </c>
      <c r="E572" s="17" t="s">
        <v>24</v>
      </c>
      <c r="F572" s="23" t="n">
        <v>500000</v>
      </c>
      <c r="G572" s="26"/>
      <c r="H572" s="15" t="s">
        <v>92</v>
      </c>
      <c r="I572" s="15" t="s">
        <v>92</v>
      </c>
      <c r="J572" s="15" t="s">
        <v>25</v>
      </c>
      <c r="K572" s="15" t="s">
        <v>20</v>
      </c>
      <c r="L572" s="17" t="s">
        <v>21</v>
      </c>
      <c r="M572" s="20" t="s">
        <v>447</v>
      </c>
    </row>
    <row r="573" s="21" customFormat="true" ht="12" hidden="false" customHeight="true" outlineLevel="0" collapsed="false">
      <c r="A573" s="15" t="n">
        <v>710</v>
      </c>
      <c r="B573" s="16" t="n">
        <v>71035</v>
      </c>
      <c r="C573" s="15" t="s">
        <v>153</v>
      </c>
      <c r="D573" s="17" t="s">
        <v>27</v>
      </c>
      <c r="E573" s="17" t="s">
        <v>24</v>
      </c>
      <c r="F573" s="23" t="n">
        <v>190000</v>
      </c>
      <c r="G573" s="26"/>
      <c r="H573" s="15" t="s">
        <v>181</v>
      </c>
      <c r="I573" s="15" t="s">
        <v>181</v>
      </c>
      <c r="J573" s="15" t="s">
        <v>25</v>
      </c>
      <c r="K573" s="15" t="s">
        <v>20</v>
      </c>
      <c r="L573" s="17" t="s">
        <v>21</v>
      </c>
      <c r="M573" s="20" t="s">
        <v>447</v>
      </c>
    </row>
    <row r="574" s="21" customFormat="true" ht="12" hidden="false" customHeight="true" outlineLevel="0" collapsed="false">
      <c r="A574" s="15" t="n">
        <v>900</v>
      </c>
      <c r="B574" s="16" t="n">
        <v>90015</v>
      </c>
      <c r="C574" s="15" t="s">
        <v>153</v>
      </c>
      <c r="D574" s="17" t="s">
        <v>27</v>
      </c>
      <c r="E574" s="17" t="s">
        <v>24</v>
      </c>
      <c r="F574" s="23" t="n">
        <v>10000</v>
      </c>
      <c r="G574" s="26"/>
      <c r="H574" s="15" t="s">
        <v>32</v>
      </c>
      <c r="I574" s="15" t="s">
        <v>32</v>
      </c>
      <c r="J574" s="15" t="s">
        <v>25</v>
      </c>
      <c r="K574" s="15" t="s">
        <v>20</v>
      </c>
      <c r="L574" s="17" t="s">
        <v>21</v>
      </c>
      <c r="M574" s="20" t="s">
        <v>447</v>
      </c>
    </row>
    <row r="575" s="21" customFormat="true" ht="12" hidden="false" customHeight="true" outlineLevel="0" collapsed="false">
      <c r="A575" s="15" t="n">
        <v>600</v>
      </c>
      <c r="B575" s="15" t="n">
        <v>60015</v>
      </c>
      <c r="C575" s="15" t="s">
        <v>153</v>
      </c>
      <c r="D575" s="17" t="s">
        <v>23</v>
      </c>
      <c r="E575" s="17" t="s">
        <v>24</v>
      </c>
      <c r="F575" s="23"/>
      <c r="G575" s="26" t="n">
        <v>2000</v>
      </c>
      <c r="H575" s="15" t="s">
        <v>32</v>
      </c>
      <c r="I575" s="15" t="s">
        <v>32</v>
      </c>
      <c r="J575" s="15" t="s">
        <v>25</v>
      </c>
      <c r="K575" s="15" t="s">
        <v>20</v>
      </c>
      <c r="L575" s="17" t="s">
        <v>21</v>
      </c>
      <c r="M575" s="20" t="s">
        <v>447</v>
      </c>
    </row>
    <row r="576" s="21" customFormat="true" ht="12" hidden="false" customHeight="true" outlineLevel="0" collapsed="false">
      <c r="A576" s="15" t="n">
        <v>801</v>
      </c>
      <c r="B576" s="16" t="n">
        <v>80115</v>
      </c>
      <c r="C576" s="17" t="s">
        <v>153</v>
      </c>
      <c r="D576" s="17" t="s">
        <v>23</v>
      </c>
      <c r="E576" s="17" t="s">
        <v>24</v>
      </c>
      <c r="F576" s="23"/>
      <c r="G576" s="26" t="n">
        <v>4000</v>
      </c>
      <c r="H576" s="15" t="s">
        <v>82</v>
      </c>
      <c r="I576" s="15" t="s">
        <v>82</v>
      </c>
      <c r="J576" s="15" t="s">
        <v>25</v>
      </c>
      <c r="K576" s="15" t="s">
        <v>20</v>
      </c>
      <c r="L576" s="17" t="s">
        <v>21</v>
      </c>
      <c r="M576" s="20" t="s">
        <v>447</v>
      </c>
    </row>
    <row r="577" s="21" customFormat="true" ht="12" hidden="false" customHeight="true" outlineLevel="0" collapsed="false">
      <c r="A577" s="15" t="n">
        <v>854</v>
      </c>
      <c r="B577" s="16" t="n">
        <v>85410</v>
      </c>
      <c r="C577" s="15" t="s">
        <v>153</v>
      </c>
      <c r="D577" s="17" t="s">
        <v>23</v>
      </c>
      <c r="E577" s="17" t="s">
        <v>24</v>
      </c>
      <c r="F577" s="23"/>
      <c r="G577" s="26" t="n">
        <v>4000</v>
      </c>
      <c r="H577" s="15" t="s">
        <v>82</v>
      </c>
      <c r="I577" s="15" t="s">
        <v>82</v>
      </c>
      <c r="J577" s="15" t="s">
        <v>25</v>
      </c>
      <c r="K577" s="15" t="s">
        <v>20</v>
      </c>
      <c r="L577" s="17" t="s">
        <v>21</v>
      </c>
      <c r="M577" s="20" t="s">
        <v>447</v>
      </c>
    </row>
    <row r="578" s="21" customFormat="true" ht="12" hidden="false" customHeight="true" outlineLevel="0" collapsed="false">
      <c r="A578" s="15" t="n">
        <v>801</v>
      </c>
      <c r="B578" s="16" t="n">
        <v>80115</v>
      </c>
      <c r="C578" s="15" t="s">
        <v>153</v>
      </c>
      <c r="D578" s="17" t="s">
        <v>23</v>
      </c>
      <c r="E578" s="17" t="s">
        <v>24</v>
      </c>
      <c r="F578" s="23"/>
      <c r="G578" s="26" t="n">
        <v>4000</v>
      </c>
      <c r="H578" s="15" t="s">
        <v>462</v>
      </c>
      <c r="I578" s="15" t="s">
        <v>462</v>
      </c>
      <c r="J578" s="15" t="s">
        <v>25</v>
      </c>
      <c r="K578" s="15" t="s">
        <v>20</v>
      </c>
      <c r="L578" s="17" t="s">
        <v>21</v>
      </c>
      <c r="M578" s="20" t="s">
        <v>447</v>
      </c>
    </row>
    <row r="579" s="21" customFormat="true" ht="12" hidden="false" customHeight="true" outlineLevel="0" collapsed="false">
      <c r="A579" s="15" t="n">
        <v>801</v>
      </c>
      <c r="B579" s="16" t="n">
        <v>80115</v>
      </c>
      <c r="C579" s="15" t="s">
        <v>153</v>
      </c>
      <c r="D579" s="17" t="s">
        <v>23</v>
      </c>
      <c r="E579" s="17" t="s">
        <v>24</v>
      </c>
      <c r="F579" s="23"/>
      <c r="G579" s="26" t="n">
        <v>4000</v>
      </c>
      <c r="H579" s="15" t="s">
        <v>463</v>
      </c>
      <c r="I579" s="15" t="s">
        <v>463</v>
      </c>
      <c r="J579" s="15" t="s">
        <v>25</v>
      </c>
      <c r="K579" s="15" t="s">
        <v>20</v>
      </c>
      <c r="L579" s="17" t="s">
        <v>21</v>
      </c>
      <c r="M579" s="20" t="s">
        <v>447</v>
      </c>
    </row>
    <row r="580" s="21" customFormat="true" ht="12" hidden="false" customHeight="true" outlineLevel="0" collapsed="false">
      <c r="A580" s="15" t="n">
        <v>801</v>
      </c>
      <c r="B580" s="16" t="n">
        <v>80115</v>
      </c>
      <c r="C580" s="15" t="s">
        <v>153</v>
      </c>
      <c r="D580" s="17" t="s">
        <v>23</v>
      </c>
      <c r="E580" s="17" t="s">
        <v>24</v>
      </c>
      <c r="F580" s="31"/>
      <c r="G580" s="28" t="n">
        <v>3000</v>
      </c>
      <c r="H580" s="15" t="s">
        <v>464</v>
      </c>
      <c r="I580" s="15" t="s">
        <v>464</v>
      </c>
      <c r="J580" s="15" t="s">
        <v>25</v>
      </c>
      <c r="K580" s="15" t="s">
        <v>20</v>
      </c>
      <c r="L580" s="17" t="s">
        <v>21</v>
      </c>
      <c r="M580" s="20" t="s">
        <v>447</v>
      </c>
    </row>
    <row r="581" s="21" customFormat="true" ht="12" hidden="false" customHeight="true" outlineLevel="0" collapsed="false">
      <c r="A581" s="15" t="n">
        <v>801</v>
      </c>
      <c r="B581" s="16" t="n">
        <v>80120</v>
      </c>
      <c r="C581" s="15" t="s">
        <v>153</v>
      </c>
      <c r="D581" s="17" t="s">
        <v>23</v>
      </c>
      <c r="E581" s="17" t="s">
        <v>24</v>
      </c>
      <c r="F581" s="23"/>
      <c r="G581" s="26" t="n">
        <v>1000</v>
      </c>
      <c r="H581" s="15" t="s">
        <v>465</v>
      </c>
      <c r="I581" s="15" t="s">
        <v>465</v>
      </c>
      <c r="J581" s="15" t="s">
        <v>25</v>
      </c>
      <c r="K581" s="15" t="s">
        <v>20</v>
      </c>
      <c r="L581" s="17" t="s">
        <v>21</v>
      </c>
      <c r="M581" s="20" t="s">
        <v>447</v>
      </c>
    </row>
    <row r="582" s="21" customFormat="true" ht="12" hidden="false" customHeight="true" outlineLevel="0" collapsed="false">
      <c r="A582" s="15" t="n">
        <v>801</v>
      </c>
      <c r="B582" s="16" t="n">
        <v>80120</v>
      </c>
      <c r="C582" s="17" t="s">
        <v>153</v>
      </c>
      <c r="D582" s="17" t="s">
        <v>23</v>
      </c>
      <c r="E582" s="17" t="s">
        <v>24</v>
      </c>
      <c r="F582" s="23"/>
      <c r="G582" s="26" t="n">
        <v>1000</v>
      </c>
      <c r="H582" s="15" t="s">
        <v>184</v>
      </c>
      <c r="I582" s="15" t="s">
        <v>184</v>
      </c>
      <c r="J582" s="15" t="s">
        <v>25</v>
      </c>
      <c r="K582" s="15" t="s">
        <v>20</v>
      </c>
      <c r="L582" s="17" t="s">
        <v>21</v>
      </c>
      <c r="M582" s="20" t="s">
        <v>447</v>
      </c>
    </row>
    <row r="583" s="21" customFormat="true" ht="12" hidden="false" customHeight="true" outlineLevel="0" collapsed="false">
      <c r="A583" s="15" t="n">
        <v>801</v>
      </c>
      <c r="B583" s="16" t="n">
        <v>80101</v>
      </c>
      <c r="C583" s="17" t="s">
        <v>153</v>
      </c>
      <c r="D583" s="17" t="s">
        <v>27</v>
      </c>
      <c r="E583" s="17" t="s">
        <v>24</v>
      </c>
      <c r="F583" s="23" t="n">
        <v>2000</v>
      </c>
      <c r="G583" s="26"/>
      <c r="H583" s="15" t="s">
        <v>444</v>
      </c>
      <c r="I583" s="15" t="s">
        <v>444</v>
      </c>
      <c r="J583" s="15" t="s">
        <v>25</v>
      </c>
      <c r="K583" s="15" t="s">
        <v>20</v>
      </c>
      <c r="L583" s="17" t="s">
        <v>21</v>
      </c>
      <c r="M583" s="20" t="s">
        <v>447</v>
      </c>
    </row>
    <row r="584" s="21" customFormat="true" ht="12" hidden="false" customHeight="true" outlineLevel="0" collapsed="false">
      <c r="A584" s="15" t="n">
        <v>801</v>
      </c>
      <c r="B584" s="16" t="n">
        <v>80101</v>
      </c>
      <c r="C584" s="17" t="s">
        <v>153</v>
      </c>
      <c r="D584" s="17" t="s">
        <v>27</v>
      </c>
      <c r="E584" s="17" t="s">
        <v>24</v>
      </c>
      <c r="F584" s="23" t="n">
        <v>2000</v>
      </c>
      <c r="G584" s="26"/>
      <c r="H584" s="15" t="s">
        <v>283</v>
      </c>
      <c r="I584" s="15" t="s">
        <v>283</v>
      </c>
      <c r="J584" s="15" t="s">
        <v>25</v>
      </c>
      <c r="K584" s="15" t="s">
        <v>20</v>
      </c>
      <c r="L584" s="17" t="s">
        <v>21</v>
      </c>
      <c r="M584" s="20" t="s">
        <v>447</v>
      </c>
    </row>
    <row r="585" s="21" customFormat="true" ht="12" hidden="false" customHeight="true" outlineLevel="0" collapsed="false">
      <c r="A585" s="15" t="n">
        <v>801</v>
      </c>
      <c r="B585" s="16" t="n">
        <v>80101</v>
      </c>
      <c r="C585" s="15" t="s">
        <v>153</v>
      </c>
      <c r="D585" s="17" t="s">
        <v>27</v>
      </c>
      <c r="E585" s="17" t="s">
        <v>24</v>
      </c>
      <c r="F585" s="23" t="n">
        <v>2000</v>
      </c>
      <c r="G585" s="26"/>
      <c r="H585" s="15" t="s">
        <v>284</v>
      </c>
      <c r="I585" s="15" t="s">
        <v>284</v>
      </c>
      <c r="J585" s="15" t="s">
        <v>25</v>
      </c>
      <c r="K585" s="15" t="s">
        <v>20</v>
      </c>
      <c r="L585" s="17" t="s">
        <v>21</v>
      </c>
      <c r="M585" s="20" t="s">
        <v>447</v>
      </c>
    </row>
    <row r="586" s="21" customFormat="true" ht="12.75" hidden="false" customHeight="true" outlineLevel="0" collapsed="false">
      <c r="A586" s="15" t="n">
        <v>801</v>
      </c>
      <c r="B586" s="16" t="n">
        <v>80101</v>
      </c>
      <c r="C586" s="15" t="s">
        <v>153</v>
      </c>
      <c r="D586" s="17" t="s">
        <v>27</v>
      </c>
      <c r="E586" s="17" t="s">
        <v>24</v>
      </c>
      <c r="F586" s="23" t="n">
        <v>2000</v>
      </c>
      <c r="G586" s="24"/>
      <c r="H586" s="15" t="s">
        <v>287</v>
      </c>
      <c r="I586" s="15" t="s">
        <v>287</v>
      </c>
      <c r="J586" s="15" t="s">
        <v>25</v>
      </c>
      <c r="K586" s="15" t="s">
        <v>20</v>
      </c>
      <c r="L586" s="17" t="s">
        <v>21</v>
      </c>
      <c r="M586" s="20" t="s">
        <v>447</v>
      </c>
    </row>
    <row r="587" s="21" customFormat="true" ht="12.75" hidden="false" customHeight="true" outlineLevel="0" collapsed="false">
      <c r="A587" s="15" t="n">
        <v>801</v>
      </c>
      <c r="B587" s="16" t="n">
        <v>80101</v>
      </c>
      <c r="C587" s="17" t="s">
        <v>153</v>
      </c>
      <c r="D587" s="17" t="s">
        <v>27</v>
      </c>
      <c r="E587" s="17" t="s">
        <v>24</v>
      </c>
      <c r="F587" s="23" t="n">
        <v>1000</v>
      </c>
      <c r="G587" s="26"/>
      <c r="H587" s="15" t="s">
        <v>288</v>
      </c>
      <c r="I587" s="15" t="s">
        <v>288</v>
      </c>
      <c r="J587" s="15" t="s">
        <v>25</v>
      </c>
      <c r="K587" s="15" t="s">
        <v>20</v>
      </c>
      <c r="L587" s="17" t="s">
        <v>21</v>
      </c>
      <c r="M587" s="20" t="s">
        <v>447</v>
      </c>
    </row>
    <row r="588" s="21" customFormat="true" ht="12.75" hidden="false" customHeight="true" outlineLevel="0" collapsed="false">
      <c r="A588" s="15" t="n">
        <v>801</v>
      </c>
      <c r="B588" s="16" t="n">
        <v>80134</v>
      </c>
      <c r="C588" s="15" t="s">
        <v>153</v>
      </c>
      <c r="D588" s="17" t="s">
        <v>23</v>
      </c>
      <c r="E588" s="17" t="s">
        <v>24</v>
      </c>
      <c r="F588" s="23"/>
      <c r="G588" s="26" t="n">
        <v>2000</v>
      </c>
      <c r="H588" s="15" t="s">
        <v>466</v>
      </c>
      <c r="I588" s="15" t="s">
        <v>466</v>
      </c>
      <c r="J588" s="15" t="s">
        <v>25</v>
      </c>
      <c r="K588" s="15" t="s">
        <v>20</v>
      </c>
      <c r="L588" s="17" t="s">
        <v>21</v>
      </c>
      <c r="M588" s="20" t="s">
        <v>447</v>
      </c>
    </row>
    <row r="589" s="21" customFormat="true" ht="12.75" hidden="false" customHeight="true" outlineLevel="0" collapsed="false">
      <c r="A589" s="15" t="n">
        <v>801</v>
      </c>
      <c r="B589" s="16" t="n">
        <v>80115</v>
      </c>
      <c r="C589" s="15" t="s">
        <v>153</v>
      </c>
      <c r="D589" s="17" t="s">
        <v>23</v>
      </c>
      <c r="E589" s="17" t="s">
        <v>24</v>
      </c>
      <c r="F589" s="23"/>
      <c r="G589" s="26" t="n">
        <v>6000</v>
      </c>
      <c r="H589" s="15" t="s">
        <v>467</v>
      </c>
      <c r="I589" s="15" t="s">
        <v>467</v>
      </c>
      <c r="J589" s="15" t="s">
        <v>25</v>
      </c>
      <c r="K589" s="15" t="s">
        <v>20</v>
      </c>
      <c r="L589" s="17" t="s">
        <v>21</v>
      </c>
      <c r="M589" s="20" t="s">
        <v>447</v>
      </c>
    </row>
    <row r="590" s="21" customFormat="true" ht="12.75" hidden="false" customHeight="true" outlineLevel="0" collapsed="false">
      <c r="A590" s="15" t="n">
        <v>801</v>
      </c>
      <c r="B590" s="16" t="n">
        <v>80120</v>
      </c>
      <c r="C590" s="15" t="s">
        <v>205</v>
      </c>
      <c r="D590" s="17" t="s">
        <v>23</v>
      </c>
      <c r="E590" s="17" t="s">
        <v>31</v>
      </c>
      <c r="F590" s="23"/>
      <c r="G590" s="26" t="n">
        <v>1000</v>
      </c>
      <c r="H590" s="15" t="s">
        <v>228</v>
      </c>
      <c r="I590" s="15" t="s">
        <v>228</v>
      </c>
      <c r="J590" s="15" t="s">
        <v>25</v>
      </c>
      <c r="K590" s="15" t="s">
        <v>20</v>
      </c>
      <c r="L590" s="17" t="s">
        <v>21</v>
      </c>
      <c r="M590" s="20" t="s">
        <v>468</v>
      </c>
    </row>
    <row r="591" s="21" customFormat="true" ht="12.75" hidden="false" customHeight="true" outlineLevel="0" collapsed="false">
      <c r="A591" s="15" t="n">
        <v>853</v>
      </c>
      <c r="B591" s="16" t="n">
        <v>85395</v>
      </c>
      <c r="C591" s="15" t="n">
        <v>2057</v>
      </c>
      <c r="D591" s="17" t="s">
        <v>16</v>
      </c>
      <c r="E591" s="17" t="s">
        <v>17</v>
      </c>
      <c r="F591" s="23" t="n">
        <v>493233</v>
      </c>
      <c r="G591" s="26"/>
      <c r="H591" s="15" t="s">
        <v>18</v>
      </c>
      <c r="I591" s="15" t="s">
        <v>18</v>
      </c>
      <c r="J591" s="15" t="s">
        <v>25</v>
      </c>
      <c r="K591" s="15" t="s">
        <v>20</v>
      </c>
      <c r="L591" s="17" t="s">
        <v>21</v>
      </c>
      <c r="M591" s="20" t="s">
        <v>469</v>
      </c>
    </row>
    <row r="592" s="21" customFormat="true" ht="12.75" hidden="false" customHeight="true" outlineLevel="0" collapsed="false">
      <c r="A592" s="15" t="n">
        <v>853</v>
      </c>
      <c r="B592" s="16" t="n">
        <v>85395</v>
      </c>
      <c r="C592" s="15" t="n">
        <v>2059</v>
      </c>
      <c r="D592" s="17" t="s">
        <v>16</v>
      </c>
      <c r="E592" s="17" t="s">
        <v>17</v>
      </c>
      <c r="F592" s="23" t="n">
        <v>91998</v>
      </c>
      <c r="G592" s="26"/>
      <c r="H592" s="15" t="s">
        <v>18</v>
      </c>
      <c r="I592" s="15" t="s">
        <v>18</v>
      </c>
      <c r="J592" s="15" t="s">
        <v>25</v>
      </c>
      <c r="K592" s="15" t="s">
        <v>20</v>
      </c>
      <c r="L592" s="17" t="s">
        <v>21</v>
      </c>
      <c r="M592" s="20" t="s">
        <v>469</v>
      </c>
    </row>
    <row r="593" s="21" customFormat="true" ht="12" hidden="false" customHeight="true" outlineLevel="0" collapsed="false">
      <c r="A593" s="15" t="n">
        <v>750</v>
      </c>
      <c r="B593" s="15" t="n">
        <v>75023</v>
      </c>
      <c r="C593" s="15" t="s">
        <v>95</v>
      </c>
      <c r="D593" s="17" t="s">
        <v>27</v>
      </c>
      <c r="E593" s="17" t="s">
        <v>24</v>
      </c>
      <c r="F593" s="23" t="n">
        <v>200000</v>
      </c>
      <c r="G593" s="26"/>
      <c r="H593" s="15" t="s">
        <v>470</v>
      </c>
      <c r="I593" s="15" t="s">
        <v>90</v>
      </c>
      <c r="J593" s="15" t="s">
        <v>25</v>
      </c>
      <c r="K593" s="15" t="s">
        <v>20</v>
      </c>
      <c r="L593" s="17" t="s">
        <v>21</v>
      </c>
      <c r="M593" s="20" t="s">
        <v>471</v>
      </c>
    </row>
    <row r="594" s="21" customFormat="true" ht="12" hidden="false" customHeight="true" outlineLevel="0" collapsed="false">
      <c r="A594" s="15" t="n">
        <v>900</v>
      </c>
      <c r="B594" s="16" t="n">
        <v>90095</v>
      </c>
      <c r="C594" s="15" t="s">
        <v>472</v>
      </c>
      <c r="D594" s="17" t="s">
        <v>27</v>
      </c>
      <c r="E594" s="17" t="s">
        <v>59</v>
      </c>
      <c r="F594" s="23" t="n">
        <v>68000</v>
      </c>
      <c r="G594" s="26"/>
      <c r="H594" s="15" t="s">
        <v>38</v>
      </c>
      <c r="I594" s="15" t="s">
        <v>38</v>
      </c>
      <c r="J594" s="15" t="s">
        <v>25</v>
      </c>
      <c r="K594" s="15" t="s">
        <v>20</v>
      </c>
      <c r="L594" s="17" t="s">
        <v>21</v>
      </c>
      <c r="M594" s="20" t="s">
        <v>473</v>
      </c>
    </row>
    <row r="595" s="21" customFormat="true" ht="12" hidden="false" customHeight="true" outlineLevel="0" collapsed="false">
      <c r="A595" s="15" t="n">
        <v>852</v>
      </c>
      <c r="B595" s="16" t="n">
        <v>85202</v>
      </c>
      <c r="C595" s="15" t="s">
        <v>472</v>
      </c>
      <c r="D595" s="17" t="s">
        <v>23</v>
      </c>
      <c r="E595" s="17" t="s">
        <v>59</v>
      </c>
      <c r="F595" s="23"/>
      <c r="G595" s="26" t="n">
        <v>5000</v>
      </c>
      <c r="H595" s="15" t="s">
        <v>62</v>
      </c>
      <c r="I595" s="15" t="s">
        <v>62</v>
      </c>
      <c r="J595" s="15" t="s">
        <v>25</v>
      </c>
      <c r="K595" s="15" t="s">
        <v>20</v>
      </c>
      <c r="L595" s="17" t="s">
        <v>21</v>
      </c>
      <c r="M595" s="20" t="s">
        <v>474</v>
      </c>
    </row>
    <row r="596" s="21" customFormat="true" ht="12" hidden="false" customHeight="true" outlineLevel="0" collapsed="false">
      <c r="A596" s="15" t="n">
        <v>852</v>
      </c>
      <c r="B596" s="16" t="n">
        <v>85219</v>
      </c>
      <c r="C596" s="15" t="s">
        <v>472</v>
      </c>
      <c r="D596" s="22" t="s">
        <v>27</v>
      </c>
      <c r="E596" s="17" t="s">
        <v>59</v>
      </c>
      <c r="F596" s="23" t="n">
        <v>1000</v>
      </c>
      <c r="G596" s="26"/>
      <c r="H596" s="15" t="s">
        <v>71</v>
      </c>
      <c r="I596" s="15" t="s">
        <v>71</v>
      </c>
      <c r="J596" s="15" t="s">
        <v>25</v>
      </c>
      <c r="K596" s="15" t="s">
        <v>20</v>
      </c>
      <c r="L596" s="17" t="s">
        <v>21</v>
      </c>
      <c r="M596" s="20" t="s">
        <v>474</v>
      </c>
    </row>
    <row r="597" s="21" customFormat="true" ht="12" hidden="false" customHeight="true" outlineLevel="0" collapsed="false">
      <c r="A597" s="16" t="n">
        <v>700</v>
      </c>
      <c r="B597" s="15" t="n">
        <v>70007</v>
      </c>
      <c r="C597" s="15" t="s">
        <v>475</v>
      </c>
      <c r="D597" s="17" t="s">
        <v>27</v>
      </c>
      <c r="E597" s="17" t="s">
        <v>59</v>
      </c>
      <c r="F597" s="23" t="n">
        <v>10000000</v>
      </c>
      <c r="G597" s="26"/>
      <c r="H597" s="15" t="s">
        <v>100</v>
      </c>
      <c r="I597" s="15" t="s">
        <v>67</v>
      </c>
      <c r="J597" s="15" t="s">
        <v>25</v>
      </c>
      <c r="K597" s="15" t="s">
        <v>20</v>
      </c>
      <c r="L597" s="17" t="s">
        <v>21</v>
      </c>
      <c r="M597" s="20" t="s">
        <v>476</v>
      </c>
    </row>
    <row r="598" s="21" customFormat="true" ht="12" hidden="false" customHeight="true" outlineLevel="0" collapsed="false">
      <c r="A598" s="16" t="n">
        <v>700</v>
      </c>
      <c r="B598" s="15" t="n">
        <v>70005</v>
      </c>
      <c r="C598" s="15" t="s">
        <v>475</v>
      </c>
      <c r="D598" s="17" t="s">
        <v>27</v>
      </c>
      <c r="E598" s="17" t="s">
        <v>59</v>
      </c>
      <c r="F598" s="23" t="n">
        <f aca="false">40000000+10000000+10000000-10000000</f>
        <v>50000000</v>
      </c>
      <c r="G598" s="26"/>
      <c r="H598" s="15" t="s">
        <v>100</v>
      </c>
      <c r="I598" s="15" t="s">
        <v>67</v>
      </c>
      <c r="J598" s="15" t="s">
        <v>25</v>
      </c>
      <c r="K598" s="15" t="s">
        <v>20</v>
      </c>
      <c r="L598" s="17" t="s">
        <v>21</v>
      </c>
      <c r="M598" s="20" t="s">
        <v>477</v>
      </c>
    </row>
    <row r="599" s="21" customFormat="true" ht="12" hidden="false" customHeight="true" outlineLevel="0" collapsed="false">
      <c r="A599" s="15" t="n">
        <v>750</v>
      </c>
      <c r="B599" s="15" t="n">
        <v>75023</v>
      </c>
      <c r="C599" s="15" t="s">
        <v>472</v>
      </c>
      <c r="D599" s="17" t="s">
        <v>27</v>
      </c>
      <c r="E599" s="17" t="s">
        <v>59</v>
      </c>
      <c r="F599" s="23" t="n">
        <v>5000</v>
      </c>
      <c r="G599" s="26"/>
      <c r="H599" s="15" t="s">
        <v>470</v>
      </c>
      <c r="I599" s="15" t="s">
        <v>67</v>
      </c>
      <c r="J599" s="15" t="s">
        <v>25</v>
      </c>
      <c r="K599" s="15" t="s">
        <v>20</v>
      </c>
      <c r="L599" s="17" t="s">
        <v>21</v>
      </c>
      <c r="M599" s="20" t="s">
        <v>478</v>
      </c>
    </row>
    <row r="600" s="21" customFormat="true" ht="12" hidden="false" customHeight="true" outlineLevel="0" collapsed="false">
      <c r="A600" s="15" t="n">
        <v>854</v>
      </c>
      <c r="B600" s="16" t="n">
        <v>85403</v>
      </c>
      <c r="C600" s="15" t="s">
        <v>472</v>
      </c>
      <c r="D600" s="17" t="s">
        <v>23</v>
      </c>
      <c r="E600" s="17" t="s">
        <v>59</v>
      </c>
      <c r="F600" s="23"/>
      <c r="G600" s="26" t="n">
        <v>1000</v>
      </c>
      <c r="H600" s="15" t="s">
        <v>86</v>
      </c>
      <c r="I600" s="15" t="s">
        <v>86</v>
      </c>
      <c r="J600" s="15" t="s">
        <v>25</v>
      </c>
      <c r="K600" s="15" t="s">
        <v>20</v>
      </c>
      <c r="L600" s="17" t="s">
        <v>21</v>
      </c>
      <c r="M600" s="20" t="s">
        <v>479</v>
      </c>
    </row>
    <row r="601" s="21" customFormat="true" ht="12" hidden="false" customHeight="true" outlineLevel="0" collapsed="false">
      <c r="A601" s="15" t="n">
        <v>900</v>
      </c>
      <c r="B601" s="16" t="n">
        <v>90017</v>
      </c>
      <c r="C601" s="15" t="s">
        <v>472</v>
      </c>
      <c r="D601" s="17" t="s">
        <v>27</v>
      </c>
      <c r="E601" s="17" t="s">
        <v>59</v>
      </c>
      <c r="F601" s="23" t="n">
        <v>8000</v>
      </c>
      <c r="G601" s="26"/>
      <c r="H601" s="15" t="s">
        <v>38</v>
      </c>
      <c r="I601" s="15" t="s">
        <v>38</v>
      </c>
      <c r="J601" s="15" t="s">
        <v>25</v>
      </c>
      <c r="K601" s="15" t="s">
        <v>20</v>
      </c>
      <c r="L601" s="17" t="s">
        <v>21</v>
      </c>
      <c r="M601" s="20" t="s">
        <v>479</v>
      </c>
    </row>
    <row r="602" s="21" customFormat="true" ht="12" hidden="false" customHeight="true" outlineLevel="0" collapsed="false">
      <c r="A602" s="15" t="n">
        <v>750</v>
      </c>
      <c r="B602" s="16" t="n">
        <v>75023</v>
      </c>
      <c r="C602" s="15" t="n">
        <v>2705</v>
      </c>
      <c r="D602" s="17" t="s">
        <v>27</v>
      </c>
      <c r="E602" s="17" t="s">
        <v>35</v>
      </c>
      <c r="F602" s="23" t="n">
        <v>7920</v>
      </c>
      <c r="G602" s="26"/>
      <c r="H602" s="15" t="s">
        <v>18</v>
      </c>
      <c r="I602" s="15" t="s">
        <v>18</v>
      </c>
      <c r="J602" s="15" t="s">
        <v>25</v>
      </c>
      <c r="K602" s="15" t="s">
        <v>20</v>
      </c>
      <c r="L602" s="17" t="s">
        <v>21</v>
      </c>
      <c r="M602" s="20" t="s">
        <v>480</v>
      </c>
    </row>
    <row r="603" s="21" customFormat="true" ht="12" hidden="false" customHeight="true" outlineLevel="0" collapsed="false">
      <c r="A603" s="15" t="n">
        <v>600</v>
      </c>
      <c r="B603" s="15" t="n">
        <v>60016</v>
      </c>
      <c r="C603" s="15" t="n">
        <v>6257</v>
      </c>
      <c r="D603" s="17" t="s">
        <v>16</v>
      </c>
      <c r="E603" s="17" t="s">
        <v>17</v>
      </c>
      <c r="F603" s="23" t="n">
        <v>372551</v>
      </c>
      <c r="G603" s="26"/>
      <c r="H603" s="15" t="s">
        <v>18</v>
      </c>
      <c r="I603" s="15" t="s">
        <v>18</v>
      </c>
      <c r="J603" s="15" t="s">
        <v>25</v>
      </c>
      <c r="K603" s="15" t="s">
        <v>20</v>
      </c>
      <c r="L603" s="17" t="s">
        <v>21</v>
      </c>
      <c r="M603" s="20" t="s">
        <v>481</v>
      </c>
    </row>
    <row r="604" s="21" customFormat="true" ht="12" hidden="false" customHeight="true" outlineLevel="0" collapsed="false">
      <c r="A604" s="15" t="n">
        <v>600</v>
      </c>
      <c r="B604" s="15" t="n">
        <v>60016</v>
      </c>
      <c r="C604" s="15" t="n">
        <v>6257</v>
      </c>
      <c r="D604" s="17" t="s">
        <v>16</v>
      </c>
      <c r="E604" s="17" t="s">
        <v>17</v>
      </c>
      <c r="F604" s="23" t="n">
        <v>1352000</v>
      </c>
      <c r="G604" s="26"/>
      <c r="H604" s="15" t="s">
        <v>18</v>
      </c>
      <c r="I604" s="15" t="s">
        <v>18</v>
      </c>
      <c r="J604" s="15" t="s">
        <v>19</v>
      </c>
      <c r="K604" s="15" t="s">
        <v>20</v>
      </c>
      <c r="L604" s="17" t="s">
        <v>21</v>
      </c>
      <c r="M604" s="20" t="s">
        <v>482</v>
      </c>
    </row>
    <row r="605" s="21" customFormat="true" ht="12" hidden="false" customHeight="true" outlineLevel="0" collapsed="false">
      <c r="A605" s="15" t="n">
        <v>758</v>
      </c>
      <c r="B605" s="16" t="n">
        <v>75801</v>
      </c>
      <c r="C605" s="15" t="n">
        <v>2920</v>
      </c>
      <c r="D605" s="17" t="s">
        <v>27</v>
      </c>
      <c r="E605" s="17" t="s">
        <v>483</v>
      </c>
      <c r="F605" s="23" t="n">
        <v>505498028</v>
      </c>
      <c r="G605" s="26"/>
      <c r="H605" s="15" t="s">
        <v>18</v>
      </c>
      <c r="I605" s="15" t="s">
        <v>18</v>
      </c>
      <c r="J605" s="15" t="s">
        <v>25</v>
      </c>
      <c r="K605" s="15" t="s">
        <v>20</v>
      </c>
      <c r="L605" s="17" t="s">
        <v>21</v>
      </c>
      <c r="M605" s="20" t="s">
        <v>484</v>
      </c>
    </row>
    <row r="606" s="21" customFormat="true" ht="12" hidden="false" customHeight="true" outlineLevel="0" collapsed="false">
      <c r="A606" s="15" t="n">
        <v>758</v>
      </c>
      <c r="B606" s="16" t="n">
        <v>75801</v>
      </c>
      <c r="C606" s="15" t="n">
        <v>2920</v>
      </c>
      <c r="D606" s="17" t="s">
        <v>23</v>
      </c>
      <c r="E606" s="17" t="s">
        <v>483</v>
      </c>
      <c r="F606" s="23"/>
      <c r="G606" s="24" t="n">
        <v>540028404</v>
      </c>
      <c r="H606" s="15" t="s">
        <v>18</v>
      </c>
      <c r="I606" s="15" t="s">
        <v>18</v>
      </c>
      <c r="J606" s="15" t="s">
        <v>25</v>
      </c>
      <c r="K606" s="15" t="s">
        <v>20</v>
      </c>
      <c r="L606" s="17" t="s">
        <v>21</v>
      </c>
      <c r="M606" s="20" t="s">
        <v>484</v>
      </c>
    </row>
    <row r="607" s="21" customFormat="true" ht="12" hidden="false" customHeight="true" outlineLevel="0" collapsed="false">
      <c r="A607" s="15" t="n">
        <v>758</v>
      </c>
      <c r="B607" s="16" t="n">
        <v>75832</v>
      </c>
      <c r="C607" s="15" t="n">
        <v>2920</v>
      </c>
      <c r="D607" s="17" t="s">
        <v>23</v>
      </c>
      <c r="E607" s="17" t="s">
        <v>483</v>
      </c>
      <c r="F607" s="23"/>
      <c r="G607" s="24" t="n">
        <v>40831127</v>
      </c>
      <c r="H607" s="15" t="s">
        <v>18</v>
      </c>
      <c r="I607" s="15" t="s">
        <v>18</v>
      </c>
      <c r="J607" s="15" t="s">
        <v>25</v>
      </c>
      <c r="K607" s="15" t="s">
        <v>20</v>
      </c>
      <c r="L607" s="17" t="s">
        <v>21</v>
      </c>
      <c r="M607" s="20" t="s">
        <v>485</v>
      </c>
    </row>
    <row r="608" s="21" customFormat="true" ht="12" hidden="false" customHeight="true" outlineLevel="0" collapsed="false">
      <c r="A608" s="15" t="n">
        <v>900</v>
      </c>
      <c r="B608" s="15" t="n">
        <v>90005</v>
      </c>
      <c r="C608" s="15" t="n">
        <v>2701</v>
      </c>
      <c r="D608" s="17" t="s">
        <v>27</v>
      </c>
      <c r="E608" s="17" t="s">
        <v>35</v>
      </c>
      <c r="F608" s="23" t="n">
        <v>21056</v>
      </c>
      <c r="G608" s="24"/>
      <c r="H608" s="15" t="s">
        <v>18</v>
      </c>
      <c r="I608" s="15" t="s">
        <v>18</v>
      </c>
      <c r="J608" s="15" t="s">
        <v>25</v>
      </c>
      <c r="K608" s="15" t="s">
        <v>20</v>
      </c>
      <c r="L608" s="17" t="s">
        <v>21</v>
      </c>
      <c r="M608" s="20" t="s">
        <v>486</v>
      </c>
    </row>
    <row r="609" s="21" customFormat="true" ht="12" hidden="false" customHeight="true" outlineLevel="0" collapsed="false">
      <c r="A609" s="15" t="n">
        <v>900</v>
      </c>
      <c r="B609" s="15" t="n">
        <v>90005</v>
      </c>
      <c r="C609" s="15" t="n">
        <v>6291</v>
      </c>
      <c r="D609" s="17" t="s">
        <v>27</v>
      </c>
      <c r="E609" s="17" t="s">
        <v>212</v>
      </c>
      <c r="F609" s="23" t="n">
        <v>200495</v>
      </c>
      <c r="G609" s="24"/>
      <c r="H609" s="15" t="s">
        <v>18</v>
      </c>
      <c r="I609" s="15" t="s">
        <v>18</v>
      </c>
      <c r="J609" s="15" t="s">
        <v>25</v>
      </c>
      <c r="K609" s="15" t="s">
        <v>20</v>
      </c>
      <c r="L609" s="17" t="s">
        <v>21</v>
      </c>
      <c r="M609" s="20" t="s">
        <v>486</v>
      </c>
    </row>
    <row r="610" s="21" customFormat="true" ht="12" hidden="false" customHeight="true" outlineLevel="0" collapsed="false">
      <c r="A610" s="15" t="n">
        <v>600</v>
      </c>
      <c r="B610" s="15" t="n">
        <v>60020</v>
      </c>
      <c r="C610" s="15" t="n">
        <v>6290</v>
      </c>
      <c r="D610" s="17" t="s">
        <v>27</v>
      </c>
      <c r="E610" s="17" t="s">
        <v>24</v>
      </c>
      <c r="F610" s="23" t="n">
        <v>4756960</v>
      </c>
      <c r="G610" s="26"/>
      <c r="H610" s="15" t="s">
        <v>185</v>
      </c>
      <c r="I610" s="15" t="s">
        <v>185</v>
      </c>
      <c r="J610" s="15" t="s">
        <v>25</v>
      </c>
      <c r="K610" s="15" t="s">
        <v>20</v>
      </c>
      <c r="L610" s="17" t="s">
        <v>21</v>
      </c>
      <c r="M610" s="20" t="s">
        <v>487</v>
      </c>
    </row>
    <row r="611" s="21" customFormat="true" ht="12" hidden="false" customHeight="true" outlineLevel="0" collapsed="false">
      <c r="A611" s="15" t="n">
        <v>900</v>
      </c>
      <c r="B611" s="15" t="n">
        <v>90095</v>
      </c>
      <c r="C611" s="15" t="n">
        <v>2460</v>
      </c>
      <c r="D611" s="17" t="s">
        <v>27</v>
      </c>
      <c r="E611" s="17" t="s">
        <v>24</v>
      </c>
      <c r="F611" s="23" t="n">
        <v>35000</v>
      </c>
      <c r="G611" s="26"/>
      <c r="H611" s="15" t="s">
        <v>18</v>
      </c>
      <c r="I611" s="15" t="s">
        <v>18</v>
      </c>
      <c r="J611" s="15" t="s">
        <v>25</v>
      </c>
      <c r="K611" s="15" t="s">
        <v>20</v>
      </c>
      <c r="L611" s="17" t="s">
        <v>21</v>
      </c>
      <c r="M611" s="20" t="s">
        <v>488</v>
      </c>
    </row>
    <row r="612" s="21" customFormat="true" ht="12" hidden="false" customHeight="true" outlineLevel="0" collapsed="false">
      <c r="A612" s="15" t="n">
        <v>853</v>
      </c>
      <c r="B612" s="16" t="n">
        <v>85333</v>
      </c>
      <c r="C612" s="15" t="n">
        <v>2690</v>
      </c>
      <c r="D612" s="17" t="s">
        <v>23</v>
      </c>
      <c r="E612" s="17" t="s">
        <v>24</v>
      </c>
      <c r="F612" s="23"/>
      <c r="G612" s="26" t="n">
        <v>50000</v>
      </c>
      <c r="H612" s="15" t="s">
        <v>377</v>
      </c>
      <c r="I612" s="15" t="s">
        <v>377</v>
      </c>
      <c r="J612" s="15" t="s">
        <v>25</v>
      </c>
      <c r="K612" s="15" t="s">
        <v>20</v>
      </c>
      <c r="L612" s="17" t="s">
        <v>21</v>
      </c>
      <c r="M612" s="20" t="s">
        <v>489</v>
      </c>
    </row>
    <row r="613" s="21" customFormat="true" ht="12" hidden="false" customHeight="true" outlineLevel="0" collapsed="false">
      <c r="A613" s="15" t="n">
        <v>801</v>
      </c>
      <c r="B613" s="16" t="n">
        <v>80120</v>
      </c>
      <c r="C613" s="15" t="n">
        <v>2700</v>
      </c>
      <c r="D613" s="17" t="s">
        <v>23</v>
      </c>
      <c r="E613" s="17" t="s">
        <v>24</v>
      </c>
      <c r="F613" s="23"/>
      <c r="G613" s="26" t="n">
        <v>200000</v>
      </c>
      <c r="H613" s="15" t="s">
        <v>18</v>
      </c>
      <c r="I613" s="15" t="s">
        <v>18</v>
      </c>
      <c r="J613" s="15" t="s">
        <v>25</v>
      </c>
      <c r="K613" s="15" t="s">
        <v>20</v>
      </c>
      <c r="L613" s="17" t="s">
        <v>21</v>
      </c>
      <c r="M613" s="20" t="s">
        <v>490</v>
      </c>
    </row>
    <row r="614" s="21" customFormat="true" ht="12" hidden="false" customHeight="true" outlineLevel="0" collapsed="false">
      <c r="A614" s="15" t="n">
        <v>921</v>
      </c>
      <c r="B614" s="16" t="n">
        <v>92120</v>
      </c>
      <c r="C614" s="16" t="n">
        <v>2700</v>
      </c>
      <c r="D614" s="17" t="s">
        <v>27</v>
      </c>
      <c r="E614" s="17" t="s">
        <v>24</v>
      </c>
      <c r="F614" s="23" t="n">
        <v>220899</v>
      </c>
      <c r="G614" s="26"/>
      <c r="H614" s="15" t="s">
        <v>18</v>
      </c>
      <c r="I614" s="15" t="s">
        <v>18</v>
      </c>
      <c r="J614" s="15" t="s">
        <v>25</v>
      </c>
      <c r="K614" s="15" t="s">
        <v>20</v>
      </c>
      <c r="L614" s="17" t="s">
        <v>21</v>
      </c>
      <c r="M614" s="20" t="s">
        <v>491</v>
      </c>
    </row>
    <row r="615" s="21" customFormat="true" ht="12" hidden="false" customHeight="true" outlineLevel="0" collapsed="false">
      <c r="A615" s="15" t="n">
        <v>921</v>
      </c>
      <c r="B615" s="16" t="n">
        <v>92120</v>
      </c>
      <c r="C615" s="16" t="n">
        <v>2700</v>
      </c>
      <c r="D615" s="17" t="s">
        <v>27</v>
      </c>
      <c r="E615" s="17" t="s">
        <v>24</v>
      </c>
      <c r="F615" s="23" t="n">
        <v>47728</v>
      </c>
      <c r="G615" s="26"/>
      <c r="H615" s="15" t="s">
        <v>18</v>
      </c>
      <c r="I615" s="15" t="s">
        <v>18</v>
      </c>
      <c r="J615" s="15" t="s">
        <v>25</v>
      </c>
      <c r="K615" s="15" t="s">
        <v>20</v>
      </c>
      <c r="L615" s="17" t="s">
        <v>21</v>
      </c>
      <c r="M615" s="20" t="s">
        <v>492</v>
      </c>
    </row>
    <row r="616" s="21" customFormat="true" ht="12" hidden="false" customHeight="true" outlineLevel="0" collapsed="false">
      <c r="A616" s="15" t="n">
        <v>921</v>
      </c>
      <c r="B616" s="16" t="n">
        <v>92120</v>
      </c>
      <c r="C616" s="15" t="n">
        <v>6290</v>
      </c>
      <c r="D616" s="17" t="s">
        <v>27</v>
      </c>
      <c r="E616" s="17" t="s">
        <v>24</v>
      </c>
      <c r="F616" s="18" t="n">
        <v>420000</v>
      </c>
      <c r="G616" s="19"/>
      <c r="H616" s="15" t="s">
        <v>18</v>
      </c>
      <c r="I616" s="15" t="s">
        <v>18</v>
      </c>
      <c r="J616" s="15" t="s">
        <v>25</v>
      </c>
      <c r="K616" s="15" t="s">
        <v>20</v>
      </c>
      <c r="L616" s="17" t="s">
        <v>21</v>
      </c>
      <c r="M616" s="20" t="s">
        <v>493</v>
      </c>
    </row>
    <row r="617" s="21" customFormat="true" ht="12" hidden="false" customHeight="true" outlineLevel="0" collapsed="false">
      <c r="A617" s="15" t="n">
        <v>852</v>
      </c>
      <c r="B617" s="16" t="n">
        <v>85295</v>
      </c>
      <c r="C617" s="15" t="n">
        <v>2057</v>
      </c>
      <c r="D617" s="17" t="s">
        <v>16</v>
      </c>
      <c r="E617" s="17" t="s">
        <v>17</v>
      </c>
      <c r="F617" s="23" t="n">
        <v>334806</v>
      </c>
      <c r="G617" s="26"/>
      <c r="H617" s="15" t="s">
        <v>18</v>
      </c>
      <c r="I617" s="15" t="s">
        <v>18</v>
      </c>
      <c r="J617" s="15" t="s">
        <v>25</v>
      </c>
      <c r="K617" s="15" t="s">
        <v>20</v>
      </c>
      <c r="L617" s="17" t="s">
        <v>21</v>
      </c>
      <c r="M617" s="20" t="s">
        <v>494</v>
      </c>
    </row>
    <row r="618" s="21" customFormat="true" ht="12" hidden="false" customHeight="true" outlineLevel="0" collapsed="false">
      <c r="A618" s="15" t="n">
        <v>854</v>
      </c>
      <c r="B618" s="16" t="n">
        <v>85406</v>
      </c>
      <c r="C618" s="15" t="n">
        <v>2057</v>
      </c>
      <c r="D618" s="17" t="s">
        <v>52</v>
      </c>
      <c r="E618" s="17" t="s">
        <v>17</v>
      </c>
      <c r="F618" s="23"/>
      <c r="G618" s="24" t="n">
        <v>682300</v>
      </c>
      <c r="H618" s="15" t="s">
        <v>18</v>
      </c>
      <c r="I618" s="15" t="s">
        <v>18</v>
      </c>
      <c r="J618" s="15" t="s">
        <v>25</v>
      </c>
      <c r="K618" s="15" t="s">
        <v>20</v>
      </c>
      <c r="L618" s="17" t="s">
        <v>21</v>
      </c>
      <c r="M618" s="20" t="s">
        <v>494</v>
      </c>
    </row>
    <row r="619" s="21" customFormat="true" ht="12" hidden="false" customHeight="true" outlineLevel="0" collapsed="false">
      <c r="A619" s="15" t="n">
        <v>854</v>
      </c>
      <c r="B619" s="16" t="n">
        <v>85495</v>
      </c>
      <c r="C619" s="15" t="n">
        <v>2057</v>
      </c>
      <c r="D619" s="17" t="s">
        <v>52</v>
      </c>
      <c r="E619" s="17" t="s">
        <v>17</v>
      </c>
      <c r="F619" s="23"/>
      <c r="G619" s="24" t="n">
        <v>11320</v>
      </c>
      <c r="H619" s="15" t="s">
        <v>18</v>
      </c>
      <c r="I619" s="15" t="s">
        <v>18</v>
      </c>
      <c r="J619" s="15" t="s">
        <v>25</v>
      </c>
      <c r="K619" s="15" t="s">
        <v>20</v>
      </c>
      <c r="L619" s="17" t="s">
        <v>21</v>
      </c>
      <c r="M619" s="20" t="s">
        <v>494</v>
      </c>
    </row>
    <row r="620" s="21" customFormat="true" ht="12" hidden="false" customHeight="true" outlineLevel="0" collapsed="false">
      <c r="A620" s="15" t="n">
        <v>852</v>
      </c>
      <c r="B620" s="16" t="n">
        <v>85295</v>
      </c>
      <c r="C620" s="15" t="n">
        <v>2059</v>
      </c>
      <c r="D620" s="17" t="s">
        <v>16</v>
      </c>
      <c r="E620" s="17" t="s">
        <v>17</v>
      </c>
      <c r="F620" s="23" t="n">
        <v>20276</v>
      </c>
      <c r="G620" s="26"/>
      <c r="H620" s="15" t="s">
        <v>18</v>
      </c>
      <c r="I620" s="15" t="s">
        <v>18</v>
      </c>
      <c r="J620" s="15" t="s">
        <v>25</v>
      </c>
      <c r="K620" s="15" t="s">
        <v>20</v>
      </c>
      <c r="L620" s="17" t="s">
        <v>21</v>
      </c>
      <c r="M620" s="20" t="s">
        <v>494</v>
      </c>
    </row>
    <row r="621" s="21" customFormat="true" ht="12" hidden="false" customHeight="true" outlineLevel="0" collapsed="false">
      <c r="A621" s="15" t="n">
        <v>854</v>
      </c>
      <c r="B621" s="16" t="n">
        <v>85406</v>
      </c>
      <c r="C621" s="15" t="n">
        <v>2059</v>
      </c>
      <c r="D621" s="17" t="s">
        <v>52</v>
      </c>
      <c r="E621" s="17" t="s">
        <v>17</v>
      </c>
      <c r="F621" s="23"/>
      <c r="G621" s="24" t="n">
        <v>41300</v>
      </c>
      <c r="H621" s="15" t="s">
        <v>18</v>
      </c>
      <c r="I621" s="15" t="s">
        <v>18</v>
      </c>
      <c r="J621" s="15" t="s">
        <v>25</v>
      </c>
      <c r="K621" s="15" t="s">
        <v>20</v>
      </c>
      <c r="L621" s="17" t="s">
        <v>21</v>
      </c>
      <c r="M621" s="20" t="s">
        <v>494</v>
      </c>
    </row>
    <row r="622" s="21" customFormat="true" ht="12" hidden="false" customHeight="true" outlineLevel="0" collapsed="false">
      <c r="A622" s="15" t="n">
        <v>854</v>
      </c>
      <c r="B622" s="16" t="n">
        <v>85495</v>
      </c>
      <c r="C622" s="15" t="n">
        <v>2059</v>
      </c>
      <c r="D622" s="17" t="s">
        <v>52</v>
      </c>
      <c r="E622" s="17" t="s">
        <v>17</v>
      </c>
      <c r="F622" s="23"/>
      <c r="G622" s="24" t="n">
        <v>700</v>
      </c>
      <c r="H622" s="15" t="s">
        <v>18</v>
      </c>
      <c r="I622" s="15" t="s">
        <v>18</v>
      </c>
      <c r="J622" s="15" t="s">
        <v>25</v>
      </c>
      <c r="K622" s="15" t="s">
        <v>20</v>
      </c>
      <c r="L622" s="17" t="s">
        <v>21</v>
      </c>
      <c r="M622" s="20" t="s">
        <v>494</v>
      </c>
    </row>
    <row r="623" s="21" customFormat="true" ht="12" hidden="false" customHeight="true" outlineLevel="0" collapsed="false">
      <c r="A623" s="15" t="n">
        <v>801</v>
      </c>
      <c r="B623" s="16" t="n">
        <v>80195</v>
      </c>
      <c r="C623" s="15" t="n">
        <v>6257</v>
      </c>
      <c r="D623" s="17" t="s">
        <v>16</v>
      </c>
      <c r="E623" s="17" t="s">
        <v>17</v>
      </c>
      <c r="F623" s="23" t="n">
        <v>5273500</v>
      </c>
      <c r="G623" s="26"/>
      <c r="H623" s="15" t="s">
        <v>18</v>
      </c>
      <c r="I623" s="15" t="s">
        <v>18</v>
      </c>
      <c r="J623" s="15" t="s">
        <v>25</v>
      </c>
      <c r="K623" s="15" t="s">
        <v>20</v>
      </c>
      <c r="L623" s="17" t="s">
        <v>21</v>
      </c>
      <c r="M623" s="20" t="s">
        <v>495</v>
      </c>
    </row>
    <row r="624" s="21" customFormat="true" ht="12" hidden="false" customHeight="true" outlineLevel="0" collapsed="false">
      <c r="A624" s="15" t="n">
        <v>801</v>
      </c>
      <c r="B624" s="16" t="n">
        <v>80195</v>
      </c>
      <c r="C624" s="15" t="n">
        <v>6257</v>
      </c>
      <c r="D624" s="17" t="s">
        <v>16</v>
      </c>
      <c r="E624" s="17" t="s">
        <v>17</v>
      </c>
      <c r="F624" s="23" t="n">
        <v>336000</v>
      </c>
      <c r="G624" s="26"/>
      <c r="H624" s="15" t="s">
        <v>18</v>
      </c>
      <c r="I624" s="15" t="s">
        <v>18</v>
      </c>
      <c r="J624" s="15" t="s">
        <v>19</v>
      </c>
      <c r="K624" s="15" t="s">
        <v>20</v>
      </c>
      <c r="L624" s="17" t="s">
        <v>21</v>
      </c>
      <c r="M624" s="20" t="s">
        <v>496</v>
      </c>
    </row>
    <row r="625" s="21" customFormat="true" ht="12" hidden="false" customHeight="true" outlineLevel="0" collapsed="false">
      <c r="A625" s="15" t="n">
        <v>750</v>
      </c>
      <c r="B625" s="16" t="n">
        <v>75075</v>
      </c>
      <c r="C625" s="15" t="n">
        <v>2708</v>
      </c>
      <c r="D625" s="17" t="s">
        <v>27</v>
      </c>
      <c r="E625" s="17" t="s">
        <v>35</v>
      </c>
      <c r="F625" s="23" t="n">
        <v>80168</v>
      </c>
      <c r="G625" s="26"/>
      <c r="H625" s="15" t="s">
        <v>18</v>
      </c>
      <c r="I625" s="15" t="s">
        <v>18</v>
      </c>
      <c r="J625" s="15" t="s">
        <v>25</v>
      </c>
      <c r="K625" s="15" t="s">
        <v>20</v>
      </c>
      <c r="L625" s="17" t="s">
        <v>21</v>
      </c>
      <c r="M625" s="20" t="s">
        <v>497</v>
      </c>
    </row>
    <row r="626" s="21" customFormat="true" ht="12" hidden="false" customHeight="true" outlineLevel="0" collapsed="false">
      <c r="A626" s="15" t="n">
        <v>756</v>
      </c>
      <c r="B626" s="16" t="n">
        <v>75621</v>
      </c>
      <c r="C626" s="15" t="s">
        <v>498</v>
      </c>
      <c r="D626" s="17" t="s">
        <v>27</v>
      </c>
      <c r="E626" s="17" t="s">
        <v>499</v>
      </c>
      <c r="F626" s="23" t="n">
        <v>189000281</v>
      </c>
      <c r="G626" s="26"/>
      <c r="H626" s="15" t="s">
        <v>18</v>
      </c>
      <c r="I626" s="15" t="s">
        <v>18</v>
      </c>
      <c r="J626" s="15" t="s">
        <v>25</v>
      </c>
      <c r="K626" s="15" t="s">
        <v>20</v>
      </c>
      <c r="L626" s="17" t="s">
        <v>21</v>
      </c>
      <c r="M626" s="20" t="s">
        <v>500</v>
      </c>
    </row>
    <row r="627" s="21" customFormat="true" ht="12" hidden="false" customHeight="true" outlineLevel="0" collapsed="false">
      <c r="A627" s="15" t="n">
        <v>756</v>
      </c>
      <c r="B627" s="16" t="n">
        <v>75622</v>
      </c>
      <c r="C627" s="15" t="s">
        <v>498</v>
      </c>
      <c r="D627" s="17" t="s">
        <v>23</v>
      </c>
      <c r="E627" s="17" t="s">
        <v>499</v>
      </c>
      <c r="F627" s="23"/>
      <c r="G627" s="26" t="n">
        <v>39630140</v>
      </c>
      <c r="H627" s="15" t="s">
        <v>18</v>
      </c>
      <c r="I627" s="15" t="s">
        <v>18</v>
      </c>
      <c r="J627" s="15" t="s">
        <v>25</v>
      </c>
      <c r="K627" s="15" t="s">
        <v>20</v>
      </c>
      <c r="L627" s="17" t="s">
        <v>21</v>
      </c>
      <c r="M627" s="20" t="s">
        <v>500</v>
      </c>
    </row>
    <row r="628" s="21" customFormat="true" ht="12" hidden="false" customHeight="true" outlineLevel="0" collapsed="false">
      <c r="A628" s="15" t="n">
        <v>756</v>
      </c>
      <c r="B628" s="16" t="n">
        <v>75621</v>
      </c>
      <c r="C628" s="15" t="s">
        <v>501</v>
      </c>
      <c r="D628" s="17" t="s">
        <v>27</v>
      </c>
      <c r="E628" s="17" t="s">
        <v>499</v>
      </c>
      <c r="F628" s="23" t="n">
        <v>1394094193</v>
      </c>
      <c r="G628" s="26"/>
      <c r="H628" s="15" t="s">
        <v>18</v>
      </c>
      <c r="I628" s="15" t="s">
        <v>18</v>
      </c>
      <c r="J628" s="15" t="s">
        <v>25</v>
      </c>
      <c r="K628" s="15" t="s">
        <v>20</v>
      </c>
      <c r="L628" s="17" t="s">
        <v>21</v>
      </c>
      <c r="M628" s="20" t="s">
        <v>502</v>
      </c>
    </row>
    <row r="629" s="21" customFormat="true" ht="12" hidden="false" customHeight="true" outlineLevel="0" collapsed="false">
      <c r="A629" s="15" t="n">
        <v>756</v>
      </c>
      <c r="B629" s="16" t="n">
        <v>75622</v>
      </c>
      <c r="C629" s="15" t="s">
        <v>501</v>
      </c>
      <c r="D629" s="17" t="s">
        <v>23</v>
      </c>
      <c r="E629" s="17" t="s">
        <v>499</v>
      </c>
      <c r="F629" s="23"/>
      <c r="G629" s="24" t="n">
        <v>372703847</v>
      </c>
      <c r="H629" s="15" t="s">
        <v>18</v>
      </c>
      <c r="I629" s="15" t="s">
        <v>18</v>
      </c>
      <c r="J629" s="15" t="s">
        <v>25</v>
      </c>
      <c r="K629" s="15" t="s">
        <v>20</v>
      </c>
      <c r="L629" s="17" t="s">
        <v>21</v>
      </c>
      <c r="M629" s="20" t="s">
        <v>502</v>
      </c>
    </row>
    <row r="630" s="21" customFormat="true" ht="12" hidden="false" customHeight="true" outlineLevel="0" collapsed="false">
      <c r="A630" s="15" t="n">
        <v>710</v>
      </c>
      <c r="B630" s="16" t="n">
        <v>71035</v>
      </c>
      <c r="C630" s="15" t="s">
        <v>37</v>
      </c>
      <c r="D630" s="17" t="s">
        <v>27</v>
      </c>
      <c r="E630" s="17" t="s">
        <v>24</v>
      </c>
      <c r="F630" s="23" t="n">
        <v>19400000</v>
      </c>
      <c r="G630" s="26"/>
      <c r="H630" s="15" t="s">
        <v>181</v>
      </c>
      <c r="I630" s="15" t="s">
        <v>181</v>
      </c>
      <c r="J630" s="15" t="s">
        <v>25</v>
      </c>
      <c r="K630" s="15" t="s">
        <v>20</v>
      </c>
      <c r="L630" s="17" t="s">
        <v>21</v>
      </c>
      <c r="M630" s="20" t="s">
        <v>503</v>
      </c>
    </row>
    <row r="631" s="21" customFormat="true" ht="12" hidden="false" customHeight="true" outlineLevel="0" collapsed="false">
      <c r="A631" s="15" t="n">
        <v>852</v>
      </c>
      <c r="B631" s="16" t="n">
        <v>85228</v>
      </c>
      <c r="C631" s="15" t="s">
        <v>37</v>
      </c>
      <c r="D631" s="17" t="s">
        <v>27</v>
      </c>
      <c r="E631" s="17" t="s">
        <v>24</v>
      </c>
      <c r="F631" s="23" t="n">
        <v>3000000</v>
      </c>
      <c r="G631" s="26"/>
      <c r="H631" s="15" t="s">
        <v>71</v>
      </c>
      <c r="I631" s="15" t="s">
        <v>71</v>
      </c>
      <c r="J631" s="15" t="s">
        <v>25</v>
      </c>
      <c r="K631" s="15" t="s">
        <v>20</v>
      </c>
      <c r="L631" s="17" t="s">
        <v>21</v>
      </c>
      <c r="M631" s="20" t="s">
        <v>504</v>
      </c>
    </row>
    <row r="632" s="21" customFormat="true" ht="12" hidden="false" customHeight="true" outlineLevel="0" collapsed="false">
      <c r="A632" s="15" t="n">
        <v>852</v>
      </c>
      <c r="B632" s="16" t="n">
        <v>85228</v>
      </c>
      <c r="C632" s="15" t="s">
        <v>153</v>
      </c>
      <c r="D632" s="17" t="s">
        <v>27</v>
      </c>
      <c r="E632" s="17" t="s">
        <v>24</v>
      </c>
      <c r="F632" s="23" t="n">
        <v>25000</v>
      </c>
      <c r="G632" s="26"/>
      <c r="H632" s="15" t="s">
        <v>71</v>
      </c>
      <c r="I632" s="15" t="s">
        <v>71</v>
      </c>
      <c r="J632" s="15" t="s">
        <v>25</v>
      </c>
      <c r="K632" s="15" t="s">
        <v>20</v>
      </c>
      <c r="L632" s="17" t="s">
        <v>21</v>
      </c>
      <c r="M632" s="20" t="s">
        <v>505</v>
      </c>
    </row>
    <row r="633" s="21" customFormat="true" ht="12" hidden="false" customHeight="true" outlineLevel="0" collapsed="false">
      <c r="A633" s="15" t="n">
        <v>853</v>
      </c>
      <c r="B633" s="16" t="n">
        <v>85395</v>
      </c>
      <c r="C633" s="15" t="n">
        <v>2057</v>
      </c>
      <c r="D633" s="17" t="s">
        <v>16</v>
      </c>
      <c r="E633" s="17" t="s">
        <v>17</v>
      </c>
      <c r="F633" s="23" t="n">
        <v>1022589</v>
      </c>
      <c r="G633" s="26"/>
      <c r="H633" s="15" t="s">
        <v>18</v>
      </c>
      <c r="I633" s="15" t="s">
        <v>18</v>
      </c>
      <c r="J633" s="15" t="s">
        <v>25</v>
      </c>
      <c r="K633" s="15" t="s">
        <v>20</v>
      </c>
      <c r="L633" s="17" t="s">
        <v>21</v>
      </c>
      <c r="M633" s="20" t="s">
        <v>506</v>
      </c>
    </row>
    <row r="634" s="21" customFormat="true" ht="12" hidden="false" customHeight="true" outlineLevel="0" collapsed="false">
      <c r="A634" s="15" t="n">
        <v>853</v>
      </c>
      <c r="B634" s="16" t="n">
        <v>85395</v>
      </c>
      <c r="C634" s="15" t="n">
        <v>2059</v>
      </c>
      <c r="D634" s="17" t="s">
        <v>16</v>
      </c>
      <c r="E634" s="17" t="s">
        <v>17</v>
      </c>
      <c r="F634" s="23" t="n">
        <v>92996</v>
      </c>
      <c r="G634" s="26"/>
      <c r="H634" s="15" t="s">
        <v>18</v>
      </c>
      <c r="I634" s="15" t="s">
        <v>18</v>
      </c>
      <c r="J634" s="15" t="s">
        <v>25</v>
      </c>
      <c r="K634" s="15" t="s">
        <v>20</v>
      </c>
      <c r="L634" s="17" t="s">
        <v>21</v>
      </c>
      <c r="M634" s="20" t="s">
        <v>506</v>
      </c>
    </row>
    <row r="635" s="21" customFormat="true" ht="12" hidden="false" customHeight="true" outlineLevel="0" collapsed="false">
      <c r="A635" s="15" t="n">
        <v>600</v>
      </c>
      <c r="B635" s="15" t="n">
        <v>60095</v>
      </c>
      <c r="C635" s="15" t="n">
        <v>2701</v>
      </c>
      <c r="D635" s="17" t="s">
        <v>27</v>
      </c>
      <c r="E635" s="17" t="s">
        <v>35</v>
      </c>
      <c r="F635" s="23" t="n">
        <v>190856</v>
      </c>
      <c r="G635" s="26"/>
      <c r="H635" s="15" t="s">
        <v>18</v>
      </c>
      <c r="I635" s="15" t="s">
        <v>18</v>
      </c>
      <c r="J635" s="15" t="s">
        <v>25</v>
      </c>
      <c r="K635" s="15" t="s">
        <v>20</v>
      </c>
      <c r="L635" s="17" t="s">
        <v>21</v>
      </c>
      <c r="M635" s="20" t="s">
        <v>507</v>
      </c>
    </row>
    <row r="636" s="21" customFormat="true" ht="12" hidden="false" customHeight="true" outlineLevel="0" collapsed="false">
      <c r="A636" s="15" t="n">
        <v>900</v>
      </c>
      <c r="B636" s="15" t="n">
        <v>90005</v>
      </c>
      <c r="C636" s="15" t="n">
        <v>2701</v>
      </c>
      <c r="D636" s="17" t="s">
        <v>27</v>
      </c>
      <c r="E636" s="17" t="s">
        <v>35</v>
      </c>
      <c r="F636" s="23" t="n">
        <v>491200</v>
      </c>
      <c r="G636" s="26"/>
      <c r="H636" s="15" t="s">
        <v>18</v>
      </c>
      <c r="I636" s="15" t="s">
        <v>18</v>
      </c>
      <c r="J636" s="15" t="s">
        <v>25</v>
      </c>
      <c r="K636" s="15" t="s">
        <v>20</v>
      </c>
      <c r="L636" s="17" t="s">
        <v>21</v>
      </c>
      <c r="M636" s="20" t="s">
        <v>507</v>
      </c>
    </row>
    <row r="637" s="21" customFormat="true" ht="12" hidden="false" customHeight="true" outlineLevel="0" collapsed="false">
      <c r="A637" s="15" t="n">
        <v>900</v>
      </c>
      <c r="B637" s="15" t="n">
        <v>90095</v>
      </c>
      <c r="C637" s="15" t="n">
        <v>2701</v>
      </c>
      <c r="D637" s="17" t="s">
        <v>27</v>
      </c>
      <c r="E637" s="17" t="s">
        <v>35</v>
      </c>
      <c r="F637" s="23" t="n">
        <f aca="false">84556</f>
        <v>84556</v>
      </c>
      <c r="G637" s="26"/>
      <c r="H637" s="15" t="s">
        <v>18</v>
      </c>
      <c r="I637" s="15" t="s">
        <v>18</v>
      </c>
      <c r="J637" s="15" t="s">
        <v>25</v>
      </c>
      <c r="K637" s="15" t="s">
        <v>20</v>
      </c>
      <c r="L637" s="17" t="s">
        <v>21</v>
      </c>
      <c r="M637" s="20" t="s">
        <v>508</v>
      </c>
    </row>
    <row r="638" s="21" customFormat="true" ht="12" hidden="false" customHeight="true" outlineLevel="0" collapsed="false">
      <c r="A638" s="15" t="n">
        <v>900</v>
      </c>
      <c r="B638" s="15" t="n">
        <v>90095</v>
      </c>
      <c r="C638" s="15" t="n">
        <v>2702</v>
      </c>
      <c r="D638" s="17" t="s">
        <v>27</v>
      </c>
      <c r="E638" s="17" t="s">
        <v>35</v>
      </c>
      <c r="F638" s="23" t="n">
        <v>443673</v>
      </c>
      <c r="G638" s="26"/>
      <c r="H638" s="15" t="s">
        <v>18</v>
      </c>
      <c r="I638" s="15" t="s">
        <v>18</v>
      </c>
      <c r="J638" s="15" t="s">
        <v>25</v>
      </c>
      <c r="K638" s="15" t="s">
        <v>20</v>
      </c>
      <c r="L638" s="17" t="s">
        <v>21</v>
      </c>
      <c r="M638" s="20" t="s">
        <v>508</v>
      </c>
    </row>
    <row r="639" s="21" customFormat="true" ht="12" hidden="false" customHeight="true" outlineLevel="0" collapsed="false">
      <c r="A639" s="15" t="n">
        <v>852</v>
      </c>
      <c r="B639" s="16" t="n">
        <v>85214</v>
      </c>
      <c r="C639" s="15" t="s">
        <v>95</v>
      </c>
      <c r="D639" s="22" t="s">
        <v>27</v>
      </c>
      <c r="E639" s="17" t="s">
        <v>24</v>
      </c>
      <c r="F639" s="23" t="n">
        <v>1000</v>
      </c>
      <c r="G639" s="26"/>
      <c r="H639" s="15" t="s">
        <v>71</v>
      </c>
      <c r="I639" s="15" t="s">
        <v>71</v>
      </c>
      <c r="J639" s="15" t="s">
        <v>25</v>
      </c>
      <c r="K639" s="15" t="s">
        <v>20</v>
      </c>
      <c r="L639" s="17" t="s">
        <v>21</v>
      </c>
      <c r="M639" s="20" t="s">
        <v>509</v>
      </c>
    </row>
    <row r="640" s="21" customFormat="true" ht="12" hidden="false" customHeight="true" outlineLevel="0" collapsed="false">
      <c r="A640" s="15" t="n">
        <v>801</v>
      </c>
      <c r="B640" s="16" t="n">
        <v>80148</v>
      </c>
      <c r="C640" s="17" t="s">
        <v>510</v>
      </c>
      <c r="D640" s="17" t="s">
        <v>27</v>
      </c>
      <c r="E640" s="17" t="s">
        <v>24</v>
      </c>
      <c r="F640" s="23" t="n">
        <f aca="false">25968000+8000000+38000+4200000</f>
        <v>38206000</v>
      </c>
      <c r="G640" s="26"/>
      <c r="H640" s="15" t="s">
        <v>69</v>
      </c>
      <c r="I640" s="15" t="s">
        <v>69</v>
      </c>
      <c r="J640" s="15" t="s">
        <v>25</v>
      </c>
      <c r="K640" s="15" t="s">
        <v>20</v>
      </c>
      <c r="L640" s="17" t="s">
        <v>21</v>
      </c>
      <c r="M640" s="20" t="s">
        <v>511</v>
      </c>
    </row>
    <row r="641" s="21" customFormat="true" ht="12" hidden="false" customHeight="true" outlineLevel="0" collapsed="false">
      <c r="A641" s="15" t="n">
        <v>801</v>
      </c>
      <c r="B641" s="16" t="n">
        <v>80148</v>
      </c>
      <c r="C641" s="17" t="s">
        <v>510</v>
      </c>
      <c r="D641" s="17" t="s">
        <v>23</v>
      </c>
      <c r="E641" s="17" t="s">
        <v>24</v>
      </c>
      <c r="F641" s="23"/>
      <c r="G641" s="26" t="n">
        <v>25000</v>
      </c>
      <c r="H641" s="15" t="s">
        <v>69</v>
      </c>
      <c r="I641" s="15" t="s">
        <v>69</v>
      </c>
      <c r="J641" s="15" t="s">
        <v>25</v>
      </c>
      <c r="K641" s="15" t="s">
        <v>20</v>
      </c>
      <c r="L641" s="17" t="s">
        <v>21</v>
      </c>
      <c r="M641" s="20" t="s">
        <v>511</v>
      </c>
    </row>
    <row r="642" s="21" customFormat="true" ht="12" hidden="false" customHeight="true" outlineLevel="0" collapsed="false">
      <c r="A642" s="15" t="n">
        <v>801</v>
      </c>
      <c r="B642" s="16" t="n">
        <v>80148</v>
      </c>
      <c r="C642" s="17" t="s">
        <v>510</v>
      </c>
      <c r="D642" s="17" t="s">
        <v>27</v>
      </c>
      <c r="E642" s="17" t="s">
        <v>24</v>
      </c>
      <c r="F642" s="23" t="n">
        <v>200000</v>
      </c>
      <c r="G642" s="26"/>
      <c r="H642" s="15" t="s">
        <v>282</v>
      </c>
      <c r="I642" s="15" t="s">
        <v>282</v>
      </c>
      <c r="J642" s="15" t="s">
        <v>25</v>
      </c>
      <c r="K642" s="15" t="s">
        <v>20</v>
      </c>
      <c r="L642" s="17" t="s">
        <v>21</v>
      </c>
      <c r="M642" s="20" t="s">
        <v>511</v>
      </c>
    </row>
    <row r="643" s="21" customFormat="true" ht="12" hidden="false" customHeight="true" outlineLevel="0" collapsed="false">
      <c r="A643" s="15" t="n">
        <v>801</v>
      </c>
      <c r="B643" s="16" t="n">
        <v>80148</v>
      </c>
      <c r="C643" s="17" t="s">
        <v>510</v>
      </c>
      <c r="D643" s="17" t="s">
        <v>23</v>
      </c>
      <c r="E643" s="17" t="s">
        <v>24</v>
      </c>
      <c r="F643" s="23"/>
      <c r="G643" s="26" t="n">
        <v>5000</v>
      </c>
      <c r="H643" s="17" t="s">
        <v>512</v>
      </c>
      <c r="I643" s="17" t="s">
        <v>512</v>
      </c>
      <c r="J643" s="15" t="s">
        <v>25</v>
      </c>
      <c r="K643" s="15" t="s">
        <v>20</v>
      </c>
      <c r="L643" s="17" t="s">
        <v>21</v>
      </c>
      <c r="M643" s="20" t="s">
        <v>511</v>
      </c>
    </row>
    <row r="644" s="21" customFormat="true" ht="12" hidden="false" customHeight="true" outlineLevel="0" collapsed="false">
      <c r="A644" s="15" t="n">
        <v>801</v>
      </c>
      <c r="B644" s="16" t="n">
        <v>80148</v>
      </c>
      <c r="C644" s="17" t="s">
        <v>510</v>
      </c>
      <c r="D644" s="17" t="s">
        <v>27</v>
      </c>
      <c r="E644" s="17" t="s">
        <v>24</v>
      </c>
      <c r="F644" s="23" t="n">
        <v>160000</v>
      </c>
      <c r="G644" s="26"/>
      <c r="H644" s="15" t="s">
        <v>283</v>
      </c>
      <c r="I644" s="15" t="s">
        <v>283</v>
      </c>
      <c r="J644" s="15" t="s">
        <v>25</v>
      </c>
      <c r="K644" s="15" t="s">
        <v>20</v>
      </c>
      <c r="L644" s="17" t="s">
        <v>21</v>
      </c>
      <c r="M644" s="20" t="s">
        <v>511</v>
      </c>
    </row>
    <row r="645" s="21" customFormat="true" ht="12" hidden="false" customHeight="true" outlineLevel="0" collapsed="false">
      <c r="A645" s="15" t="n">
        <v>801</v>
      </c>
      <c r="B645" s="16" t="n">
        <v>80148</v>
      </c>
      <c r="C645" s="17" t="s">
        <v>510</v>
      </c>
      <c r="D645" s="17" t="s">
        <v>27</v>
      </c>
      <c r="E645" s="17" t="s">
        <v>24</v>
      </c>
      <c r="F645" s="23" t="n">
        <v>90000</v>
      </c>
      <c r="G645" s="26"/>
      <c r="H645" s="15" t="s">
        <v>284</v>
      </c>
      <c r="I645" s="15" t="s">
        <v>284</v>
      </c>
      <c r="J645" s="15" t="s">
        <v>25</v>
      </c>
      <c r="K645" s="15" t="s">
        <v>20</v>
      </c>
      <c r="L645" s="17" t="s">
        <v>21</v>
      </c>
      <c r="M645" s="20" t="s">
        <v>511</v>
      </c>
    </row>
    <row r="646" s="21" customFormat="true" ht="12" hidden="false" customHeight="true" outlineLevel="0" collapsed="false">
      <c r="A646" s="15" t="n">
        <v>801</v>
      </c>
      <c r="B646" s="16" t="n">
        <v>80148</v>
      </c>
      <c r="C646" s="17" t="s">
        <v>510</v>
      </c>
      <c r="D646" s="17" t="s">
        <v>27</v>
      </c>
      <c r="E646" s="17" t="s">
        <v>24</v>
      </c>
      <c r="F646" s="23" t="n">
        <v>150000</v>
      </c>
      <c r="G646" s="26"/>
      <c r="H646" s="15" t="s">
        <v>253</v>
      </c>
      <c r="I646" s="15" t="s">
        <v>253</v>
      </c>
      <c r="J646" s="15" t="s">
        <v>25</v>
      </c>
      <c r="K646" s="15" t="s">
        <v>20</v>
      </c>
      <c r="L646" s="17" t="s">
        <v>21</v>
      </c>
      <c r="M646" s="20" t="s">
        <v>511</v>
      </c>
    </row>
    <row r="647" s="21" customFormat="true" ht="12" hidden="false" customHeight="true" outlineLevel="0" collapsed="false">
      <c r="A647" s="15" t="n">
        <v>801</v>
      </c>
      <c r="B647" s="16" t="n">
        <v>80148</v>
      </c>
      <c r="C647" s="17" t="s">
        <v>510</v>
      </c>
      <c r="D647" s="17" t="s">
        <v>27</v>
      </c>
      <c r="E647" s="17" t="s">
        <v>24</v>
      </c>
      <c r="F647" s="23" t="n">
        <v>35000</v>
      </c>
      <c r="G647" s="26"/>
      <c r="H647" s="15" t="s">
        <v>285</v>
      </c>
      <c r="I647" s="15" t="s">
        <v>285</v>
      </c>
      <c r="J647" s="15" t="s">
        <v>25</v>
      </c>
      <c r="K647" s="15" t="s">
        <v>20</v>
      </c>
      <c r="L647" s="17" t="s">
        <v>21</v>
      </c>
      <c r="M647" s="20" t="s">
        <v>511</v>
      </c>
    </row>
    <row r="648" s="21" customFormat="true" ht="12" hidden="false" customHeight="true" outlineLevel="0" collapsed="false">
      <c r="A648" s="15" t="n">
        <v>801</v>
      </c>
      <c r="B648" s="16" t="n">
        <v>80148</v>
      </c>
      <c r="C648" s="15" t="s">
        <v>510</v>
      </c>
      <c r="D648" s="17" t="s">
        <v>27</v>
      </c>
      <c r="E648" s="17" t="s">
        <v>24</v>
      </c>
      <c r="F648" s="23" t="n">
        <v>220000</v>
      </c>
      <c r="G648" s="26"/>
      <c r="H648" s="15" t="s">
        <v>286</v>
      </c>
      <c r="I648" s="15" t="s">
        <v>286</v>
      </c>
      <c r="J648" s="15" t="s">
        <v>25</v>
      </c>
      <c r="K648" s="15" t="s">
        <v>20</v>
      </c>
      <c r="L648" s="17" t="s">
        <v>21</v>
      </c>
      <c r="M648" s="20" t="s">
        <v>511</v>
      </c>
    </row>
    <row r="649" s="21" customFormat="true" ht="12" hidden="false" customHeight="true" outlineLevel="0" collapsed="false">
      <c r="A649" s="15" t="n">
        <v>801</v>
      </c>
      <c r="B649" s="16" t="n">
        <v>80148</v>
      </c>
      <c r="C649" s="17" t="s">
        <v>510</v>
      </c>
      <c r="D649" s="17" t="s">
        <v>27</v>
      </c>
      <c r="E649" s="17" t="s">
        <v>24</v>
      </c>
      <c r="F649" s="23" t="n">
        <v>224000</v>
      </c>
      <c r="G649" s="26"/>
      <c r="H649" s="15" t="s">
        <v>288</v>
      </c>
      <c r="I649" s="15" t="s">
        <v>288</v>
      </c>
      <c r="J649" s="15" t="s">
        <v>25</v>
      </c>
      <c r="K649" s="15" t="s">
        <v>20</v>
      </c>
      <c r="L649" s="17" t="s">
        <v>21</v>
      </c>
      <c r="M649" s="20" t="s">
        <v>511</v>
      </c>
    </row>
    <row r="650" s="21" customFormat="true" ht="12" hidden="false" customHeight="true" outlineLevel="0" collapsed="false">
      <c r="A650" s="15" t="n">
        <v>801</v>
      </c>
      <c r="B650" s="16" t="n">
        <v>80148</v>
      </c>
      <c r="C650" s="15" t="s">
        <v>37</v>
      </c>
      <c r="D650" s="17" t="s">
        <v>23</v>
      </c>
      <c r="E650" s="17" t="s">
        <v>24</v>
      </c>
      <c r="F650" s="23"/>
      <c r="G650" s="26" t="n">
        <v>260000</v>
      </c>
      <c r="H650" s="15" t="s">
        <v>258</v>
      </c>
      <c r="I650" s="15" t="s">
        <v>258</v>
      </c>
      <c r="J650" s="15" t="s">
        <v>25</v>
      </c>
      <c r="K650" s="15" t="s">
        <v>20</v>
      </c>
      <c r="L650" s="17" t="s">
        <v>21</v>
      </c>
      <c r="M650" s="20" t="s">
        <v>511</v>
      </c>
    </row>
    <row r="651" s="21" customFormat="true" ht="12" hidden="false" customHeight="true" outlineLevel="0" collapsed="false">
      <c r="A651" s="15" t="n">
        <v>801</v>
      </c>
      <c r="B651" s="16" t="n">
        <v>80148</v>
      </c>
      <c r="C651" s="17" t="s">
        <v>37</v>
      </c>
      <c r="D651" s="17" t="s">
        <v>27</v>
      </c>
      <c r="E651" s="17" t="s">
        <v>24</v>
      </c>
      <c r="F651" s="23" t="n">
        <f aca="false">1615000+500000</f>
        <v>2115000</v>
      </c>
      <c r="G651" s="26"/>
      <c r="H651" s="15" t="s">
        <v>69</v>
      </c>
      <c r="I651" s="15" t="s">
        <v>69</v>
      </c>
      <c r="J651" s="15" t="s">
        <v>25</v>
      </c>
      <c r="K651" s="15" t="s">
        <v>20</v>
      </c>
      <c r="L651" s="17" t="s">
        <v>21</v>
      </c>
      <c r="M651" s="20" t="s">
        <v>511</v>
      </c>
    </row>
    <row r="652" s="21" customFormat="true" ht="12" hidden="false" customHeight="true" outlineLevel="0" collapsed="false">
      <c r="A652" s="15" t="n">
        <v>801</v>
      </c>
      <c r="B652" s="16" t="n">
        <v>80148</v>
      </c>
      <c r="C652" s="17" t="s">
        <v>37</v>
      </c>
      <c r="D652" s="17" t="s">
        <v>23</v>
      </c>
      <c r="E652" s="17" t="s">
        <v>24</v>
      </c>
      <c r="F652" s="23"/>
      <c r="G652" s="26" t="n">
        <f aca="false">905000+300000</f>
        <v>1205000</v>
      </c>
      <c r="H652" s="15" t="s">
        <v>69</v>
      </c>
      <c r="I652" s="15" t="s">
        <v>69</v>
      </c>
      <c r="J652" s="15" t="s">
        <v>25</v>
      </c>
      <c r="K652" s="15" t="s">
        <v>20</v>
      </c>
      <c r="L652" s="17" t="s">
        <v>21</v>
      </c>
      <c r="M652" s="20" t="s">
        <v>511</v>
      </c>
    </row>
    <row r="653" s="21" customFormat="true" ht="12" hidden="false" customHeight="true" outlineLevel="0" collapsed="false">
      <c r="A653" s="15" t="n">
        <v>801</v>
      </c>
      <c r="B653" s="16" t="n">
        <v>80148</v>
      </c>
      <c r="C653" s="15" t="s">
        <v>37</v>
      </c>
      <c r="D653" s="17" t="s">
        <v>23</v>
      </c>
      <c r="E653" s="17" t="s">
        <v>24</v>
      </c>
      <c r="F653" s="23"/>
      <c r="G653" s="26" t="n">
        <v>100000</v>
      </c>
      <c r="H653" s="15" t="s">
        <v>72</v>
      </c>
      <c r="I653" s="15" t="s">
        <v>72</v>
      </c>
      <c r="J653" s="15" t="s">
        <v>25</v>
      </c>
      <c r="K653" s="15" t="s">
        <v>20</v>
      </c>
      <c r="L653" s="17" t="s">
        <v>21</v>
      </c>
      <c r="M653" s="20" t="s">
        <v>511</v>
      </c>
    </row>
    <row r="654" s="21" customFormat="true" ht="12" hidden="false" customHeight="true" outlineLevel="0" collapsed="false">
      <c r="A654" s="15" t="n">
        <v>801</v>
      </c>
      <c r="B654" s="16" t="n">
        <v>80148</v>
      </c>
      <c r="C654" s="15" t="s">
        <v>37</v>
      </c>
      <c r="D654" s="17" t="s">
        <v>23</v>
      </c>
      <c r="E654" s="17" t="s">
        <v>24</v>
      </c>
      <c r="F654" s="23"/>
      <c r="G654" s="26" t="n">
        <v>89000</v>
      </c>
      <c r="H654" s="15" t="s">
        <v>513</v>
      </c>
      <c r="I654" s="15" t="s">
        <v>513</v>
      </c>
      <c r="J654" s="15" t="s">
        <v>25</v>
      </c>
      <c r="K654" s="15" t="s">
        <v>20</v>
      </c>
      <c r="L654" s="17" t="s">
        <v>21</v>
      </c>
      <c r="M654" s="20" t="s">
        <v>511</v>
      </c>
    </row>
    <row r="655" s="21" customFormat="true" ht="12" hidden="false" customHeight="true" outlineLevel="0" collapsed="false">
      <c r="A655" s="15" t="n">
        <v>801</v>
      </c>
      <c r="B655" s="16" t="n">
        <v>80148</v>
      </c>
      <c r="C655" s="15" t="s">
        <v>37</v>
      </c>
      <c r="D655" s="17" t="s">
        <v>23</v>
      </c>
      <c r="E655" s="17" t="s">
        <v>24</v>
      </c>
      <c r="F655" s="23"/>
      <c r="G655" s="26" t="n">
        <v>84000</v>
      </c>
      <c r="H655" s="15" t="s">
        <v>73</v>
      </c>
      <c r="I655" s="15" t="s">
        <v>73</v>
      </c>
      <c r="J655" s="15" t="s">
        <v>25</v>
      </c>
      <c r="K655" s="15" t="s">
        <v>20</v>
      </c>
      <c r="L655" s="17" t="s">
        <v>21</v>
      </c>
      <c r="M655" s="20" t="s">
        <v>511</v>
      </c>
    </row>
    <row r="656" s="21" customFormat="true" ht="12" hidden="false" customHeight="true" outlineLevel="0" collapsed="false">
      <c r="A656" s="15" t="n">
        <v>801</v>
      </c>
      <c r="B656" s="16" t="n">
        <v>80148</v>
      </c>
      <c r="C656" s="15" t="s">
        <v>37</v>
      </c>
      <c r="D656" s="17" t="s">
        <v>23</v>
      </c>
      <c r="E656" s="17" t="s">
        <v>24</v>
      </c>
      <c r="F656" s="23"/>
      <c r="G656" s="26" t="n">
        <v>84000</v>
      </c>
      <c r="H656" s="15" t="s">
        <v>514</v>
      </c>
      <c r="I656" s="15" t="s">
        <v>514</v>
      </c>
      <c r="J656" s="15" t="s">
        <v>25</v>
      </c>
      <c r="K656" s="15" t="s">
        <v>20</v>
      </c>
      <c r="L656" s="17" t="s">
        <v>21</v>
      </c>
      <c r="M656" s="20" t="s">
        <v>511</v>
      </c>
    </row>
    <row r="657" s="21" customFormat="true" ht="12" hidden="false" customHeight="true" outlineLevel="0" collapsed="false">
      <c r="A657" s="15" t="n">
        <v>801</v>
      </c>
      <c r="B657" s="16" t="n">
        <v>80148</v>
      </c>
      <c r="C657" s="15" t="s">
        <v>37</v>
      </c>
      <c r="D657" s="17" t="s">
        <v>23</v>
      </c>
      <c r="E657" s="17" t="s">
        <v>24</v>
      </c>
      <c r="F657" s="23"/>
      <c r="G657" s="26" t="n">
        <v>215000</v>
      </c>
      <c r="H657" s="15" t="s">
        <v>453</v>
      </c>
      <c r="I657" s="15" t="s">
        <v>453</v>
      </c>
      <c r="J657" s="15" t="s">
        <v>25</v>
      </c>
      <c r="K657" s="15" t="s">
        <v>20</v>
      </c>
      <c r="L657" s="17" t="s">
        <v>21</v>
      </c>
      <c r="M657" s="20" t="s">
        <v>511</v>
      </c>
    </row>
    <row r="658" s="21" customFormat="true" ht="12" hidden="false" customHeight="true" outlineLevel="0" collapsed="false">
      <c r="A658" s="15" t="n">
        <v>801</v>
      </c>
      <c r="B658" s="16" t="n">
        <v>80148</v>
      </c>
      <c r="C658" s="15" t="s">
        <v>37</v>
      </c>
      <c r="D658" s="17" t="s">
        <v>23</v>
      </c>
      <c r="E658" s="17" t="s">
        <v>24</v>
      </c>
      <c r="F658" s="23"/>
      <c r="G658" s="26" t="n">
        <v>175000</v>
      </c>
      <c r="H658" s="17" t="s">
        <v>512</v>
      </c>
      <c r="I658" s="17" t="s">
        <v>512</v>
      </c>
      <c r="J658" s="15" t="s">
        <v>25</v>
      </c>
      <c r="K658" s="15" t="s">
        <v>20</v>
      </c>
      <c r="L658" s="17" t="s">
        <v>21</v>
      </c>
      <c r="M658" s="20" t="s">
        <v>511</v>
      </c>
    </row>
    <row r="659" s="21" customFormat="true" ht="12" hidden="false" customHeight="true" outlineLevel="0" collapsed="false">
      <c r="A659" s="15" t="n">
        <v>801</v>
      </c>
      <c r="B659" s="16" t="n">
        <v>80148</v>
      </c>
      <c r="C659" s="15" t="s">
        <v>37</v>
      </c>
      <c r="D659" s="17" t="s">
        <v>23</v>
      </c>
      <c r="E659" s="17" t="s">
        <v>24</v>
      </c>
      <c r="F659" s="23"/>
      <c r="G659" s="26" t="n">
        <v>81000</v>
      </c>
      <c r="H659" s="15" t="s">
        <v>318</v>
      </c>
      <c r="I659" s="15" t="s">
        <v>318</v>
      </c>
      <c r="J659" s="15" t="s">
        <v>25</v>
      </c>
      <c r="K659" s="15" t="s">
        <v>20</v>
      </c>
      <c r="L659" s="17" t="s">
        <v>21</v>
      </c>
      <c r="M659" s="20" t="s">
        <v>511</v>
      </c>
    </row>
    <row r="660" s="21" customFormat="true" ht="12" hidden="false" customHeight="true" outlineLevel="0" collapsed="false">
      <c r="A660" s="15" t="n">
        <v>801</v>
      </c>
      <c r="B660" s="16" t="n">
        <v>80148</v>
      </c>
      <c r="C660" s="15" t="s">
        <v>37</v>
      </c>
      <c r="D660" s="17" t="s">
        <v>23</v>
      </c>
      <c r="E660" s="17" t="s">
        <v>24</v>
      </c>
      <c r="F660" s="23"/>
      <c r="G660" s="26" t="n">
        <v>93000</v>
      </c>
      <c r="H660" s="15" t="s">
        <v>318</v>
      </c>
      <c r="I660" s="15" t="s">
        <v>318</v>
      </c>
      <c r="J660" s="15" t="s">
        <v>25</v>
      </c>
      <c r="K660" s="15" t="s">
        <v>20</v>
      </c>
      <c r="L660" s="17" t="s">
        <v>21</v>
      </c>
      <c r="M660" s="20" t="s">
        <v>511</v>
      </c>
    </row>
    <row r="661" s="21" customFormat="true" ht="12" hidden="false" customHeight="true" outlineLevel="0" collapsed="false">
      <c r="A661" s="15" t="n">
        <v>801</v>
      </c>
      <c r="B661" s="16" t="n">
        <v>80148</v>
      </c>
      <c r="C661" s="15" t="s">
        <v>37</v>
      </c>
      <c r="D661" s="17" t="s">
        <v>23</v>
      </c>
      <c r="E661" s="17" t="s">
        <v>24</v>
      </c>
      <c r="F661" s="23"/>
      <c r="G661" s="26" t="n">
        <v>110000</v>
      </c>
      <c r="H661" s="15" t="s">
        <v>82</v>
      </c>
      <c r="I661" s="15" t="s">
        <v>82</v>
      </c>
      <c r="J661" s="15" t="s">
        <v>25</v>
      </c>
      <c r="K661" s="15" t="s">
        <v>20</v>
      </c>
      <c r="L661" s="17" t="s">
        <v>21</v>
      </c>
      <c r="M661" s="20" t="s">
        <v>511</v>
      </c>
    </row>
    <row r="662" s="21" customFormat="true" ht="12" hidden="false" customHeight="true" outlineLevel="0" collapsed="false">
      <c r="A662" s="15" t="n">
        <v>801</v>
      </c>
      <c r="B662" s="16" t="n">
        <v>80148</v>
      </c>
      <c r="C662" s="15" t="s">
        <v>37</v>
      </c>
      <c r="D662" s="17" t="s">
        <v>23</v>
      </c>
      <c r="E662" s="17" t="s">
        <v>24</v>
      </c>
      <c r="F662" s="23"/>
      <c r="G662" s="26" t="n">
        <v>345000</v>
      </c>
      <c r="H662" s="15" t="s">
        <v>83</v>
      </c>
      <c r="I662" s="15" t="s">
        <v>83</v>
      </c>
      <c r="J662" s="15" t="s">
        <v>25</v>
      </c>
      <c r="K662" s="15" t="s">
        <v>20</v>
      </c>
      <c r="L662" s="17" t="s">
        <v>21</v>
      </c>
      <c r="M662" s="20" t="s">
        <v>511</v>
      </c>
    </row>
    <row r="663" s="21" customFormat="true" ht="12" hidden="false" customHeight="true" outlineLevel="0" collapsed="false">
      <c r="A663" s="15" t="n">
        <v>801</v>
      </c>
      <c r="B663" s="16" t="n">
        <v>80148</v>
      </c>
      <c r="C663" s="15" t="s">
        <v>37</v>
      </c>
      <c r="D663" s="17" t="s">
        <v>23</v>
      </c>
      <c r="E663" s="17" t="s">
        <v>24</v>
      </c>
      <c r="F663" s="23"/>
      <c r="G663" s="26" t="n">
        <v>77000</v>
      </c>
      <c r="H663" s="15" t="s">
        <v>259</v>
      </c>
      <c r="I663" s="15" t="s">
        <v>259</v>
      </c>
      <c r="J663" s="15" t="s">
        <v>25</v>
      </c>
      <c r="K663" s="15" t="s">
        <v>20</v>
      </c>
      <c r="L663" s="17" t="s">
        <v>21</v>
      </c>
      <c r="M663" s="20" t="s">
        <v>511</v>
      </c>
    </row>
    <row r="664" s="21" customFormat="true" ht="12" hidden="false" customHeight="true" outlineLevel="0" collapsed="false">
      <c r="A664" s="15" t="n">
        <v>801</v>
      </c>
      <c r="B664" s="16" t="n">
        <v>80148</v>
      </c>
      <c r="C664" s="15" t="s">
        <v>37</v>
      </c>
      <c r="D664" s="17" t="s">
        <v>23</v>
      </c>
      <c r="E664" s="17" t="s">
        <v>24</v>
      </c>
      <c r="F664" s="23"/>
      <c r="G664" s="26" t="n">
        <v>340000</v>
      </c>
      <c r="H664" s="15" t="s">
        <v>86</v>
      </c>
      <c r="I664" s="15" t="s">
        <v>86</v>
      </c>
      <c r="J664" s="15" t="s">
        <v>25</v>
      </c>
      <c r="K664" s="15" t="s">
        <v>20</v>
      </c>
      <c r="L664" s="17" t="s">
        <v>21</v>
      </c>
      <c r="M664" s="20" t="s">
        <v>511</v>
      </c>
    </row>
    <row r="665" s="21" customFormat="true" ht="12" hidden="false" customHeight="true" outlineLevel="0" collapsed="false">
      <c r="A665" s="15" t="n">
        <v>801</v>
      </c>
      <c r="B665" s="16" t="n">
        <v>80148</v>
      </c>
      <c r="C665" s="15" t="s">
        <v>37</v>
      </c>
      <c r="D665" s="17" t="s">
        <v>23</v>
      </c>
      <c r="E665" s="17" t="s">
        <v>24</v>
      </c>
      <c r="F665" s="23"/>
      <c r="G665" s="26" t="n">
        <v>285000</v>
      </c>
      <c r="H665" s="15" t="s">
        <v>88</v>
      </c>
      <c r="I665" s="15" t="s">
        <v>88</v>
      </c>
      <c r="J665" s="15" t="s">
        <v>25</v>
      </c>
      <c r="K665" s="15" t="s">
        <v>20</v>
      </c>
      <c r="L665" s="17" t="s">
        <v>21</v>
      </c>
      <c r="M665" s="20" t="s">
        <v>511</v>
      </c>
    </row>
    <row r="666" s="21" customFormat="true" ht="12" hidden="false" customHeight="true" outlineLevel="0" collapsed="false">
      <c r="A666" s="15" t="n">
        <v>801</v>
      </c>
      <c r="B666" s="16" t="n">
        <v>80148</v>
      </c>
      <c r="C666" s="17" t="s">
        <v>37</v>
      </c>
      <c r="D666" s="17" t="s">
        <v>27</v>
      </c>
      <c r="E666" s="17" t="s">
        <v>24</v>
      </c>
      <c r="F666" s="23" t="n">
        <v>330000</v>
      </c>
      <c r="G666" s="26"/>
      <c r="H666" s="15" t="s">
        <v>283</v>
      </c>
      <c r="I666" s="15" t="s">
        <v>283</v>
      </c>
      <c r="J666" s="15" t="s">
        <v>25</v>
      </c>
      <c r="K666" s="15" t="s">
        <v>20</v>
      </c>
      <c r="L666" s="17" t="s">
        <v>21</v>
      </c>
      <c r="M666" s="20" t="s">
        <v>511</v>
      </c>
    </row>
    <row r="667" s="21" customFormat="true" ht="12" hidden="false" customHeight="true" outlineLevel="0" collapsed="false">
      <c r="A667" s="15" t="n">
        <v>801</v>
      </c>
      <c r="B667" s="16" t="n">
        <v>80148</v>
      </c>
      <c r="C667" s="17" t="s">
        <v>37</v>
      </c>
      <c r="D667" s="17" t="s">
        <v>27</v>
      </c>
      <c r="E667" s="17" t="s">
        <v>24</v>
      </c>
      <c r="F667" s="23" t="n">
        <v>200000</v>
      </c>
      <c r="G667" s="26"/>
      <c r="H667" s="15" t="s">
        <v>284</v>
      </c>
      <c r="I667" s="15" t="s">
        <v>284</v>
      </c>
      <c r="J667" s="15" t="s">
        <v>25</v>
      </c>
      <c r="K667" s="15" t="s">
        <v>20</v>
      </c>
      <c r="L667" s="17" t="s">
        <v>21</v>
      </c>
      <c r="M667" s="20" t="s">
        <v>511</v>
      </c>
    </row>
    <row r="668" s="21" customFormat="true" ht="12" hidden="false" customHeight="true" outlineLevel="0" collapsed="false">
      <c r="A668" s="15" t="n">
        <v>801</v>
      </c>
      <c r="B668" s="16" t="n">
        <v>80148</v>
      </c>
      <c r="C668" s="17" t="s">
        <v>37</v>
      </c>
      <c r="D668" s="17" t="s">
        <v>27</v>
      </c>
      <c r="E668" s="17" t="s">
        <v>24</v>
      </c>
      <c r="F668" s="23" t="n">
        <v>150000</v>
      </c>
      <c r="G668" s="26"/>
      <c r="H668" s="15" t="s">
        <v>253</v>
      </c>
      <c r="I668" s="15" t="s">
        <v>253</v>
      </c>
      <c r="J668" s="15" t="s">
        <v>25</v>
      </c>
      <c r="K668" s="15" t="s">
        <v>20</v>
      </c>
      <c r="L668" s="17" t="s">
        <v>21</v>
      </c>
      <c r="M668" s="20" t="s">
        <v>511</v>
      </c>
    </row>
    <row r="669" s="21" customFormat="true" ht="12" hidden="false" customHeight="true" outlineLevel="0" collapsed="false">
      <c r="A669" s="15" t="n">
        <v>801</v>
      </c>
      <c r="B669" s="16" t="n">
        <v>80148</v>
      </c>
      <c r="C669" s="15" t="s">
        <v>37</v>
      </c>
      <c r="D669" s="17" t="s">
        <v>27</v>
      </c>
      <c r="E669" s="17" t="s">
        <v>24</v>
      </c>
      <c r="F669" s="23" t="n">
        <v>350000</v>
      </c>
      <c r="G669" s="26"/>
      <c r="H669" s="15" t="s">
        <v>286</v>
      </c>
      <c r="I669" s="15" t="s">
        <v>286</v>
      </c>
      <c r="J669" s="15" t="s">
        <v>25</v>
      </c>
      <c r="K669" s="15" t="s">
        <v>20</v>
      </c>
      <c r="L669" s="17" t="s">
        <v>21</v>
      </c>
      <c r="M669" s="20" t="s">
        <v>511</v>
      </c>
    </row>
    <row r="670" s="21" customFormat="true" ht="12" hidden="false" customHeight="true" outlineLevel="0" collapsed="false">
      <c r="A670" s="15" t="n">
        <v>801</v>
      </c>
      <c r="B670" s="16" t="n">
        <v>80148</v>
      </c>
      <c r="C670" s="17" t="s">
        <v>37</v>
      </c>
      <c r="D670" s="17" t="s">
        <v>27</v>
      </c>
      <c r="E670" s="17" t="s">
        <v>24</v>
      </c>
      <c r="F670" s="23" t="n">
        <v>281000</v>
      </c>
      <c r="G670" s="26"/>
      <c r="H670" s="15" t="s">
        <v>288</v>
      </c>
      <c r="I670" s="15" t="s">
        <v>288</v>
      </c>
      <c r="J670" s="15" t="s">
        <v>25</v>
      </c>
      <c r="K670" s="15" t="s">
        <v>20</v>
      </c>
      <c r="L670" s="17" t="s">
        <v>21</v>
      </c>
      <c r="M670" s="20" t="s">
        <v>511</v>
      </c>
    </row>
    <row r="671" s="21" customFormat="true" ht="12" hidden="false" customHeight="true" outlineLevel="0" collapsed="false">
      <c r="A671" s="15" t="n">
        <v>801</v>
      </c>
      <c r="B671" s="16" t="n">
        <v>80148</v>
      </c>
      <c r="C671" s="15" t="s">
        <v>37</v>
      </c>
      <c r="D671" s="17" t="s">
        <v>23</v>
      </c>
      <c r="E671" s="17" t="s">
        <v>24</v>
      </c>
      <c r="F671" s="23"/>
      <c r="G671" s="26" t="n">
        <v>100000</v>
      </c>
      <c r="H671" s="15" t="s">
        <v>466</v>
      </c>
      <c r="I671" s="15" t="s">
        <v>466</v>
      </c>
      <c r="J671" s="15" t="s">
        <v>25</v>
      </c>
      <c r="K671" s="15" t="s">
        <v>20</v>
      </c>
      <c r="L671" s="17" t="s">
        <v>21</v>
      </c>
      <c r="M671" s="20" t="s">
        <v>511</v>
      </c>
    </row>
    <row r="672" s="21" customFormat="true" ht="12" hidden="false" customHeight="true" outlineLevel="0" collapsed="false">
      <c r="A672" s="15" t="n">
        <v>854</v>
      </c>
      <c r="B672" s="16" t="n">
        <v>85403</v>
      </c>
      <c r="C672" s="15" t="s">
        <v>37</v>
      </c>
      <c r="D672" s="17" t="s">
        <v>23</v>
      </c>
      <c r="E672" s="17" t="s">
        <v>24</v>
      </c>
      <c r="F672" s="23"/>
      <c r="G672" s="26" t="n">
        <v>5000</v>
      </c>
      <c r="H672" s="15" t="s">
        <v>453</v>
      </c>
      <c r="I672" s="15" t="s">
        <v>453</v>
      </c>
      <c r="J672" s="15" t="s">
        <v>25</v>
      </c>
      <c r="K672" s="15" t="s">
        <v>20</v>
      </c>
      <c r="L672" s="17" t="s">
        <v>21</v>
      </c>
      <c r="M672" s="20" t="s">
        <v>515</v>
      </c>
    </row>
    <row r="673" s="21" customFormat="true" ht="12" hidden="false" customHeight="true" outlineLevel="0" collapsed="false">
      <c r="A673" s="15" t="n">
        <v>600</v>
      </c>
      <c r="B673" s="15" t="n">
        <v>60004</v>
      </c>
      <c r="C673" s="15" t="s">
        <v>37</v>
      </c>
      <c r="D673" s="17" t="s">
        <v>27</v>
      </c>
      <c r="E673" s="17" t="s">
        <v>516</v>
      </c>
      <c r="F673" s="23" t="n">
        <f aca="false">270000000+30000000+30000000</f>
        <v>330000000</v>
      </c>
      <c r="G673" s="26"/>
      <c r="H673" s="15" t="s">
        <v>185</v>
      </c>
      <c r="I673" s="15" t="s">
        <v>185</v>
      </c>
      <c r="J673" s="15" t="s">
        <v>25</v>
      </c>
      <c r="K673" s="15" t="s">
        <v>20</v>
      </c>
      <c r="L673" s="17" t="s">
        <v>21</v>
      </c>
      <c r="M673" s="20" t="s">
        <v>517</v>
      </c>
    </row>
    <row r="674" s="21" customFormat="true" ht="12" hidden="false" customHeight="true" outlineLevel="0" collapsed="false">
      <c r="A674" s="15" t="n">
        <v>853</v>
      </c>
      <c r="B674" s="15" t="n">
        <v>85395</v>
      </c>
      <c r="C674" s="15" t="n">
        <v>2707</v>
      </c>
      <c r="D674" s="17" t="s">
        <v>27</v>
      </c>
      <c r="E674" s="17" t="s">
        <v>35</v>
      </c>
      <c r="F674" s="23" t="n">
        <v>11814</v>
      </c>
      <c r="G674" s="26"/>
      <c r="H674" s="15" t="s">
        <v>18</v>
      </c>
      <c r="I674" s="15" t="s">
        <v>18</v>
      </c>
      <c r="J674" s="15" t="s">
        <v>25</v>
      </c>
      <c r="K674" s="15" t="s">
        <v>20</v>
      </c>
      <c r="L674" s="17" t="s">
        <v>21</v>
      </c>
      <c r="M674" s="20" t="s">
        <v>518</v>
      </c>
    </row>
    <row r="675" s="21" customFormat="true" ht="12" hidden="false" customHeight="true" outlineLevel="0" collapsed="false">
      <c r="A675" s="15" t="n">
        <v>855</v>
      </c>
      <c r="B675" s="16" t="n">
        <v>85510</v>
      </c>
      <c r="C675" s="15" t="s">
        <v>153</v>
      </c>
      <c r="D675" s="17" t="s">
        <v>23</v>
      </c>
      <c r="E675" s="17" t="s">
        <v>24</v>
      </c>
      <c r="F675" s="23"/>
      <c r="G675" s="26" t="n">
        <v>1000</v>
      </c>
      <c r="H675" s="15" t="s">
        <v>260</v>
      </c>
      <c r="I675" s="15" t="s">
        <v>260</v>
      </c>
      <c r="J675" s="15" t="s">
        <v>25</v>
      </c>
      <c r="K675" s="15" t="s">
        <v>20</v>
      </c>
      <c r="L675" s="17" t="s">
        <v>21</v>
      </c>
      <c r="M675" s="20" t="s">
        <v>519</v>
      </c>
    </row>
    <row r="676" s="21" customFormat="true" ht="12" hidden="false" customHeight="true" outlineLevel="0" collapsed="false">
      <c r="A676" s="15" t="n">
        <v>855</v>
      </c>
      <c r="B676" s="16" t="n">
        <v>85510</v>
      </c>
      <c r="C676" s="15" t="s">
        <v>153</v>
      </c>
      <c r="D676" s="17" t="s">
        <v>23</v>
      </c>
      <c r="E676" s="17" t="s">
        <v>24</v>
      </c>
      <c r="F676" s="23"/>
      <c r="G676" s="28" t="n">
        <v>2000</v>
      </c>
      <c r="H676" s="15" t="s">
        <v>262</v>
      </c>
      <c r="I676" s="15" t="s">
        <v>262</v>
      </c>
      <c r="J676" s="15" t="s">
        <v>25</v>
      </c>
      <c r="K676" s="15" t="s">
        <v>20</v>
      </c>
      <c r="L676" s="17" t="s">
        <v>21</v>
      </c>
      <c r="M676" s="20" t="s">
        <v>519</v>
      </c>
    </row>
    <row r="677" s="21" customFormat="true" ht="12" hidden="false" customHeight="true" outlineLevel="0" collapsed="false">
      <c r="A677" s="15" t="n">
        <v>851</v>
      </c>
      <c r="B677" s="16" t="n">
        <v>85158</v>
      </c>
      <c r="C677" s="15" t="s">
        <v>153</v>
      </c>
      <c r="D677" s="22" t="s">
        <v>27</v>
      </c>
      <c r="E677" s="17" t="s">
        <v>24</v>
      </c>
      <c r="F677" s="23" t="n">
        <v>2000</v>
      </c>
      <c r="G677" s="26"/>
      <c r="H677" s="15" t="s">
        <v>272</v>
      </c>
      <c r="I677" s="15" t="s">
        <v>272</v>
      </c>
      <c r="J677" s="15" t="s">
        <v>25</v>
      </c>
      <c r="K677" s="15" t="s">
        <v>20</v>
      </c>
      <c r="L677" s="17" t="s">
        <v>21</v>
      </c>
      <c r="M677" s="20" t="s">
        <v>519</v>
      </c>
    </row>
    <row r="678" s="21" customFormat="true" ht="12" hidden="false" customHeight="true" outlineLevel="0" collapsed="false">
      <c r="A678" s="15" t="n">
        <v>801</v>
      </c>
      <c r="B678" s="16" t="n">
        <v>80132</v>
      </c>
      <c r="C678" s="15" t="s">
        <v>153</v>
      </c>
      <c r="D678" s="17" t="s">
        <v>23</v>
      </c>
      <c r="E678" s="17" t="s">
        <v>24</v>
      </c>
      <c r="F678" s="23"/>
      <c r="G678" s="26" t="n">
        <v>1000</v>
      </c>
      <c r="H678" s="15" t="s">
        <v>520</v>
      </c>
      <c r="I678" s="15" t="s">
        <v>520</v>
      </c>
      <c r="J678" s="15" t="s">
        <v>25</v>
      </c>
      <c r="K678" s="15" t="s">
        <v>20</v>
      </c>
      <c r="L678" s="17" t="s">
        <v>21</v>
      </c>
      <c r="M678" s="20" t="s">
        <v>519</v>
      </c>
    </row>
    <row r="679" s="21" customFormat="true" ht="12" hidden="false" customHeight="true" outlineLevel="0" collapsed="false">
      <c r="A679" s="15" t="n">
        <v>854</v>
      </c>
      <c r="B679" s="16" t="n">
        <v>85403</v>
      </c>
      <c r="C679" s="15" t="s">
        <v>153</v>
      </c>
      <c r="D679" s="17" t="s">
        <v>23</v>
      </c>
      <c r="E679" s="17" t="s">
        <v>24</v>
      </c>
      <c r="F679" s="23"/>
      <c r="G679" s="26" t="n">
        <v>2000</v>
      </c>
      <c r="H679" s="15" t="s">
        <v>513</v>
      </c>
      <c r="I679" s="15" t="s">
        <v>513</v>
      </c>
      <c r="J679" s="15" t="s">
        <v>25</v>
      </c>
      <c r="K679" s="15" t="s">
        <v>20</v>
      </c>
      <c r="L679" s="17" t="s">
        <v>21</v>
      </c>
      <c r="M679" s="20" t="s">
        <v>519</v>
      </c>
    </row>
    <row r="680" s="21" customFormat="true" ht="12" hidden="false" customHeight="true" outlineLevel="0" collapsed="false">
      <c r="A680" s="15" t="n">
        <v>801</v>
      </c>
      <c r="B680" s="16" t="n">
        <v>80102</v>
      </c>
      <c r="C680" s="15" t="s">
        <v>153</v>
      </c>
      <c r="D680" s="17" t="s">
        <v>23</v>
      </c>
      <c r="E680" s="17" t="s">
        <v>24</v>
      </c>
      <c r="F680" s="23"/>
      <c r="G680" s="26" t="n">
        <v>1000</v>
      </c>
      <c r="H680" s="15" t="s">
        <v>514</v>
      </c>
      <c r="I680" s="15" t="s">
        <v>514</v>
      </c>
      <c r="J680" s="15" t="s">
        <v>25</v>
      </c>
      <c r="K680" s="15" t="s">
        <v>20</v>
      </c>
      <c r="L680" s="17" t="s">
        <v>21</v>
      </c>
      <c r="M680" s="20" t="s">
        <v>519</v>
      </c>
    </row>
    <row r="681" s="21" customFormat="true" ht="12" hidden="false" customHeight="true" outlineLevel="0" collapsed="false">
      <c r="A681" s="16" t="n">
        <v>801</v>
      </c>
      <c r="B681" s="15" t="n">
        <v>80102</v>
      </c>
      <c r="C681" s="15" t="s">
        <v>153</v>
      </c>
      <c r="D681" s="17" t="s">
        <v>23</v>
      </c>
      <c r="E681" s="17" t="s">
        <v>24</v>
      </c>
      <c r="F681" s="23"/>
      <c r="G681" s="26" t="n">
        <v>4000</v>
      </c>
      <c r="H681" s="15" t="s">
        <v>512</v>
      </c>
      <c r="I681" s="15" t="s">
        <v>512</v>
      </c>
      <c r="J681" s="15" t="s">
        <v>25</v>
      </c>
      <c r="K681" s="15" t="s">
        <v>20</v>
      </c>
      <c r="L681" s="17" t="s">
        <v>21</v>
      </c>
      <c r="M681" s="20" t="s">
        <v>519</v>
      </c>
    </row>
    <row r="682" s="21" customFormat="true" ht="12" hidden="false" customHeight="true" outlineLevel="0" collapsed="false">
      <c r="A682" s="15" t="n">
        <v>801</v>
      </c>
      <c r="B682" s="16" t="n">
        <v>80101</v>
      </c>
      <c r="C682" s="15" t="s">
        <v>153</v>
      </c>
      <c r="D682" s="17" t="s">
        <v>27</v>
      </c>
      <c r="E682" s="17" t="s">
        <v>24</v>
      </c>
      <c r="F682" s="23" t="n">
        <v>3000</v>
      </c>
      <c r="G682" s="26"/>
      <c r="H682" s="15" t="s">
        <v>441</v>
      </c>
      <c r="I682" s="15" t="s">
        <v>441</v>
      </c>
      <c r="J682" s="15" t="s">
        <v>25</v>
      </c>
      <c r="K682" s="15" t="s">
        <v>20</v>
      </c>
      <c r="L682" s="17" t="s">
        <v>21</v>
      </c>
      <c r="M682" s="20" t="s">
        <v>519</v>
      </c>
    </row>
    <row r="683" s="21" customFormat="true" ht="12" hidden="false" customHeight="true" outlineLevel="0" collapsed="false">
      <c r="A683" s="15" t="n">
        <v>854</v>
      </c>
      <c r="B683" s="16" t="n">
        <v>85406</v>
      </c>
      <c r="C683" s="15" t="s">
        <v>153</v>
      </c>
      <c r="D683" s="17" t="s">
        <v>23</v>
      </c>
      <c r="E683" s="17" t="s">
        <v>24</v>
      </c>
      <c r="F683" s="23"/>
      <c r="G683" s="26" t="n">
        <v>1000</v>
      </c>
      <c r="H683" s="15" t="s">
        <v>521</v>
      </c>
      <c r="I683" s="15" t="s">
        <v>521</v>
      </c>
      <c r="J683" s="15" t="s">
        <v>25</v>
      </c>
      <c r="K683" s="15" t="s">
        <v>20</v>
      </c>
      <c r="L683" s="17" t="s">
        <v>21</v>
      </c>
      <c r="M683" s="20" t="s">
        <v>519</v>
      </c>
    </row>
    <row r="684" s="21" customFormat="true" ht="12" hidden="false" customHeight="true" outlineLevel="0" collapsed="false">
      <c r="A684" s="15" t="n">
        <v>801</v>
      </c>
      <c r="B684" s="16" t="n">
        <v>80120</v>
      </c>
      <c r="C684" s="17" t="s">
        <v>153</v>
      </c>
      <c r="D684" s="17" t="s">
        <v>23</v>
      </c>
      <c r="E684" s="17" t="s">
        <v>24</v>
      </c>
      <c r="F684" s="23"/>
      <c r="G684" s="26" t="n">
        <v>3000</v>
      </c>
      <c r="H684" s="15" t="s">
        <v>522</v>
      </c>
      <c r="I684" s="15" t="s">
        <v>522</v>
      </c>
      <c r="J684" s="15" t="s">
        <v>25</v>
      </c>
      <c r="K684" s="15" t="s">
        <v>20</v>
      </c>
      <c r="L684" s="17" t="s">
        <v>21</v>
      </c>
      <c r="M684" s="20" t="s">
        <v>519</v>
      </c>
    </row>
    <row r="685" s="21" customFormat="true" ht="12" hidden="false" customHeight="true" outlineLevel="0" collapsed="false">
      <c r="A685" s="15" t="n">
        <v>801</v>
      </c>
      <c r="B685" s="16" t="n">
        <v>80120</v>
      </c>
      <c r="C685" s="17" t="s">
        <v>153</v>
      </c>
      <c r="D685" s="17" t="s">
        <v>23</v>
      </c>
      <c r="E685" s="17" t="s">
        <v>24</v>
      </c>
      <c r="F685" s="23"/>
      <c r="G685" s="26" t="n">
        <v>1000</v>
      </c>
      <c r="H685" s="15" t="s">
        <v>523</v>
      </c>
      <c r="I685" s="15" t="s">
        <v>523</v>
      </c>
      <c r="J685" s="15" t="s">
        <v>25</v>
      </c>
      <c r="K685" s="15" t="s">
        <v>20</v>
      </c>
      <c r="L685" s="17" t="s">
        <v>21</v>
      </c>
      <c r="M685" s="20" t="s">
        <v>519</v>
      </c>
    </row>
    <row r="686" s="21" customFormat="true" ht="12" hidden="false" customHeight="true" outlineLevel="0" collapsed="false">
      <c r="A686" s="15" t="n">
        <v>854</v>
      </c>
      <c r="B686" s="16" t="n">
        <v>85420</v>
      </c>
      <c r="C686" s="15" t="s">
        <v>153</v>
      </c>
      <c r="D686" s="17" t="s">
        <v>23</v>
      </c>
      <c r="E686" s="17" t="s">
        <v>24</v>
      </c>
      <c r="F686" s="23"/>
      <c r="G686" s="26" t="n">
        <v>3000</v>
      </c>
      <c r="H686" s="15" t="s">
        <v>318</v>
      </c>
      <c r="I686" s="15" t="s">
        <v>318</v>
      </c>
      <c r="J686" s="15" t="s">
        <v>25</v>
      </c>
      <c r="K686" s="15" t="s">
        <v>20</v>
      </c>
      <c r="L686" s="17" t="s">
        <v>21</v>
      </c>
      <c r="M686" s="20" t="s">
        <v>519</v>
      </c>
    </row>
    <row r="687" s="21" customFormat="true" ht="12" hidden="false" customHeight="true" outlineLevel="0" collapsed="false">
      <c r="A687" s="15" t="n">
        <v>854</v>
      </c>
      <c r="B687" s="16" t="n">
        <v>85421</v>
      </c>
      <c r="C687" s="15" t="s">
        <v>153</v>
      </c>
      <c r="D687" s="17" t="s">
        <v>23</v>
      </c>
      <c r="E687" s="17" t="s">
        <v>24</v>
      </c>
      <c r="F687" s="23"/>
      <c r="G687" s="26" t="n">
        <v>1000</v>
      </c>
      <c r="H687" s="15" t="s">
        <v>318</v>
      </c>
      <c r="I687" s="15" t="s">
        <v>318</v>
      </c>
      <c r="J687" s="15" t="s">
        <v>25</v>
      </c>
      <c r="K687" s="15" t="s">
        <v>20</v>
      </c>
      <c r="L687" s="17" t="s">
        <v>21</v>
      </c>
      <c r="M687" s="20" t="s">
        <v>519</v>
      </c>
    </row>
    <row r="688" s="21" customFormat="true" ht="12" hidden="false" customHeight="true" outlineLevel="0" collapsed="false">
      <c r="A688" s="15" t="n">
        <v>801</v>
      </c>
      <c r="B688" s="16" t="n">
        <v>80115</v>
      </c>
      <c r="C688" s="15" t="s">
        <v>153</v>
      </c>
      <c r="D688" s="17" t="s">
        <v>23</v>
      </c>
      <c r="E688" s="17" t="s">
        <v>24</v>
      </c>
      <c r="F688" s="23"/>
      <c r="G688" s="26" t="n">
        <v>3000</v>
      </c>
      <c r="H688" s="15" t="s">
        <v>85</v>
      </c>
      <c r="I688" s="15" t="s">
        <v>85</v>
      </c>
      <c r="J688" s="15" t="s">
        <v>25</v>
      </c>
      <c r="K688" s="15" t="s">
        <v>20</v>
      </c>
      <c r="L688" s="17" t="s">
        <v>21</v>
      </c>
      <c r="M688" s="20" t="s">
        <v>519</v>
      </c>
    </row>
    <row r="689" s="21" customFormat="true" ht="12" hidden="false" customHeight="true" outlineLevel="0" collapsed="false">
      <c r="A689" s="15" t="n">
        <v>801</v>
      </c>
      <c r="B689" s="16" t="n">
        <v>80101</v>
      </c>
      <c r="C689" s="15" t="s">
        <v>153</v>
      </c>
      <c r="D689" s="17" t="s">
        <v>27</v>
      </c>
      <c r="E689" s="17" t="s">
        <v>24</v>
      </c>
      <c r="F689" s="23" t="n">
        <v>1000</v>
      </c>
      <c r="G689" s="26"/>
      <c r="H689" s="15" t="s">
        <v>465</v>
      </c>
      <c r="I689" s="15" t="s">
        <v>465</v>
      </c>
      <c r="J689" s="15" t="s">
        <v>25</v>
      </c>
      <c r="K689" s="15" t="s">
        <v>20</v>
      </c>
      <c r="L689" s="17" t="s">
        <v>21</v>
      </c>
      <c r="M689" s="20" t="s">
        <v>519</v>
      </c>
    </row>
    <row r="690" s="21" customFormat="true" ht="12" hidden="false" customHeight="true" outlineLevel="0" collapsed="false">
      <c r="A690" s="15" t="n">
        <v>801</v>
      </c>
      <c r="B690" s="16" t="n">
        <v>80101</v>
      </c>
      <c r="C690" s="15" t="s">
        <v>153</v>
      </c>
      <c r="D690" s="17" t="s">
        <v>27</v>
      </c>
      <c r="E690" s="17" t="s">
        <v>24</v>
      </c>
      <c r="F690" s="23" t="n">
        <v>1000</v>
      </c>
      <c r="G690" s="26"/>
      <c r="H690" s="15" t="s">
        <v>285</v>
      </c>
      <c r="I690" s="15" t="s">
        <v>285</v>
      </c>
      <c r="J690" s="15" t="s">
        <v>25</v>
      </c>
      <c r="K690" s="15" t="s">
        <v>20</v>
      </c>
      <c r="L690" s="17" t="s">
        <v>21</v>
      </c>
      <c r="M690" s="20" t="s">
        <v>519</v>
      </c>
    </row>
    <row r="691" s="21" customFormat="true" ht="12" hidden="false" customHeight="true" outlineLevel="0" collapsed="false">
      <c r="A691" s="15" t="n">
        <v>801</v>
      </c>
      <c r="B691" s="16" t="n">
        <v>80101</v>
      </c>
      <c r="C691" s="15" t="s">
        <v>153</v>
      </c>
      <c r="D691" s="17" t="s">
        <v>27</v>
      </c>
      <c r="E691" s="17" t="s">
        <v>24</v>
      </c>
      <c r="F691" s="23" t="n">
        <v>3000</v>
      </c>
      <c r="G691" s="26"/>
      <c r="H691" s="15" t="s">
        <v>286</v>
      </c>
      <c r="I691" s="15" t="s">
        <v>286</v>
      </c>
      <c r="J691" s="15" t="s">
        <v>25</v>
      </c>
      <c r="K691" s="15" t="s">
        <v>20</v>
      </c>
      <c r="L691" s="17" t="s">
        <v>21</v>
      </c>
      <c r="M691" s="20" t="s">
        <v>519</v>
      </c>
    </row>
    <row r="692" s="21" customFormat="true" ht="12" hidden="false" customHeight="true" outlineLevel="0" collapsed="false">
      <c r="A692" s="15" t="n">
        <v>801</v>
      </c>
      <c r="B692" s="16" t="n">
        <v>80115</v>
      </c>
      <c r="C692" s="15" t="s">
        <v>153</v>
      </c>
      <c r="D692" s="17" t="s">
        <v>23</v>
      </c>
      <c r="E692" s="17" t="s">
        <v>24</v>
      </c>
      <c r="F692" s="23"/>
      <c r="G692" s="26" t="n">
        <v>3000</v>
      </c>
      <c r="H692" s="15" t="s">
        <v>524</v>
      </c>
      <c r="I692" s="15" t="s">
        <v>524</v>
      </c>
      <c r="J692" s="15" t="s">
        <v>25</v>
      </c>
      <c r="K692" s="15" t="s">
        <v>20</v>
      </c>
      <c r="L692" s="17" t="s">
        <v>21</v>
      </c>
      <c r="M692" s="20" t="s">
        <v>519</v>
      </c>
    </row>
    <row r="693" s="21" customFormat="true" ht="12" hidden="false" customHeight="true" outlineLevel="0" collapsed="false">
      <c r="A693" s="15" t="n">
        <v>801</v>
      </c>
      <c r="B693" s="16" t="n">
        <v>80115</v>
      </c>
      <c r="C693" s="15" t="s">
        <v>153</v>
      </c>
      <c r="D693" s="17" t="s">
        <v>23</v>
      </c>
      <c r="E693" s="17" t="s">
        <v>24</v>
      </c>
      <c r="F693" s="23"/>
      <c r="G693" s="26" t="n">
        <v>2000</v>
      </c>
      <c r="H693" s="15" t="s">
        <v>525</v>
      </c>
      <c r="I693" s="15" t="s">
        <v>525</v>
      </c>
      <c r="J693" s="15" t="s">
        <v>25</v>
      </c>
      <c r="K693" s="15" t="s">
        <v>20</v>
      </c>
      <c r="L693" s="17" t="s">
        <v>21</v>
      </c>
      <c r="M693" s="20" t="s">
        <v>519</v>
      </c>
    </row>
    <row r="694" s="21" customFormat="true" ht="12" hidden="false" customHeight="true" outlineLevel="0" collapsed="false">
      <c r="A694" s="15" t="n">
        <v>852</v>
      </c>
      <c r="B694" s="16" t="n">
        <v>85202</v>
      </c>
      <c r="C694" s="15" t="s">
        <v>153</v>
      </c>
      <c r="D694" s="17" t="s">
        <v>23</v>
      </c>
      <c r="E694" s="17" t="s">
        <v>24</v>
      </c>
      <c r="F694" s="23"/>
      <c r="G694" s="26" t="n">
        <v>2000</v>
      </c>
      <c r="H694" s="15" t="s">
        <v>264</v>
      </c>
      <c r="I694" s="15" t="s">
        <v>264</v>
      </c>
      <c r="J694" s="15" t="s">
        <v>25</v>
      </c>
      <c r="K694" s="15" t="s">
        <v>20</v>
      </c>
      <c r="L694" s="17" t="s">
        <v>21</v>
      </c>
      <c r="M694" s="20" t="s">
        <v>526</v>
      </c>
    </row>
    <row r="695" s="21" customFormat="true" ht="12" hidden="false" customHeight="true" outlineLevel="0" collapsed="false">
      <c r="A695" s="15" t="n">
        <v>852</v>
      </c>
      <c r="B695" s="16" t="n">
        <v>85202</v>
      </c>
      <c r="C695" s="15" t="s">
        <v>153</v>
      </c>
      <c r="D695" s="17" t="s">
        <v>27</v>
      </c>
      <c r="E695" s="17" t="s">
        <v>24</v>
      </c>
      <c r="F695" s="23" t="n">
        <v>1000</v>
      </c>
      <c r="G695" s="26"/>
      <c r="H695" s="15" t="s">
        <v>271</v>
      </c>
      <c r="I695" s="15" t="s">
        <v>271</v>
      </c>
      <c r="J695" s="15" t="s">
        <v>25</v>
      </c>
      <c r="K695" s="15" t="s">
        <v>20</v>
      </c>
      <c r="L695" s="17" t="s">
        <v>21</v>
      </c>
      <c r="M695" s="20" t="s">
        <v>526</v>
      </c>
    </row>
    <row r="696" s="21" customFormat="true" ht="12" hidden="false" customHeight="true" outlineLevel="0" collapsed="false">
      <c r="A696" s="15" t="n">
        <v>853</v>
      </c>
      <c r="B696" s="16" t="n">
        <v>85333</v>
      </c>
      <c r="C696" s="15" t="s">
        <v>153</v>
      </c>
      <c r="D696" s="17" t="s">
        <v>23</v>
      </c>
      <c r="E696" s="17" t="s">
        <v>24</v>
      </c>
      <c r="F696" s="23"/>
      <c r="G696" s="26" t="n">
        <v>3000</v>
      </c>
      <c r="H696" s="15" t="s">
        <v>377</v>
      </c>
      <c r="I696" s="15" t="s">
        <v>377</v>
      </c>
      <c r="J696" s="15" t="s">
        <v>25</v>
      </c>
      <c r="K696" s="15" t="s">
        <v>20</v>
      </c>
      <c r="L696" s="17" t="s">
        <v>21</v>
      </c>
      <c r="M696" s="20" t="s">
        <v>526</v>
      </c>
    </row>
    <row r="697" s="21" customFormat="true" ht="12" hidden="false" customHeight="true" outlineLevel="0" collapsed="false">
      <c r="A697" s="15" t="n">
        <v>801</v>
      </c>
      <c r="B697" s="16" t="n">
        <v>80120</v>
      </c>
      <c r="C697" s="15" t="s">
        <v>153</v>
      </c>
      <c r="D697" s="17" t="s">
        <v>23</v>
      </c>
      <c r="E697" s="17" t="s">
        <v>24</v>
      </c>
      <c r="F697" s="23"/>
      <c r="G697" s="26" t="n">
        <v>3000</v>
      </c>
      <c r="H697" s="15" t="s">
        <v>65</v>
      </c>
      <c r="I697" s="15" t="s">
        <v>65</v>
      </c>
      <c r="J697" s="15" t="s">
        <v>25</v>
      </c>
      <c r="K697" s="15" t="s">
        <v>20</v>
      </c>
      <c r="L697" s="17" t="s">
        <v>21</v>
      </c>
      <c r="M697" s="20" t="s">
        <v>526</v>
      </c>
    </row>
    <row r="698" s="21" customFormat="true" ht="12" hidden="false" customHeight="true" outlineLevel="0" collapsed="false">
      <c r="A698" s="15" t="n">
        <v>801</v>
      </c>
      <c r="B698" s="16" t="n">
        <v>80101</v>
      </c>
      <c r="C698" s="17" t="s">
        <v>153</v>
      </c>
      <c r="D698" s="17" t="s">
        <v>27</v>
      </c>
      <c r="E698" s="17" t="s">
        <v>24</v>
      </c>
      <c r="F698" s="23" t="n">
        <v>143000</v>
      </c>
      <c r="G698" s="26"/>
      <c r="H698" s="15" t="s">
        <v>69</v>
      </c>
      <c r="I698" s="15" t="s">
        <v>69</v>
      </c>
      <c r="J698" s="15" t="s">
        <v>25</v>
      </c>
      <c r="K698" s="15" t="s">
        <v>20</v>
      </c>
      <c r="L698" s="17" t="s">
        <v>21</v>
      </c>
      <c r="M698" s="20" t="s">
        <v>526</v>
      </c>
    </row>
    <row r="699" s="21" customFormat="true" ht="12" hidden="false" customHeight="true" outlineLevel="0" collapsed="false">
      <c r="A699" s="15" t="n">
        <v>801</v>
      </c>
      <c r="B699" s="16" t="n">
        <v>80102</v>
      </c>
      <c r="C699" s="15" t="s">
        <v>153</v>
      </c>
      <c r="D699" s="17" t="s">
        <v>23</v>
      </c>
      <c r="E699" s="17" t="s">
        <v>24</v>
      </c>
      <c r="F699" s="23"/>
      <c r="G699" s="26" t="n">
        <v>7000</v>
      </c>
      <c r="H699" s="15" t="s">
        <v>69</v>
      </c>
      <c r="I699" s="15" t="s">
        <v>69</v>
      </c>
      <c r="J699" s="15" t="s">
        <v>25</v>
      </c>
      <c r="K699" s="15" t="s">
        <v>20</v>
      </c>
      <c r="L699" s="17" t="s">
        <v>21</v>
      </c>
      <c r="M699" s="29" t="s">
        <v>526</v>
      </c>
    </row>
    <row r="700" s="21" customFormat="true" ht="12" hidden="false" customHeight="true" outlineLevel="0" collapsed="false">
      <c r="A700" s="15" t="n">
        <v>801</v>
      </c>
      <c r="B700" s="16" t="n">
        <v>80120</v>
      </c>
      <c r="C700" s="15" t="s">
        <v>153</v>
      </c>
      <c r="D700" s="17" t="s">
        <v>23</v>
      </c>
      <c r="E700" s="17" t="s">
        <v>24</v>
      </c>
      <c r="F700" s="23"/>
      <c r="G700" s="26" t="n">
        <v>13000</v>
      </c>
      <c r="H700" s="15" t="s">
        <v>69</v>
      </c>
      <c r="I700" s="15" t="s">
        <v>69</v>
      </c>
      <c r="J700" s="15" t="s">
        <v>25</v>
      </c>
      <c r="K700" s="15" t="s">
        <v>20</v>
      </c>
      <c r="L700" s="17" t="s">
        <v>21</v>
      </c>
      <c r="M700" s="20" t="s">
        <v>526</v>
      </c>
    </row>
    <row r="701" s="21" customFormat="true" ht="12" hidden="false" customHeight="true" outlineLevel="0" collapsed="false">
      <c r="A701" s="15" t="n">
        <v>854</v>
      </c>
      <c r="B701" s="16" t="n">
        <v>85403</v>
      </c>
      <c r="C701" s="15" t="s">
        <v>153</v>
      </c>
      <c r="D701" s="17" t="s">
        <v>23</v>
      </c>
      <c r="E701" s="17" t="s">
        <v>24</v>
      </c>
      <c r="F701" s="23"/>
      <c r="G701" s="26" t="n">
        <v>3000</v>
      </c>
      <c r="H701" s="15" t="s">
        <v>69</v>
      </c>
      <c r="I701" s="15" t="s">
        <v>69</v>
      </c>
      <c r="J701" s="15" t="s">
        <v>25</v>
      </c>
      <c r="K701" s="15" t="s">
        <v>20</v>
      </c>
      <c r="L701" s="17" t="s">
        <v>21</v>
      </c>
      <c r="M701" s="20" t="s">
        <v>526</v>
      </c>
    </row>
    <row r="702" s="21" customFormat="true" ht="12" hidden="false" customHeight="true" outlineLevel="0" collapsed="false">
      <c r="A702" s="15" t="n">
        <v>854</v>
      </c>
      <c r="B702" s="16" t="n">
        <v>85407</v>
      </c>
      <c r="C702" s="15" t="s">
        <v>153</v>
      </c>
      <c r="D702" s="17" t="s">
        <v>23</v>
      </c>
      <c r="E702" s="17" t="s">
        <v>24</v>
      </c>
      <c r="F702" s="23"/>
      <c r="G702" s="28" t="n">
        <v>1000</v>
      </c>
      <c r="H702" s="15" t="s">
        <v>527</v>
      </c>
      <c r="I702" s="15" t="s">
        <v>527</v>
      </c>
      <c r="J702" s="15" t="s">
        <v>25</v>
      </c>
      <c r="K702" s="15" t="s">
        <v>20</v>
      </c>
      <c r="L702" s="17" t="s">
        <v>21</v>
      </c>
      <c r="M702" s="20" t="s">
        <v>526</v>
      </c>
    </row>
    <row r="703" s="21" customFormat="true" ht="12" hidden="false" customHeight="true" outlineLevel="0" collapsed="false">
      <c r="A703" s="15" t="n">
        <v>854</v>
      </c>
      <c r="B703" s="16" t="n">
        <v>85407</v>
      </c>
      <c r="C703" s="15" t="s">
        <v>153</v>
      </c>
      <c r="D703" s="17" t="s">
        <v>23</v>
      </c>
      <c r="E703" s="36" t="s">
        <v>24</v>
      </c>
      <c r="F703" s="23"/>
      <c r="G703" s="26" t="n">
        <v>2000</v>
      </c>
      <c r="H703" s="15" t="s">
        <v>528</v>
      </c>
      <c r="I703" s="15" t="s">
        <v>528</v>
      </c>
      <c r="J703" s="15" t="s">
        <v>25</v>
      </c>
      <c r="K703" s="15" t="s">
        <v>20</v>
      </c>
      <c r="L703" s="17" t="s">
        <v>21</v>
      </c>
      <c r="M703" s="20" t="s">
        <v>526</v>
      </c>
    </row>
    <row r="704" s="21" customFormat="true" ht="12" hidden="false" customHeight="true" outlineLevel="0" collapsed="false">
      <c r="A704" s="15" t="n">
        <v>854</v>
      </c>
      <c r="B704" s="16" t="n">
        <v>85407</v>
      </c>
      <c r="C704" s="15" t="s">
        <v>153</v>
      </c>
      <c r="D704" s="17" t="s">
        <v>23</v>
      </c>
      <c r="E704" s="36" t="s">
        <v>24</v>
      </c>
      <c r="F704" s="23"/>
      <c r="G704" s="26" t="n">
        <v>1000</v>
      </c>
      <c r="H704" s="15" t="s">
        <v>529</v>
      </c>
      <c r="I704" s="15" t="s">
        <v>529</v>
      </c>
      <c r="J704" s="15" t="s">
        <v>25</v>
      </c>
      <c r="K704" s="15" t="s">
        <v>20</v>
      </c>
      <c r="L704" s="17" t="s">
        <v>21</v>
      </c>
      <c r="M704" s="20" t="s">
        <v>526</v>
      </c>
    </row>
    <row r="705" s="21" customFormat="true" ht="12" hidden="false" customHeight="true" outlineLevel="0" collapsed="false">
      <c r="A705" s="15" t="n">
        <v>801</v>
      </c>
      <c r="B705" s="16" t="n">
        <v>80132</v>
      </c>
      <c r="C705" s="15" t="s">
        <v>153</v>
      </c>
      <c r="D705" s="17" t="s">
        <v>23</v>
      </c>
      <c r="E705" s="17" t="s">
        <v>24</v>
      </c>
      <c r="F705" s="23"/>
      <c r="G705" s="26" t="n">
        <v>6000</v>
      </c>
      <c r="H705" s="15" t="s">
        <v>530</v>
      </c>
      <c r="I705" s="15" t="s">
        <v>530</v>
      </c>
      <c r="J705" s="15" t="s">
        <v>25</v>
      </c>
      <c r="K705" s="15" t="s">
        <v>20</v>
      </c>
      <c r="L705" s="17" t="s">
        <v>21</v>
      </c>
      <c r="M705" s="20" t="s">
        <v>526</v>
      </c>
    </row>
    <row r="706" s="21" customFormat="true" ht="12" hidden="false" customHeight="true" outlineLevel="0" collapsed="false">
      <c r="A706" s="15" t="n">
        <v>854</v>
      </c>
      <c r="B706" s="16" t="n">
        <v>85403</v>
      </c>
      <c r="C706" s="15" t="s">
        <v>153</v>
      </c>
      <c r="D706" s="17" t="s">
        <v>23</v>
      </c>
      <c r="E706" s="17" t="s">
        <v>24</v>
      </c>
      <c r="F706" s="23"/>
      <c r="G706" s="26" t="n">
        <v>1000</v>
      </c>
      <c r="H706" s="15" t="s">
        <v>514</v>
      </c>
      <c r="I706" s="15" t="s">
        <v>514</v>
      </c>
      <c r="J706" s="15" t="s">
        <v>25</v>
      </c>
      <c r="K706" s="15" t="s">
        <v>20</v>
      </c>
      <c r="L706" s="17" t="s">
        <v>21</v>
      </c>
      <c r="M706" s="20" t="s">
        <v>526</v>
      </c>
    </row>
    <row r="707" s="21" customFormat="true" ht="12" hidden="false" customHeight="true" outlineLevel="0" collapsed="false">
      <c r="A707" s="15" t="n">
        <v>801</v>
      </c>
      <c r="B707" s="16" t="n">
        <v>80101</v>
      </c>
      <c r="C707" s="15" t="s">
        <v>153</v>
      </c>
      <c r="D707" s="17" t="s">
        <v>27</v>
      </c>
      <c r="E707" s="17" t="s">
        <v>24</v>
      </c>
      <c r="F707" s="23" t="n">
        <v>2000</v>
      </c>
      <c r="G707" s="26"/>
      <c r="H707" s="15" t="s">
        <v>531</v>
      </c>
      <c r="I707" s="15" t="s">
        <v>531</v>
      </c>
      <c r="J707" s="15" t="s">
        <v>25</v>
      </c>
      <c r="K707" s="15" t="s">
        <v>20</v>
      </c>
      <c r="L707" s="17" t="s">
        <v>21</v>
      </c>
      <c r="M707" s="20" t="s">
        <v>526</v>
      </c>
    </row>
    <row r="708" s="21" customFormat="true" ht="12" hidden="false" customHeight="true" outlineLevel="0" collapsed="false">
      <c r="A708" s="15" t="n">
        <v>801</v>
      </c>
      <c r="B708" s="16" t="n">
        <v>80120</v>
      </c>
      <c r="C708" s="15" t="s">
        <v>153</v>
      </c>
      <c r="D708" s="17" t="s">
        <v>23</v>
      </c>
      <c r="E708" s="17" t="s">
        <v>24</v>
      </c>
      <c r="F708" s="23"/>
      <c r="G708" s="26" t="n">
        <v>3000</v>
      </c>
      <c r="H708" s="15" t="s">
        <v>532</v>
      </c>
      <c r="I708" s="15" t="s">
        <v>532</v>
      </c>
      <c r="J708" s="15" t="s">
        <v>25</v>
      </c>
      <c r="K708" s="15" t="s">
        <v>20</v>
      </c>
      <c r="L708" s="17" t="s">
        <v>21</v>
      </c>
      <c r="M708" s="20" t="s">
        <v>526</v>
      </c>
    </row>
    <row r="709" s="21" customFormat="true" ht="12" hidden="false" customHeight="true" outlineLevel="0" collapsed="false">
      <c r="A709" s="15" t="n">
        <v>801</v>
      </c>
      <c r="B709" s="16" t="n">
        <v>80120</v>
      </c>
      <c r="C709" s="17" t="s">
        <v>153</v>
      </c>
      <c r="D709" s="22" t="s">
        <v>23</v>
      </c>
      <c r="E709" s="17" t="s">
        <v>24</v>
      </c>
      <c r="F709" s="23"/>
      <c r="G709" s="26" t="n">
        <v>4000</v>
      </c>
      <c r="H709" s="15" t="s">
        <v>443</v>
      </c>
      <c r="I709" s="15" t="s">
        <v>443</v>
      </c>
      <c r="J709" s="15" t="s">
        <v>25</v>
      </c>
      <c r="K709" s="15" t="s">
        <v>20</v>
      </c>
      <c r="L709" s="17" t="s">
        <v>21</v>
      </c>
      <c r="M709" s="20" t="s">
        <v>526</v>
      </c>
    </row>
    <row r="710" s="21" customFormat="true" ht="12" hidden="false" customHeight="true" outlineLevel="0" collapsed="false">
      <c r="A710" s="15" t="n">
        <v>801</v>
      </c>
      <c r="B710" s="16" t="n">
        <v>80120</v>
      </c>
      <c r="C710" s="15" t="s">
        <v>153</v>
      </c>
      <c r="D710" s="17" t="s">
        <v>23</v>
      </c>
      <c r="E710" s="17" t="s">
        <v>24</v>
      </c>
      <c r="F710" s="23"/>
      <c r="G710" s="26" t="n">
        <v>2000</v>
      </c>
      <c r="H710" s="15" t="s">
        <v>533</v>
      </c>
      <c r="I710" s="15" t="s">
        <v>533</v>
      </c>
      <c r="J710" s="15" t="s">
        <v>25</v>
      </c>
      <c r="K710" s="15" t="s">
        <v>20</v>
      </c>
      <c r="L710" s="17" t="s">
        <v>21</v>
      </c>
      <c r="M710" s="20" t="s">
        <v>526</v>
      </c>
    </row>
    <row r="711" s="21" customFormat="true" ht="12" hidden="false" customHeight="true" outlineLevel="0" collapsed="false">
      <c r="A711" s="15" t="n">
        <v>801</v>
      </c>
      <c r="B711" s="16" t="n">
        <v>80120</v>
      </c>
      <c r="C711" s="15" t="s">
        <v>153</v>
      </c>
      <c r="D711" s="17" t="s">
        <v>23</v>
      </c>
      <c r="E711" s="17" t="s">
        <v>24</v>
      </c>
      <c r="F711" s="23"/>
      <c r="G711" s="26" t="n">
        <v>2000</v>
      </c>
      <c r="H711" s="15" t="s">
        <v>534</v>
      </c>
      <c r="I711" s="15" t="s">
        <v>534</v>
      </c>
      <c r="J711" s="15" t="s">
        <v>25</v>
      </c>
      <c r="K711" s="15" t="s">
        <v>20</v>
      </c>
      <c r="L711" s="17" t="s">
        <v>21</v>
      </c>
      <c r="M711" s="20" t="s">
        <v>526</v>
      </c>
    </row>
    <row r="712" s="21" customFormat="true" ht="12" hidden="false" customHeight="true" outlineLevel="0" collapsed="false">
      <c r="A712" s="15" t="n">
        <v>710</v>
      </c>
      <c r="B712" s="15" t="n">
        <v>71002</v>
      </c>
      <c r="C712" s="15" t="s">
        <v>153</v>
      </c>
      <c r="D712" s="17" t="s">
        <v>27</v>
      </c>
      <c r="E712" s="17" t="s">
        <v>24</v>
      </c>
      <c r="F712" s="23" t="n">
        <v>2000</v>
      </c>
      <c r="G712" s="26"/>
      <c r="H712" s="15" t="s">
        <v>535</v>
      </c>
      <c r="I712" s="15" t="s">
        <v>535</v>
      </c>
      <c r="J712" s="15" t="s">
        <v>25</v>
      </c>
      <c r="K712" s="15" t="s">
        <v>20</v>
      </c>
      <c r="L712" s="17" t="s">
        <v>21</v>
      </c>
      <c r="M712" s="20" t="s">
        <v>526</v>
      </c>
    </row>
    <row r="713" s="21" customFormat="true" ht="12" hidden="false" customHeight="true" outlineLevel="0" collapsed="false">
      <c r="A713" s="15" t="n">
        <v>801</v>
      </c>
      <c r="B713" s="16" t="n">
        <v>80115</v>
      </c>
      <c r="C713" s="15" t="s">
        <v>153</v>
      </c>
      <c r="D713" s="17" t="s">
        <v>23</v>
      </c>
      <c r="E713" s="17" t="s">
        <v>24</v>
      </c>
      <c r="F713" s="23"/>
      <c r="G713" s="26" t="n">
        <v>4000</v>
      </c>
      <c r="H713" s="15" t="s">
        <v>259</v>
      </c>
      <c r="I713" s="15" t="s">
        <v>259</v>
      </c>
      <c r="J713" s="15" t="s">
        <v>25</v>
      </c>
      <c r="K713" s="15" t="s">
        <v>20</v>
      </c>
      <c r="L713" s="17" t="s">
        <v>21</v>
      </c>
      <c r="M713" s="20" t="s">
        <v>526</v>
      </c>
    </row>
    <row r="714" s="21" customFormat="true" ht="12" hidden="false" customHeight="true" outlineLevel="0" collapsed="false">
      <c r="A714" s="15" t="n">
        <v>801</v>
      </c>
      <c r="B714" s="16" t="n">
        <v>80120</v>
      </c>
      <c r="C714" s="17" t="s">
        <v>153</v>
      </c>
      <c r="D714" s="17" t="s">
        <v>23</v>
      </c>
      <c r="E714" s="17" t="s">
        <v>24</v>
      </c>
      <c r="F714" s="23"/>
      <c r="G714" s="26" t="n">
        <v>3000</v>
      </c>
      <c r="H714" s="15" t="s">
        <v>536</v>
      </c>
      <c r="I714" s="15" t="s">
        <v>536</v>
      </c>
      <c r="J714" s="15" t="s">
        <v>25</v>
      </c>
      <c r="K714" s="15" t="s">
        <v>20</v>
      </c>
      <c r="L714" s="17" t="s">
        <v>21</v>
      </c>
      <c r="M714" s="20" t="s">
        <v>526</v>
      </c>
    </row>
    <row r="715" s="21" customFormat="true" ht="12" hidden="false" customHeight="true" outlineLevel="0" collapsed="false">
      <c r="A715" s="15" t="n">
        <v>801</v>
      </c>
      <c r="B715" s="16" t="n">
        <v>80115</v>
      </c>
      <c r="C715" s="15" t="s">
        <v>153</v>
      </c>
      <c r="D715" s="17" t="s">
        <v>23</v>
      </c>
      <c r="E715" s="17" t="s">
        <v>24</v>
      </c>
      <c r="F715" s="23"/>
      <c r="G715" s="26" t="n">
        <v>3000</v>
      </c>
      <c r="H715" s="15" t="s">
        <v>537</v>
      </c>
      <c r="I715" s="15" t="s">
        <v>537</v>
      </c>
      <c r="J715" s="15" t="s">
        <v>25</v>
      </c>
      <c r="K715" s="15" t="s">
        <v>20</v>
      </c>
      <c r="L715" s="17" t="s">
        <v>21</v>
      </c>
      <c r="M715" s="20" t="s">
        <v>526</v>
      </c>
    </row>
    <row r="716" s="21" customFormat="true" ht="12" hidden="false" customHeight="true" outlineLevel="0" collapsed="false">
      <c r="A716" s="16" t="n">
        <v>754</v>
      </c>
      <c r="B716" s="16" t="n">
        <v>75416</v>
      </c>
      <c r="C716" s="15" t="s">
        <v>58</v>
      </c>
      <c r="D716" s="17" t="s">
        <v>27</v>
      </c>
      <c r="E716" s="17" t="s">
        <v>59</v>
      </c>
      <c r="F716" s="23" t="n">
        <v>83000</v>
      </c>
      <c r="G716" s="26"/>
      <c r="H716" s="15" t="s">
        <v>206</v>
      </c>
      <c r="I716" s="15" t="s">
        <v>206</v>
      </c>
      <c r="J716" s="15" t="s">
        <v>25</v>
      </c>
      <c r="K716" s="15" t="s">
        <v>20</v>
      </c>
      <c r="L716" s="17" t="s">
        <v>21</v>
      </c>
      <c r="M716" s="20" t="s">
        <v>538</v>
      </c>
    </row>
    <row r="717" s="21" customFormat="true" ht="12" hidden="false" customHeight="true" outlineLevel="0" collapsed="false">
      <c r="A717" s="15" t="n">
        <v>710</v>
      </c>
      <c r="B717" s="16" t="n">
        <v>71035</v>
      </c>
      <c r="C717" s="15" t="s">
        <v>58</v>
      </c>
      <c r="D717" s="17" t="s">
        <v>27</v>
      </c>
      <c r="E717" s="17" t="s">
        <v>59</v>
      </c>
      <c r="F717" s="23" t="n">
        <v>600000</v>
      </c>
      <c r="G717" s="26"/>
      <c r="H717" s="15" t="s">
        <v>181</v>
      </c>
      <c r="I717" s="15" t="s">
        <v>181</v>
      </c>
      <c r="J717" s="15" t="s">
        <v>25</v>
      </c>
      <c r="K717" s="15" t="s">
        <v>20</v>
      </c>
      <c r="L717" s="17" t="s">
        <v>21</v>
      </c>
      <c r="M717" s="20" t="s">
        <v>539</v>
      </c>
    </row>
    <row r="718" s="21" customFormat="true" ht="12" hidden="false" customHeight="true" outlineLevel="0" collapsed="false">
      <c r="A718" s="16" t="n">
        <v>750</v>
      </c>
      <c r="B718" s="15" t="n">
        <v>75023</v>
      </c>
      <c r="C718" s="15" t="s">
        <v>58</v>
      </c>
      <c r="D718" s="17" t="s">
        <v>27</v>
      </c>
      <c r="E718" s="17" t="s">
        <v>59</v>
      </c>
      <c r="F718" s="23" t="n">
        <v>350000</v>
      </c>
      <c r="G718" s="26"/>
      <c r="H718" s="32" t="s">
        <v>186</v>
      </c>
      <c r="I718" s="15" t="s">
        <v>67</v>
      </c>
      <c r="J718" s="15" t="s">
        <v>25</v>
      </c>
      <c r="K718" s="15" t="s">
        <v>20</v>
      </c>
      <c r="L718" s="17" t="s">
        <v>21</v>
      </c>
      <c r="M718" s="20" t="s">
        <v>540</v>
      </c>
    </row>
    <row r="719" s="21" customFormat="true" ht="12" hidden="false" customHeight="true" outlineLevel="0" collapsed="false">
      <c r="A719" s="16" t="n">
        <v>700</v>
      </c>
      <c r="B719" s="15" t="n">
        <v>70095</v>
      </c>
      <c r="C719" s="15" t="s">
        <v>58</v>
      </c>
      <c r="D719" s="17" t="s">
        <v>27</v>
      </c>
      <c r="E719" s="17" t="s">
        <v>59</v>
      </c>
      <c r="F719" s="23" t="n">
        <v>1100000</v>
      </c>
      <c r="G719" s="26"/>
      <c r="H719" s="15" t="s">
        <v>116</v>
      </c>
      <c r="I719" s="15" t="s">
        <v>67</v>
      </c>
      <c r="J719" s="15" t="s">
        <v>25</v>
      </c>
      <c r="K719" s="15" t="s">
        <v>20</v>
      </c>
      <c r="L719" s="17" t="s">
        <v>21</v>
      </c>
      <c r="M719" s="20" t="s">
        <v>541</v>
      </c>
    </row>
    <row r="720" s="21" customFormat="true" ht="12" hidden="false" customHeight="true" outlineLevel="0" collapsed="false">
      <c r="A720" s="15" t="n">
        <v>926</v>
      </c>
      <c r="B720" s="16" t="n">
        <v>92695</v>
      </c>
      <c r="C720" s="15" t="s">
        <v>58</v>
      </c>
      <c r="D720" s="17" t="s">
        <v>27</v>
      </c>
      <c r="E720" s="17" t="s">
        <v>59</v>
      </c>
      <c r="F720" s="23" t="n">
        <v>44000</v>
      </c>
      <c r="G720" s="26"/>
      <c r="H720" s="15" t="s">
        <v>117</v>
      </c>
      <c r="I720" s="15" t="s">
        <v>117</v>
      </c>
      <c r="J720" s="15" t="s">
        <v>25</v>
      </c>
      <c r="K720" s="15" t="s">
        <v>20</v>
      </c>
      <c r="L720" s="17" t="s">
        <v>21</v>
      </c>
      <c r="M720" s="20" t="s">
        <v>542</v>
      </c>
    </row>
    <row r="721" s="21" customFormat="true" ht="12" hidden="false" customHeight="true" outlineLevel="0" collapsed="false">
      <c r="A721" s="15" t="n">
        <v>758</v>
      </c>
      <c r="B721" s="15" t="n">
        <v>75814</v>
      </c>
      <c r="C721" s="15" t="n">
        <v>6090</v>
      </c>
      <c r="D721" s="17" t="s">
        <v>27</v>
      </c>
      <c r="E721" s="17" t="s">
        <v>24</v>
      </c>
      <c r="F721" s="23" t="n">
        <v>2500000</v>
      </c>
      <c r="G721" s="26"/>
      <c r="H721" s="15" t="s">
        <v>18</v>
      </c>
      <c r="I721" s="15" t="s">
        <v>18</v>
      </c>
      <c r="J721" s="15" t="s">
        <v>25</v>
      </c>
      <c r="K721" s="15" t="s">
        <v>20</v>
      </c>
      <c r="L721" s="17" t="s">
        <v>21</v>
      </c>
      <c r="M721" s="20" t="s">
        <v>543</v>
      </c>
    </row>
    <row r="722" s="21" customFormat="true" ht="12" hidden="false" customHeight="true" outlineLevel="0" collapsed="false">
      <c r="A722" s="15" t="n">
        <v>853</v>
      </c>
      <c r="B722" s="16" t="n">
        <v>85395</v>
      </c>
      <c r="C722" s="15" t="n">
        <v>2057</v>
      </c>
      <c r="D722" s="17" t="s">
        <v>16</v>
      </c>
      <c r="E722" s="17" t="s">
        <v>17</v>
      </c>
      <c r="F722" s="23" t="n">
        <v>990000</v>
      </c>
      <c r="G722" s="26"/>
      <c r="H722" s="15" t="s">
        <v>18</v>
      </c>
      <c r="I722" s="15" t="s">
        <v>18</v>
      </c>
      <c r="J722" s="15" t="s">
        <v>25</v>
      </c>
      <c r="K722" s="15" t="s">
        <v>20</v>
      </c>
      <c r="L722" s="17" t="s">
        <v>21</v>
      </c>
      <c r="M722" s="20" t="s">
        <v>544</v>
      </c>
    </row>
    <row r="723" s="21" customFormat="true" ht="12" hidden="false" customHeight="true" outlineLevel="0" collapsed="false">
      <c r="A723" s="15" t="n">
        <v>855</v>
      </c>
      <c r="B723" s="16" t="n">
        <v>85595</v>
      </c>
      <c r="C723" s="15" t="n">
        <v>2057</v>
      </c>
      <c r="D723" s="17" t="s">
        <v>16</v>
      </c>
      <c r="E723" s="17" t="s">
        <v>17</v>
      </c>
      <c r="F723" s="23" t="n">
        <v>1847536</v>
      </c>
      <c r="G723" s="26"/>
      <c r="H723" s="15" t="s">
        <v>18</v>
      </c>
      <c r="I723" s="15" t="s">
        <v>18</v>
      </c>
      <c r="J723" s="15" t="s">
        <v>25</v>
      </c>
      <c r="K723" s="15" t="s">
        <v>20</v>
      </c>
      <c r="L723" s="17" t="s">
        <v>21</v>
      </c>
      <c r="M723" s="20" t="s">
        <v>544</v>
      </c>
    </row>
    <row r="724" s="21" customFormat="true" ht="12" hidden="false" customHeight="true" outlineLevel="0" collapsed="false">
      <c r="A724" s="15" t="n">
        <v>855</v>
      </c>
      <c r="B724" s="16" t="n">
        <v>85595</v>
      </c>
      <c r="C724" s="15" t="n">
        <v>2059</v>
      </c>
      <c r="D724" s="17" t="s">
        <v>16</v>
      </c>
      <c r="E724" s="17" t="s">
        <v>17</v>
      </c>
      <c r="F724" s="23" t="n">
        <v>256928</v>
      </c>
      <c r="G724" s="26"/>
      <c r="H724" s="15" t="s">
        <v>18</v>
      </c>
      <c r="I724" s="15" t="s">
        <v>18</v>
      </c>
      <c r="J724" s="15" t="s">
        <v>25</v>
      </c>
      <c r="K724" s="15" t="s">
        <v>20</v>
      </c>
      <c r="L724" s="17" t="s">
        <v>21</v>
      </c>
      <c r="M724" s="20" t="s">
        <v>544</v>
      </c>
    </row>
    <row r="725" s="21" customFormat="true" ht="12" hidden="false" customHeight="true" outlineLevel="0" collapsed="false">
      <c r="A725" s="16" t="n">
        <v>700</v>
      </c>
      <c r="B725" s="15" t="n">
        <v>70005</v>
      </c>
      <c r="C725" s="15" t="s">
        <v>200</v>
      </c>
      <c r="D725" s="17" t="s">
        <v>27</v>
      </c>
      <c r="E725" s="17" t="s">
        <v>31</v>
      </c>
      <c r="F725" s="23" t="n">
        <f aca="false">600000-560000</f>
        <v>40000</v>
      </c>
      <c r="G725" s="26"/>
      <c r="H725" s="15" t="s">
        <v>92</v>
      </c>
      <c r="I725" s="15" t="s">
        <v>92</v>
      </c>
      <c r="J725" s="15" t="s">
        <v>25</v>
      </c>
      <c r="K725" s="15" t="s">
        <v>20</v>
      </c>
      <c r="L725" s="17" t="s">
        <v>21</v>
      </c>
      <c r="M725" s="20" t="s">
        <v>545</v>
      </c>
    </row>
    <row r="726" s="21" customFormat="true" ht="12" hidden="false" customHeight="true" outlineLevel="0" collapsed="false">
      <c r="A726" s="16" t="n">
        <v>700</v>
      </c>
      <c r="B726" s="15" t="n">
        <v>70007</v>
      </c>
      <c r="C726" s="15" t="s">
        <v>200</v>
      </c>
      <c r="D726" s="17" t="s">
        <v>27</v>
      </c>
      <c r="E726" s="17" t="s">
        <v>31</v>
      </c>
      <c r="F726" s="23" t="n">
        <v>560000</v>
      </c>
      <c r="G726" s="26"/>
      <c r="H726" s="15" t="s">
        <v>92</v>
      </c>
      <c r="I726" s="15" t="s">
        <v>92</v>
      </c>
      <c r="J726" s="15" t="s">
        <v>25</v>
      </c>
      <c r="K726" s="15" t="s">
        <v>20</v>
      </c>
      <c r="L726" s="17" t="s">
        <v>21</v>
      </c>
      <c r="M726" s="20" t="s">
        <v>546</v>
      </c>
    </row>
    <row r="727" s="21" customFormat="true" ht="12" hidden="false" customHeight="true" outlineLevel="0" collapsed="false">
      <c r="A727" s="16" t="n">
        <v>700</v>
      </c>
      <c r="B727" s="15" t="n">
        <v>70005</v>
      </c>
      <c r="C727" s="15" t="s">
        <v>203</v>
      </c>
      <c r="D727" s="17" t="s">
        <v>27</v>
      </c>
      <c r="E727" s="17" t="s">
        <v>31</v>
      </c>
      <c r="F727" s="23" t="n">
        <f aca="false">2000000-1850000</f>
        <v>150000</v>
      </c>
      <c r="G727" s="26"/>
      <c r="H727" s="15" t="s">
        <v>92</v>
      </c>
      <c r="I727" s="15" t="s">
        <v>92</v>
      </c>
      <c r="J727" s="15" t="s">
        <v>25</v>
      </c>
      <c r="K727" s="15" t="s">
        <v>20</v>
      </c>
      <c r="L727" s="17" t="s">
        <v>21</v>
      </c>
      <c r="M727" s="20" t="s">
        <v>547</v>
      </c>
    </row>
    <row r="728" s="21" customFormat="true" ht="12" hidden="false" customHeight="true" outlineLevel="0" collapsed="false">
      <c r="A728" s="16" t="n">
        <v>700</v>
      </c>
      <c r="B728" s="15" t="n">
        <v>70007</v>
      </c>
      <c r="C728" s="15" t="s">
        <v>203</v>
      </c>
      <c r="D728" s="17" t="s">
        <v>27</v>
      </c>
      <c r="E728" s="17" t="s">
        <v>31</v>
      </c>
      <c r="F728" s="23" t="n">
        <v>1850000</v>
      </c>
      <c r="G728" s="26"/>
      <c r="H728" s="15" t="s">
        <v>92</v>
      </c>
      <c r="I728" s="15" t="s">
        <v>92</v>
      </c>
      <c r="J728" s="15" t="s">
        <v>25</v>
      </c>
      <c r="K728" s="15" t="s">
        <v>20</v>
      </c>
      <c r="L728" s="17" t="s">
        <v>21</v>
      </c>
      <c r="M728" s="20" t="s">
        <v>548</v>
      </c>
    </row>
    <row r="729" s="21" customFormat="true" ht="12" hidden="false" customHeight="true" outlineLevel="0" collapsed="false">
      <c r="A729" s="16" t="n">
        <v>700</v>
      </c>
      <c r="B729" s="15" t="n">
        <v>70005</v>
      </c>
      <c r="C729" s="15" t="s">
        <v>153</v>
      </c>
      <c r="D729" s="17" t="s">
        <v>27</v>
      </c>
      <c r="E729" s="17" t="s">
        <v>24</v>
      </c>
      <c r="F729" s="23" t="n">
        <v>400000</v>
      </c>
      <c r="G729" s="26"/>
      <c r="H729" s="15" t="s">
        <v>100</v>
      </c>
      <c r="I729" s="15" t="s">
        <v>67</v>
      </c>
      <c r="J729" s="15" t="s">
        <v>25</v>
      </c>
      <c r="K729" s="15" t="s">
        <v>20</v>
      </c>
      <c r="L729" s="17" t="s">
        <v>21</v>
      </c>
      <c r="M729" s="20" t="s">
        <v>549</v>
      </c>
    </row>
    <row r="730" s="21" customFormat="true" ht="12" hidden="false" customHeight="true" outlineLevel="0" collapsed="false">
      <c r="A730" s="15" t="n">
        <v>801</v>
      </c>
      <c r="B730" s="16" t="n">
        <v>80115</v>
      </c>
      <c r="C730" s="15" t="s">
        <v>153</v>
      </c>
      <c r="D730" s="17" t="s">
        <v>23</v>
      </c>
      <c r="E730" s="17" t="s">
        <v>24</v>
      </c>
      <c r="F730" s="23"/>
      <c r="G730" s="26" t="n">
        <v>4000</v>
      </c>
      <c r="H730" s="15" t="s">
        <v>550</v>
      </c>
      <c r="I730" s="15" t="s">
        <v>550</v>
      </c>
      <c r="J730" s="15" t="s">
        <v>25</v>
      </c>
      <c r="K730" s="15" t="s">
        <v>20</v>
      </c>
      <c r="L730" s="17" t="s">
        <v>21</v>
      </c>
      <c r="M730" s="20" t="s">
        <v>551</v>
      </c>
    </row>
    <row r="731" s="21" customFormat="true" ht="12" hidden="false" customHeight="true" outlineLevel="0" collapsed="false">
      <c r="A731" s="15" t="n">
        <v>801</v>
      </c>
      <c r="B731" s="16" t="n">
        <v>80115</v>
      </c>
      <c r="C731" s="15" t="s">
        <v>153</v>
      </c>
      <c r="D731" s="17" t="s">
        <v>23</v>
      </c>
      <c r="E731" s="17" t="s">
        <v>24</v>
      </c>
      <c r="F731" s="23"/>
      <c r="G731" s="26" t="n">
        <v>10000</v>
      </c>
      <c r="H731" s="15" t="s">
        <v>552</v>
      </c>
      <c r="I731" s="15" t="s">
        <v>552</v>
      </c>
      <c r="J731" s="15" t="s">
        <v>25</v>
      </c>
      <c r="K731" s="15" t="s">
        <v>20</v>
      </c>
      <c r="L731" s="17" t="s">
        <v>21</v>
      </c>
      <c r="M731" s="20" t="s">
        <v>553</v>
      </c>
    </row>
    <row r="732" s="21" customFormat="true" ht="12" hidden="false" customHeight="true" outlineLevel="0" collapsed="false">
      <c r="A732" s="15" t="n">
        <v>851</v>
      </c>
      <c r="B732" s="16" t="n">
        <v>85158</v>
      </c>
      <c r="C732" s="15" t="s">
        <v>200</v>
      </c>
      <c r="D732" s="22" t="s">
        <v>27</v>
      </c>
      <c r="E732" s="17" t="s">
        <v>31</v>
      </c>
      <c r="F732" s="23" t="n">
        <v>20000</v>
      </c>
      <c r="G732" s="26"/>
      <c r="H732" s="15" t="s">
        <v>272</v>
      </c>
      <c r="I732" s="15" t="s">
        <v>272</v>
      </c>
      <c r="J732" s="15" t="s">
        <v>25</v>
      </c>
      <c r="K732" s="15" t="s">
        <v>20</v>
      </c>
      <c r="L732" s="17" t="s">
        <v>21</v>
      </c>
      <c r="M732" s="20" t="s">
        <v>554</v>
      </c>
    </row>
    <row r="733" s="21" customFormat="true" ht="12" hidden="false" customHeight="true" outlineLevel="0" collapsed="false">
      <c r="A733" s="15" t="n">
        <v>750</v>
      </c>
      <c r="B733" s="15" t="n">
        <v>75095</v>
      </c>
      <c r="C733" s="15" t="s">
        <v>200</v>
      </c>
      <c r="D733" s="17" t="s">
        <v>27</v>
      </c>
      <c r="E733" s="17" t="s">
        <v>31</v>
      </c>
      <c r="F733" s="23" t="n">
        <v>600000</v>
      </c>
      <c r="G733" s="26"/>
      <c r="H733" s="15" t="s">
        <v>67</v>
      </c>
      <c r="I733" s="15" t="s">
        <v>67</v>
      </c>
      <c r="J733" s="15" t="s">
        <v>25</v>
      </c>
      <c r="K733" s="15" t="s">
        <v>20</v>
      </c>
      <c r="L733" s="17" t="s">
        <v>21</v>
      </c>
      <c r="M733" s="20" t="s">
        <v>554</v>
      </c>
    </row>
    <row r="734" s="21" customFormat="true" ht="12" hidden="false" customHeight="true" outlineLevel="0" collapsed="false">
      <c r="A734" s="15" t="n">
        <v>900</v>
      </c>
      <c r="B734" s="15" t="n">
        <v>90095</v>
      </c>
      <c r="C734" s="15" t="s">
        <v>200</v>
      </c>
      <c r="D734" s="17" t="s">
        <v>27</v>
      </c>
      <c r="E734" s="17" t="s">
        <v>31</v>
      </c>
      <c r="F734" s="23" t="n">
        <v>100000</v>
      </c>
      <c r="G734" s="26"/>
      <c r="H734" s="15" t="s">
        <v>67</v>
      </c>
      <c r="I734" s="15" t="s">
        <v>67</v>
      </c>
      <c r="J734" s="15" t="s">
        <v>25</v>
      </c>
      <c r="K734" s="15" t="s">
        <v>20</v>
      </c>
      <c r="L734" s="17" t="s">
        <v>21</v>
      </c>
      <c r="M734" s="20" t="s">
        <v>554</v>
      </c>
    </row>
    <row r="735" s="21" customFormat="true" ht="12" hidden="false" customHeight="true" outlineLevel="0" collapsed="false">
      <c r="A735" s="15" t="n">
        <v>900</v>
      </c>
      <c r="B735" s="16" t="n">
        <v>90017</v>
      </c>
      <c r="C735" s="15" t="s">
        <v>200</v>
      </c>
      <c r="D735" s="17" t="s">
        <v>27</v>
      </c>
      <c r="E735" s="17" t="s">
        <v>31</v>
      </c>
      <c r="F735" s="23" t="n">
        <v>100000</v>
      </c>
      <c r="G735" s="26"/>
      <c r="H735" s="15" t="s">
        <v>32</v>
      </c>
      <c r="I735" s="15" t="s">
        <v>32</v>
      </c>
      <c r="J735" s="15" t="s">
        <v>25</v>
      </c>
      <c r="K735" s="15" t="s">
        <v>20</v>
      </c>
      <c r="L735" s="17" t="s">
        <v>21</v>
      </c>
      <c r="M735" s="20" t="s">
        <v>554</v>
      </c>
    </row>
    <row r="736" s="21" customFormat="true" ht="12" hidden="false" customHeight="true" outlineLevel="0" collapsed="false">
      <c r="A736" s="15" t="n">
        <v>600</v>
      </c>
      <c r="B736" s="16" t="n">
        <v>60019</v>
      </c>
      <c r="C736" s="15" t="s">
        <v>200</v>
      </c>
      <c r="D736" s="17" t="s">
        <v>27</v>
      </c>
      <c r="E736" s="17" t="s">
        <v>31</v>
      </c>
      <c r="F736" s="23" t="n">
        <v>450000</v>
      </c>
      <c r="G736" s="26"/>
      <c r="H736" s="15" t="s">
        <v>32</v>
      </c>
      <c r="I736" s="15" t="s">
        <v>32</v>
      </c>
      <c r="J736" s="15" t="s">
        <v>25</v>
      </c>
      <c r="K736" s="15" t="s">
        <v>20</v>
      </c>
      <c r="L736" s="17" t="s">
        <v>21</v>
      </c>
      <c r="M736" s="20" t="s">
        <v>555</v>
      </c>
    </row>
    <row r="737" s="21" customFormat="true" ht="12" hidden="false" customHeight="true" outlineLevel="0" collapsed="false">
      <c r="A737" s="15" t="n">
        <v>852</v>
      </c>
      <c r="B737" s="16" t="n">
        <v>85219</v>
      </c>
      <c r="C737" s="15" t="s">
        <v>200</v>
      </c>
      <c r="D737" s="22" t="s">
        <v>27</v>
      </c>
      <c r="E737" s="17" t="s">
        <v>31</v>
      </c>
      <c r="F737" s="23" t="n">
        <v>1000</v>
      </c>
      <c r="G737" s="26"/>
      <c r="H737" s="15" t="s">
        <v>71</v>
      </c>
      <c r="I737" s="15" t="s">
        <v>71</v>
      </c>
      <c r="J737" s="15" t="s">
        <v>25</v>
      </c>
      <c r="K737" s="15" t="s">
        <v>20</v>
      </c>
      <c r="L737" s="17" t="s">
        <v>21</v>
      </c>
      <c r="M737" s="20" t="s">
        <v>556</v>
      </c>
    </row>
    <row r="738" s="21" customFormat="true" ht="12" hidden="false" customHeight="true" outlineLevel="0" collapsed="false">
      <c r="A738" s="16" t="n">
        <v>750</v>
      </c>
      <c r="B738" s="15" t="n">
        <v>75023</v>
      </c>
      <c r="C738" s="15" t="s">
        <v>203</v>
      </c>
      <c r="D738" s="17" t="s">
        <v>27</v>
      </c>
      <c r="E738" s="17" t="s">
        <v>31</v>
      </c>
      <c r="F738" s="23" t="n">
        <v>750000</v>
      </c>
      <c r="G738" s="26"/>
      <c r="H738" s="15" t="s">
        <v>67</v>
      </c>
      <c r="I738" s="15" t="s">
        <v>67</v>
      </c>
      <c r="J738" s="15" t="s">
        <v>25</v>
      </c>
      <c r="K738" s="15" t="s">
        <v>20</v>
      </c>
      <c r="L738" s="17" t="s">
        <v>21</v>
      </c>
      <c r="M738" s="20" t="s">
        <v>557</v>
      </c>
    </row>
    <row r="739" s="21" customFormat="true" ht="12" hidden="false" customHeight="true" outlineLevel="0" collapsed="false">
      <c r="A739" s="15" t="n">
        <v>852</v>
      </c>
      <c r="B739" s="16" t="n">
        <v>85219</v>
      </c>
      <c r="C739" s="15" t="s">
        <v>275</v>
      </c>
      <c r="D739" s="22" t="s">
        <v>27</v>
      </c>
      <c r="E739" s="17" t="s">
        <v>24</v>
      </c>
      <c r="F739" s="23" t="n">
        <v>4000</v>
      </c>
      <c r="G739" s="26"/>
      <c r="H739" s="15" t="s">
        <v>71</v>
      </c>
      <c r="I739" s="15" t="s">
        <v>71</v>
      </c>
      <c r="J739" s="15" t="s">
        <v>25</v>
      </c>
      <c r="K739" s="15" t="s">
        <v>20</v>
      </c>
      <c r="L739" s="17" t="s">
        <v>21</v>
      </c>
      <c r="M739" s="20" t="s">
        <v>558</v>
      </c>
    </row>
    <row r="740" s="21" customFormat="true" ht="12.75" hidden="false" customHeight="true" outlineLevel="0" collapsed="false">
      <c r="A740" s="15" t="n">
        <v>854</v>
      </c>
      <c r="B740" s="16" t="n">
        <v>85415</v>
      </c>
      <c r="C740" s="15" t="s">
        <v>275</v>
      </c>
      <c r="D740" s="22" t="s">
        <v>27</v>
      </c>
      <c r="E740" s="17" t="s">
        <v>24</v>
      </c>
      <c r="F740" s="23" t="n">
        <v>5000</v>
      </c>
      <c r="G740" s="26"/>
      <c r="H740" s="15" t="s">
        <v>71</v>
      </c>
      <c r="I740" s="15" t="s">
        <v>71</v>
      </c>
      <c r="J740" s="15" t="s">
        <v>25</v>
      </c>
      <c r="K740" s="15" t="s">
        <v>20</v>
      </c>
      <c r="L740" s="17" t="s">
        <v>21</v>
      </c>
      <c r="M740" s="20" t="s">
        <v>558</v>
      </c>
    </row>
    <row r="741" s="21" customFormat="true" ht="12.75" hidden="false" customHeight="true" outlineLevel="0" collapsed="false">
      <c r="A741" s="15" t="n">
        <v>855</v>
      </c>
      <c r="B741" s="16" t="n">
        <v>85508</v>
      </c>
      <c r="C741" s="15" t="s">
        <v>275</v>
      </c>
      <c r="D741" s="17" t="s">
        <v>23</v>
      </c>
      <c r="E741" s="17" t="s">
        <v>24</v>
      </c>
      <c r="F741" s="23"/>
      <c r="G741" s="26" t="n">
        <v>3000</v>
      </c>
      <c r="H741" s="15" t="s">
        <v>71</v>
      </c>
      <c r="I741" s="15" t="s">
        <v>71</v>
      </c>
      <c r="J741" s="15" t="s">
        <v>25</v>
      </c>
      <c r="K741" s="15" t="s">
        <v>20</v>
      </c>
      <c r="L741" s="17" t="s">
        <v>21</v>
      </c>
      <c r="M741" s="20" t="s">
        <v>558</v>
      </c>
    </row>
    <row r="742" s="21" customFormat="true" ht="12.75" hidden="false" customHeight="true" outlineLevel="0" collapsed="false">
      <c r="A742" s="15" t="n">
        <v>855</v>
      </c>
      <c r="B742" s="16" t="n">
        <v>85510</v>
      </c>
      <c r="C742" s="15" t="s">
        <v>275</v>
      </c>
      <c r="D742" s="17" t="s">
        <v>23</v>
      </c>
      <c r="E742" s="17" t="s">
        <v>24</v>
      </c>
      <c r="F742" s="23"/>
      <c r="G742" s="26" t="n">
        <v>4000</v>
      </c>
      <c r="H742" s="15" t="s">
        <v>71</v>
      </c>
      <c r="I742" s="15" t="s">
        <v>71</v>
      </c>
      <c r="J742" s="15" t="s">
        <v>25</v>
      </c>
      <c r="K742" s="15" t="s">
        <v>20</v>
      </c>
      <c r="L742" s="17" t="s">
        <v>21</v>
      </c>
      <c r="M742" s="20" t="s">
        <v>558</v>
      </c>
    </row>
    <row r="743" s="21" customFormat="true" ht="12" hidden="false" customHeight="true" outlineLevel="0" collapsed="false">
      <c r="A743" s="15" t="n">
        <v>855</v>
      </c>
      <c r="B743" s="16" t="n">
        <v>85508</v>
      </c>
      <c r="C743" s="15" t="s">
        <v>153</v>
      </c>
      <c r="D743" s="17" t="s">
        <v>23</v>
      </c>
      <c r="E743" s="17" t="s">
        <v>24</v>
      </c>
      <c r="F743" s="23"/>
      <c r="G743" s="26" t="n">
        <v>10000</v>
      </c>
      <c r="H743" s="15" t="s">
        <v>71</v>
      </c>
      <c r="I743" s="15" t="s">
        <v>71</v>
      </c>
      <c r="J743" s="15" t="s">
        <v>25</v>
      </c>
      <c r="K743" s="15" t="s">
        <v>20</v>
      </c>
      <c r="L743" s="17" t="s">
        <v>21</v>
      </c>
      <c r="M743" s="20" t="s">
        <v>558</v>
      </c>
    </row>
    <row r="744" s="21" customFormat="true" ht="12" hidden="false" customHeight="true" outlineLevel="0" collapsed="false">
      <c r="A744" s="15" t="n">
        <v>855</v>
      </c>
      <c r="B744" s="16" t="n">
        <v>85510</v>
      </c>
      <c r="C744" s="15" t="s">
        <v>153</v>
      </c>
      <c r="D744" s="17" t="s">
        <v>23</v>
      </c>
      <c r="E744" s="17" t="s">
        <v>24</v>
      </c>
      <c r="F744" s="23"/>
      <c r="G744" s="26" t="n">
        <v>5000</v>
      </c>
      <c r="H744" s="15" t="s">
        <v>71</v>
      </c>
      <c r="I744" s="15" t="s">
        <v>71</v>
      </c>
      <c r="J744" s="15" t="s">
        <v>25</v>
      </c>
      <c r="K744" s="15" t="s">
        <v>20</v>
      </c>
      <c r="L744" s="17" t="s">
        <v>21</v>
      </c>
      <c r="M744" s="20" t="s">
        <v>558</v>
      </c>
    </row>
    <row r="745" s="21" customFormat="true" ht="12" hidden="false" customHeight="true" outlineLevel="0" collapsed="false">
      <c r="A745" s="15" t="n">
        <v>855</v>
      </c>
      <c r="B745" s="16" t="n">
        <v>85502</v>
      </c>
      <c r="C745" s="15" t="n">
        <v>2910</v>
      </c>
      <c r="D745" s="17" t="s">
        <v>27</v>
      </c>
      <c r="E745" s="17" t="s">
        <v>24</v>
      </c>
      <c r="F745" s="23" t="n">
        <v>550000</v>
      </c>
      <c r="G745" s="26"/>
      <c r="H745" s="15" t="s">
        <v>123</v>
      </c>
      <c r="I745" s="15" t="s">
        <v>90</v>
      </c>
      <c r="J745" s="15" t="s">
        <v>25</v>
      </c>
      <c r="K745" s="15" t="s">
        <v>20</v>
      </c>
      <c r="L745" s="17" t="s">
        <v>21</v>
      </c>
      <c r="M745" s="20" t="s">
        <v>559</v>
      </c>
    </row>
    <row r="746" s="21" customFormat="true" ht="12" hidden="false" customHeight="true" outlineLevel="0" collapsed="false">
      <c r="A746" s="15" t="n">
        <v>855</v>
      </c>
      <c r="B746" s="16" t="n">
        <v>85501</v>
      </c>
      <c r="C746" s="15" t="n">
        <v>2910</v>
      </c>
      <c r="D746" s="17" t="s">
        <v>27</v>
      </c>
      <c r="E746" s="17" t="s">
        <v>24</v>
      </c>
      <c r="F746" s="23" t="n">
        <v>400000</v>
      </c>
      <c r="G746" s="26"/>
      <c r="H746" s="15" t="s">
        <v>123</v>
      </c>
      <c r="I746" s="15" t="s">
        <v>90</v>
      </c>
      <c r="J746" s="15" t="s">
        <v>25</v>
      </c>
      <c r="K746" s="15" t="s">
        <v>20</v>
      </c>
      <c r="L746" s="17" t="s">
        <v>21</v>
      </c>
      <c r="M746" s="20" t="s">
        <v>560</v>
      </c>
    </row>
    <row r="747" s="21" customFormat="true" ht="12" hidden="false" customHeight="true" outlineLevel="0" collapsed="false">
      <c r="A747" s="15" t="n">
        <v>855</v>
      </c>
      <c r="B747" s="16" t="n">
        <v>85504</v>
      </c>
      <c r="C747" s="15" t="n">
        <v>2910</v>
      </c>
      <c r="D747" s="17" t="s">
        <v>27</v>
      </c>
      <c r="E747" s="17" t="s">
        <v>24</v>
      </c>
      <c r="F747" s="23" t="n">
        <v>3000</v>
      </c>
      <c r="G747" s="26"/>
      <c r="H747" s="15" t="s">
        <v>123</v>
      </c>
      <c r="I747" s="15" t="s">
        <v>90</v>
      </c>
      <c r="J747" s="15" t="s">
        <v>25</v>
      </c>
      <c r="K747" s="15" t="s">
        <v>20</v>
      </c>
      <c r="L747" s="17" t="s">
        <v>21</v>
      </c>
      <c r="M747" s="20" t="s">
        <v>560</v>
      </c>
    </row>
    <row r="748" s="21" customFormat="true" ht="12" hidden="false" customHeight="true" outlineLevel="0" collapsed="false">
      <c r="A748" s="15" t="n">
        <v>852</v>
      </c>
      <c r="B748" s="16" t="n">
        <v>85216</v>
      </c>
      <c r="C748" s="15" t="s">
        <v>275</v>
      </c>
      <c r="D748" s="22" t="s">
        <v>27</v>
      </c>
      <c r="E748" s="17" t="s">
        <v>24</v>
      </c>
      <c r="F748" s="23" t="n">
        <v>220000</v>
      </c>
      <c r="G748" s="26"/>
      <c r="H748" s="15" t="s">
        <v>71</v>
      </c>
      <c r="I748" s="15" t="s">
        <v>71</v>
      </c>
      <c r="J748" s="15" t="s">
        <v>25</v>
      </c>
      <c r="K748" s="15" t="s">
        <v>20</v>
      </c>
      <c r="L748" s="17" t="s">
        <v>21</v>
      </c>
      <c r="M748" s="20" t="s">
        <v>561</v>
      </c>
    </row>
    <row r="749" s="21" customFormat="true" ht="12" hidden="false" customHeight="true" outlineLevel="0" collapsed="false">
      <c r="A749" s="15" t="n">
        <v>900</v>
      </c>
      <c r="B749" s="15" t="n">
        <v>90005</v>
      </c>
      <c r="C749" s="15" t="s">
        <v>562</v>
      </c>
      <c r="D749" s="17" t="s">
        <v>27</v>
      </c>
      <c r="E749" s="17" t="s">
        <v>24</v>
      </c>
      <c r="F749" s="23" t="n">
        <v>18000</v>
      </c>
      <c r="G749" s="26"/>
      <c r="H749" s="15" t="s">
        <v>563</v>
      </c>
      <c r="I749" s="15" t="s">
        <v>90</v>
      </c>
      <c r="J749" s="15" t="s">
        <v>25</v>
      </c>
      <c r="K749" s="15" t="s">
        <v>20</v>
      </c>
      <c r="L749" s="17" t="s">
        <v>21</v>
      </c>
      <c r="M749" s="20" t="s">
        <v>564</v>
      </c>
    </row>
    <row r="750" s="21" customFormat="true" ht="12" hidden="false" customHeight="true" outlineLevel="0" collapsed="false">
      <c r="A750" s="15" t="n">
        <v>801</v>
      </c>
      <c r="B750" s="16" t="n">
        <v>80132</v>
      </c>
      <c r="C750" s="15" t="s">
        <v>153</v>
      </c>
      <c r="D750" s="17" t="s">
        <v>23</v>
      </c>
      <c r="E750" s="17" t="s">
        <v>24</v>
      </c>
      <c r="F750" s="23"/>
      <c r="G750" s="26" t="n">
        <v>8000</v>
      </c>
      <c r="H750" s="15" t="s">
        <v>520</v>
      </c>
      <c r="I750" s="15" t="s">
        <v>520</v>
      </c>
      <c r="J750" s="15" t="s">
        <v>25</v>
      </c>
      <c r="K750" s="15" t="s">
        <v>20</v>
      </c>
      <c r="L750" s="17" t="s">
        <v>21</v>
      </c>
      <c r="M750" s="20" t="s">
        <v>565</v>
      </c>
    </row>
    <row r="751" s="21" customFormat="true" ht="12" hidden="false" customHeight="true" outlineLevel="0" collapsed="false">
      <c r="A751" s="15" t="n">
        <v>852</v>
      </c>
      <c r="B751" s="16" t="n">
        <v>85213</v>
      </c>
      <c r="C751" s="15" t="s">
        <v>275</v>
      </c>
      <c r="D751" s="22" t="s">
        <v>27</v>
      </c>
      <c r="E751" s="17" t="s">
        <v>24</v>
      </c>
      <c r="F751" s="23" t="n">
        <v>1000</v>
      </c>
      <c r="G751" s="26"/>
      <c r="H751" s="15" t="s">
        <v>71</v>
      </c>
      <c r="I751" s="15" t="s">
        <v>71</v>
      </c>
      <c r="J751" s="15" t="s">
        <v>25</v>
      </c>
      <c r="K751" s="15" t="s">
        <v>20</v>
      </c>
      <c r="L751" s="17" t="s">
        <v>21</v>
      </c>
      <c r="M751" s="20" t="s">
        <v>566</v>
      </c>
    </row>
    <row r="752" s="21" customFormat="true" ht="12" hidden="false" customHeight="true" outlineLevel="0" collapsed="false">
      <c r="A752" s="15" t="n">
        <v>600</v>
      </c>
      <c r="B752" s="16" t="n">
        <v>60004</v>
      </c>
      <c r="C752" s="15" t="s">
        <v>153</v>
      </c>
      <c r="D752" s="17" t="s">
        <v>27</v>
      </c>
      <c r="E752" s="17" t="s">
        <v>24</v>
      </c>
      <c r="F752" s="18" t="n">
        <v>17500000</v>
      </c>
      <c r="G752" s="19"/>
      <c r="H752" s="15" t="s">
        <v>32</v>
      </c>
      <c r="I752" s="15" t="s">
        <v>32</v>
      </c>
      <c r="J752" s="15" t="s">
        <v>25</v>
      </c>
      <c r="K752" s="15" t="s">
        <v>20</v>
      </c>
      <c r="L752" s="17" t="s">
        <v>21</v>
      </c>
      <c r="M752" s="20" t="s">
        <v>567</v>
      </c>
    </row>
    <row r="753" s="21" customFormat="true" ht="12" hidden="false" customHeight="true" outlineLevel="0" collapsed="false">
      <c r="A753" s="15" t="n">
        <v>600</v>
      </c>
      <c r="B753" s="15" t="n">
        <v>60016</v>
      </c>
      <c r="C753" s="17" t="s">
        <v>153</v>
      </c>
      <c r="D753" s="17" t="s">
        <v>27</v>
      </c>
      <c r="E753" s="17" t="s">
        <v>24</v>
      </c>
      <c r="F753" s="18" t="n">
        <v>700000</v>
      </c>
      <c r="G753" s="37"/>
      <c r="H753" s="15" t="s">
        <v>535</v>
      </c>
      <c r="I753" s="15" t="s">
        <v>535</v>
      </c>
      <c r="J753" s="15" t="s">
        <v>25</v>
      </c>
      <c r="K753" s="15" t="s">
        <v>20</v>
      </c>
      <c r="L753" s="17" t="s">
        <v>21</v>
      </c>
      <c r="M753" s="20" t="s">
        <v>567</v>
      </c>
    </row>
    <row r="754" s="21" customFormat="true" ht="12" hidden="false" customHeight="true" outlineLevel="0" collapsed="false">
      <c r="A754" s="15" t="n">
        <v>926</v>
      </c>
      <c r="B754" s="16" t="n">
        <v>92695</v>
      </c>
      <c r="C754" s="17" t="s">
        <v>153</v>
      </c>
      <c r="D754" s="17" t="s">
        <v>27</v>
      </c>
      <c r="E754" s="17" t="s">
        <v>24</v>
      </c>
      <c r="F754" s="23" t="n">
        <v>1000000</v>
      </c>
      <c r="G754" s="26"/>
      <c r="H754" s="15" t="s">
        <v>117</v>
      </c>
      <c r="I754" s="15" t="s">
        <v>117</v>
      </c>
      <c r="J754" s="15" t="s">
        <v>25</v>
      </c>
      <c r="K754" s="15" t="s">
        <v>20</v>
      </c>
      <c r="L754" s="17" t="s">
        <v>21</v>
      </c>
      <c r="M754" s="20" t="s">
        <v>567</v>
      </c>
    </row>
    <row r="755" s="21" customFormat="true" ht="12" hidden="false" customHeight="true" outlineLevel="0" collapsed="false">
      <c r="A755" s="15" t="n">
        <v>600</v>
      </c>
      <c r="B755" s="15" t="n">
        <v>60004</v>
      </c>
      <c r="C755" s="15" t="s">
        <v>153</v>
      </c>
      <c r="D755" s="17" t="s">
        <v>27</v>
      </c>
      <c r="E755" s="17" t="s">
        <v>24</v>
      </c>
      <c r="F755" s="23" t="n">
        <v>30000000</v>
      </c>
      <c r="G755" s="20"/>
      <c r="H755" s="15" t="s">
        <v>185</v>
      </c>
      <c r="I755" s="15" t="s">
        <v>185</v>
      </c>
      <c r="J755" s="15" t="s">
        <v>25</v>
      </c>
      <c r="K755" s="15" t="s">
        <v>20</v>
      </c>
      <c r="L755" s="17" t="s">
        <v>21</v>
      </c>
      <c r="M755" s="20" t="s">
        <v>567</v>
      </c>
    </row>
    <row r="756" s="21" customFormat="true" ht="12" hidden="false" customHeight="true" outlineLevel="0" collapsed="false">
      <c r="A756" s="15" t="n">
        <v>900</v>
      </c>
      <c r="B756" s="16" t="n">
        <v>90004</v>
      </c>
      <c r="C756" s="15" t="s">
        <v>153</v>
      </c>
      <c r="D756" s="17" t="s">
        <v>27</v>
      </c>
      <c r="E756" s="17" t="s">
        <v>24</v>
      </c>
      <c r="F756" s="23" t="n">
        <v>5000</v>
      </c>
      <c r="G756" s="26"/>
      <c r="H756" s="15" t="s">
        <v>38</v>
      </c>
      <c r="I756" s="15" t="s">
        <v>38</v>
      </c>
      <c r="J756" s="15" t="s">
        <v>25</v>
      </c>
      <c r="K756" s="15" t="s">
        <v>20</v>
      </c>
      <c r="L756" s="17" t="s">
        <v>21</v>
      </c>
      <c r="M756" s="20" t="s">
        <v>568</v>
      </c>
    </row>
    <row r="757" s="21" customFormat="true" ht="12" hidden="false" customHeight="true" outlineLevel="0" collapsed="false">
      <c r="A757" s="15" t="n">
        <v>900</v>
      </c>
      <c r="B757" s="16" t="n">
        <v>90017</v>
      </c>
      <c r="C757" s="15" t="s">
        <v>153</v>
      </c>
      <c r="D757" s="17" t="s">
        <v>27</v>
      </c>
      <c r="E757" s="17" t="s">
        <v>24</v>
      </c>
      <c r="F757" s="23" t="n">
        <v>10000</v>
      </c>
      <c r="G757" s="26"/>
      <c r="H757" s="15" t="s">
        <v>38</v>
      </c>
      <c r="I757" s="15" t="s">
        <v>38</v>
      </c>
      <c r="J757" s="15" t="s">
        <v>25</v>
      </c>
      <c r="K757" s="15" t="s">
        <v>20</v>
      </c>
      <c r="L757" s="17" t="s">
        <v>21</v>
      </c>
      <c r="M757" s="20" t="s">
        <v>568</v>
      </c>
    </row>
    <row r="758" s="21" customFormat="true" ht="12" hidden="false" customHeight="true" outlineLevel="0" collapsed="false">
      <c r="A758" s="15" t="n">
        <v>710</v>
      </c>
      <c r="B758" s="15" t="n">
        <v>71012</v>
      </c>
      <c r="C758" s="15" t="s">
        <v>153</v>
      </c>
      <c r="D758" s="17" t="s">
        <v>23</v>
      </c>
      <c r="E758" s="17" t="s">
        <v>24</v>
      </c>
      <c r="F758" s="31"/>
      <c r="G758" s="28" t="n">
        <v>11000</v>
      </c>
      <c r="H758" s="15" t="s">
        <v>182</v>
      </c>
      <c r="I758" s="15" t="s">
        <v>67</v>
      </c>
      <c r="J758" s="15" t="s">
        <v>25</v>
      </c>
      <c r="K758" s="15" t="s">
        <v>20</v>
      </c>
      <c r="L758" s="17" t="s">
        <v>21</v>
      </c>
      <c r="M758" s="20" t="s">
        <v>569</v>
      </c>
    </row>
    <row r="759" s="21" customFormat="true" ht="12" hidden="false" customHeight="true" outlineLevel="0" collapsed="false">
      <c r="A759" s="15" t="n">
        <v>851</v>
      </c>
      <c r="B759" s="16" t="n">
        <v>85158</v>
      </c>
      <c r="C759" s="15" t="s">
        <v>275</v>
      </c>
      <c r="D759" s="22" t="s">
        <v>27</v>
      </c>
      <c r="E759" s="17" t="s">
        <v>24</v>
      </c>
      <c r="F759" s="23" t="n">
        <v>1000</v>
      </c>
      <c r="G759" s="26"/>
      <c r="H759" s="15" t="s">
        <v>272</v>
      </c>
      <c r="I759" s="15" t="s">
        <v>272</v>
      </c>
      <c r="J759" s="15" t="s">
        <v>25</v>
      </c>
      <c r="K759" s="15" t="s">
        <v>20</v>
      </c>
      <c r="L759" s="17" t="s">
        <v>21</v>
      </c>
      <c r="M759" s="20" t="s">
        <v>570</v>
      </c>
    </row>
    <row r="760" s="21" customFormat="true" ht="12" hidden="false" customHeight="true" outlineLevel="0" collapsed="false">
      <c r="A760" s="21" t="s">
        <v>571</v>
      </c>
      <c r="F760" s="38"/>
      <c r="K760" s="3"/>
      <c r="L760" s="39"/>
    </row>
    <row r="761" s="21" customFormat="true" ht="12" hidden="false" customHeight="true" outlineLevel="0" collapsed="false">
      <c r="B761" s="21" t="s">
        <v>572</v>
      </c>
      <c r="F761" s="40"/>
      <c r="G761" s="5"/>
      <c r="K761" s="3"/>
    </row>
    <row r="762" s="21" customFormat="true" ht="12" hidden="false" customHeight="true" outlineLevel="0" collapsed="false">
      <c r="D762" s="41" t="s">
        <v>573</v>
      </c>
      <c r="E762" s="41"/>
      <c r="F762" s="42" t="n">
        <f aca="false">SUBTOTAL(109,F8:G759)</f>
        <v>6425000447</v>
      </c>
      <c r="G762" s="5"/>
      <c r="K762" s="3"/>
    </row>
    <row r="763" s="21" customFormat="true" ht="12" hidden="false" customHeight="true" outlineLevel="0" collapsed="false">
      <c r="F763" s="43"/>
      <c r="G763" s="44"/>
      <c r="K763" s="3"/>
    </row>
    <row r="764" s="21" customFormat="true" ht="12" hidden="false" customHeight="true" outlineLevel="0" collapsed="false">
      <c r="F764" s="38"/>
      <c r="K764" s="3"/>
    </row>
    <row r="765" s="21" customFormat="true" ht="12" hidden="false" customHeight="true" outlineLevel="0" collapsed="false">
      <c r="F765" s="44"/>
      <c r="K765" s="3"/>
    </row>
    <row r="766" s="21" customFormat="true" ht="12" hidden="false" customHeight="true" outlineLevel="0" collapsed="false">
      <c r="F766" s="38"/>
      <c r="K766" s="3"/>
    </row>
    <row r="767" s="21" customFormat="true" ht="12" hidden="false" customHeight="true" outlineLevel="0" collapsed="false">
      <c r="F767" s="38"/>
      <c r="K767" s="3"/>
    </row>
    <row r="768" s="21" customFormat="true" ht="12" hidden="false" customHeight="true" outlineLevel="0" collapsed="false">
      <c r="F768" s="38"/>
      <c r="K768" s="3"/>
    </row>
    <row r="769" s="21" customFormat="true" ht="12" hidden="false" customHeight="true" outlineLevel="0" collapsed="false">
      <c r="F769" s="38"/>
      <c r="H769" s="44"/>
      <c r="K769" s="3"/>
    </row>
    <row r="770" customFormat="false" ht="12" hidden="false" customHeight="true" outlineLevel="0" collapsed="false">
      <c r="A770" s="45"/>
      <c r="B770" s="45"/>
      <c r="C770" s="45"/>
      <c r="D770" s="45"/>
      <c r="E770" s="45"/>
      <c r="F770" s="46"/>
      <c r="G770" s="46"/>
      <c r="H770" s="45"/>
      <c r="I770" s="45"/>
      <c r="J770" s="45"/>
      <c r="K770" s="45"/>
      <c r="L770" s="46"/>
      <c r="M770" s="47"/>
    </row>
    <row r="771" customFormat="false" ht="12" hidden="false" customHeight="true" outlineLevel="0" collapsed="false">
      <c r="B771" s="21"/>
      <c r="F771" s="1"/>
    </row>
    <row r="772" customFormat="false" ht="12" hidden="false" customHeight="true" outlineLevel="0" collapsed="false">
      <c r="B772" s="21"/>
      <c r="F772" s="1"/>
    </row>
    <row r="773" customFormat="false" ht="12" hidden="false" customHeight="true" outlineLevel="0" collapsed="false">
      <c r="B773" s="21"/>
      <c r="F773" s="1"/>
    </row>
    <row r="774" customFormat="false" ht="12" hidden="false" customHeight="true" outlineLevel="0" collapsed="false">
      <c r="B774" s="21"/>
      <c r="F774" s="1"/>
    </row>
    <row r="775" s="1" customFormat="true" ht="12" hidden="false" customHeight="true" outlineLevel="0" collapsed="false">
      <c r="B775" s="21"/>
    </row>
    <row r="776" s="1" customFormat="true" ht="12" hidden="false" customHeight="true" outlineLevel="0" collapsed="false">
      <c r="B776" s="21"/>
    </row>
    <row r="777" s="1" customFormat="true" ht="12" hidden="false" customHeight="true" outlineLevel="0" collapsed="false">
      <c r="B777" s="21"/>
    </row>
    <row r="778" s="1" customFormat="true" ht="12" hidden="false" customHeight="true" outlineLevel="0" collapsed="false">
      <c r="B778" s="21"/>
    </row>
    <row r="779" s="1" customFormat="true" ht="12" hidden="false" customHeight="true" outlineLevel="0" collapsed="false">
      <c r="B779" s="21"/>
    </row>
    <row r="780" s="1" customFormat="true" ht="12" hidden="false" customHeight="true" outlineLevel="0" collapsed="false">
      <c r="B780" s="21"/>
    </row>
    <row r="781" s="1" customFormat="true" ht="12" hidden="false" customHeight="true" outlineLevel="0" collapsed="false">
      <c r="B781" s="21"/>
    </row>
    <row r="782" s="1" customFormat="true" ht="12" hidden="false" customHeight="true" outlineLevel="0" collapsed="false">
      <c r="B782" s="21"/>
    </row>
    <row r="783" s="1" customFormat="true" ht="12" hidden="false" customHeight="true" outlineLevel="0" collapsed="false">
      <c r="B783" s="21"/>
      <c r="C783" s="21"/>
    </row>
    <row r="784" s="1" customFormat="true" ht="12" hidden="false" customHeight="true" outlineLevel="0" collapsed="false">
      <c r="B784" s="21"/>
      <c r="C784" s="21"/>
    </row>
    <row r="785" s="1" customFormat="true" ht="12" hidden="false" customHeight="true" outlineLevel="0" collapsed="false">
      <c r="B785" s="21"/>
      <c r="C785" s="21"/>
    </row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21" s="1" customFormat="true" ht="11.25" hidden="false" customHeight="false" outlineLevel="0" collapsed="false"/>
  </sheetData>
  <autoFilter ref="A7:N761">
    <sortState ref="A8:N761">
      <sortCondition ref="G8:G761" descending="1" customList=""/>
    </sortState>
  </autoFilter>
  <mergeCells count="2">
    <mergeCell ref="A3:M3"/>
    <mergeCell ref="A4:M4"/>
  </mergeCells>
  <printOptions headings="false" gridLines="false" gridLinesSet="true" horizontalCentered="true" verticalCentered="false"/>
  <pageMargins left="0" right="0" top="0.315277777777778" bottom="0.315277777777778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6" activeCellId="0" sqref="A36"/>
    </sheetView>
  </sheetViews>
  <sheetFormatPr defaultColWidth="8.6796875" defaultRowHeight="12.75" zeroHeight="false" outlineLevelRow="0" outlineLevelCol="0"/>
  <cols>
    <col collapsed="false" customWidth="true" hidden="false" outlineLevel="0" max="2" min="2" style="0" width="255.71"/>
  </cols>
  <sheetData>
    <row r="1" customFormat="false" ht="12.75" hidden="false" customHeight="false" outlineLevel="0" collapsed="false">
      <c r="A1" s="48" t="s">
        <v>574</v>
      </c>
      <c r="B1" s="48" t="s">
        <v>575</v>
      </c>
    </row>
    <row r="2" s="51" customFormat="true" ht="12.75" hidden="false" customHeight="true" outlineLevel="0" collapsed="false">
      <c r="A2" s="49" t="s">
        <v>576</v>
      </c>
      <c r="B2" s="50" t="s">
        <v>577</v>
      </c>
    </row>
    <row r="3" s="51" customFormat="true" ht="12.75" hidden="false" customHeight="true" outlineLevel="0" collapsed="false">
      <c r="A3" s="49" t="s">
        <v>578</v>
      </c>
      <c r="B3" s="50" t="s">
        <v>579</v>
      </c>
    </row>
    <row r="4" s="51" customFormat="true" ht="12.75" hidden="false" customHeight="true" outlineLevel="0" collapsed="false">
      <c r="A4" s="49" t="s">
        <v>580</v>
      </c>
      <c r="B4" s="50" t="s">
        <v>581</v>
      </c>
    </row>
    <row r="5" s="51" customFormat="true" ht="12.75" hidden="false" customHeight="true" outlineLevel="0" collapsed="false">
      <c r="A5" s="49" t="s">
        <v>582</v>
      </c>
      <c r="B5" s="50" t="s">
        <v>583</v>
      </c>
    </row>
    <row r="6" s="51" customFormat="true" ht="12.75" hidden="false" customHeight="true" outlineLevel="0" collapsed="false">
      <c r="A6" s="49" t="s">
        <v>584</v>
      </c>
      <c r="B6" s="50" t="s">
        <v>585</v>
      </c>
    </row>
    <row r="7" s="51" customFormat="true" ht="12.75" hidden="false" customHeight="true" outlineLevel="0" collapsed="false">
      <c r="A7" s="49" t="s">
        <v>586</v>
      </c>
      <c r="B7" s="50" t="s">
        <v>587</v>
      </c>
    </row>
    <row r="8" s="51" customFormat="true" ht="12.75" hidden="false" customHeight="true" outlineLevel="0" collapsed="false">
      <c r="A8" s="49" t="s">
        <v>588</v>
      </c>
      <c r="B8" s="50" t="s">
        <v>589</v>
      </c>
    </row>
    <row r="9" s="51" customFormat="true" ht="12.75" hidden="false" customHeight="true" outlineLevel="0" collapsed="false">
      <c r="A9" s="49" t="s">
        <v>590</v>
      </c>
      <c r="B9" s="50" t="s">
        <v>591</v>
      </c>
    </row>
    <row r="10" s="51" customFormat="true" ht="12.75" hidden="false" customHeight="true" outlineLevel="0" collapsed="false">
      <c r="A10" s="49" t="s">
        <v>592</v>
      </c>
      <c r="B10" s="50" t="s">
        <v>593</v>
      </c>
    </row>
    <row r="11" s="51" customFormat="true" ht="12.75" hidden="false" customHeight="true" outlineLevel="0" collapsed="false">
      <c r="A11" s="49" t="s">
        <v>594</v>
      </c>
      <c r="B11" s="50" t="s">
        <v>595</v>
      </c>
    </row>
    <row r="12" s="51" customFormat="true" ht="12.75" hidden="false" customHeight="true" outlineLevel="0" collapsed="false">
      <c r="A12" s="49" t="s">
        <v>596</v>
      </c>
      <c r="B12" s="50" t="s">
        <v>597</v>
      </c>
    </row>
    <row r="13" s="51" customFormat="true" ht="12.75" hidden="false" customHeight="true" outlineLevel="0" collapsed="false">
      <c r="A13" s="49" t="s">
        <v>598</v>
      </c>
      <c r="B13" s="50" t="s">
        <v>599</v>
      </c>
    </row>
    <row r="14" s="51" customFormat="true" ht="12.75" hidden="false" customHeight="true" outlineLevel="0" collapsed="false">
      <c r="A14" s="49" t="s">
        <v>600</v>
      </c>
      <c r="B14" s="50" t="s">
        <v>601</v>
      </c>
    </row>
    <row r="15" s="51" customFormat="true" ht="12.75" hidden="false" customHeight="true" outlineLevel="0" collapsed="false">
      <c r="A15" s="49" t="s">
        <v>602</v>
      </c>
      <c r="B15" s="50" t="s">
        <v>603</v>
      </c>
    </row>
    <row r="16" s="51" customFormat="true" ht="12.75" hidden="false" customHeight="true" outlineLevel="0" collapsed="false">
      <c r="A16" s="49" t="s">
        <v>604</v>
      </c>
      <c r="B16" s="50" t="s">
        <v>605</v>
      </c>
    </row>
    <row r="17" s="51" customFormat="true" ht="12.75" hidden="false" customHeight="true" outlineLevel="0" collapsed="false">
      <c r="A17" s="49" t="s">
        <v>606</v>
      </c>
      <c r="B17" s="50" t="s">
        <v>607</v>
      </c>
    </row>
    <row r="18" s="51" customFormat="true" ht="12.75" hidden="false" customHeight="true" outlineLevel="0" collapsed="false">
      <c r="A18" s="49" t="s">
        <v>608</v>
      </c>
      <c r="B18" s="50" t="s">
        <v>609</v>
      </c>
    </row>
    <row r="19" s="51" customFormat="true" ht="12.75" hidden="false" customHeight="true" outlineLevel="0" collapsed="false">
      <c r="A19" s="49" t="s">
        <v>610</v>
      </c>
      <c r="B19" s="50" t="s">
        <v>611</v>
      </c>
    </row>
    <row r="20" s="51" customFormat="true" ht="12.75" hidden="false" customHeight="true" outlineLevel="0" collapsed="false">
      <c r="A20" s="49" t="s">
        <v>612</v>
      </c>
      <c r="B20" s="50" t="s">
        <v>613</v>
      </c>
    </row>
    <row r="21" s="51" customFormat="true" ht="12.75" hidden="false" customHeight="true" outlineLevel="0" collapsed="false">
      <c r="A21" s="49" t="s">
        <v>614</v>
      </c>
      <c r="B21" s="50" t="s">
        <v>615</v>
      </c>
    </row>
    <row r="22" s="51" customFormat="true" ht="12.75" hidden="false" customHeight="true" outlineLevel="0" collapsed="false">
      <c r="A22" s="49" t="s">
        <v>616</v>
      </c>
      <c r="B22" s="50" t="s">
        <v>617</v>
      </c>
    </row>
    <row r="23" s="51" customFormat="true" ht="12.75" hidden="false" customHeight="true" outlineLevel="0" collapsed="false">
      <c r="A23" s="49" t="s">
        <v>618</v>
      </c>
      <c r="B23" s="50" t="s">
        <v>619</v>
      </c>
    </row>
    <row r="24" s="51" customFormat="true" ht="12.75" hidden="false" customHeight="true" outlineLevel="0" collapsed="false">
      <c r="A24" s="49" t="s">
        <v>620</v>
      </c>
      <c r="B24" s="50" t="s">
        <v>621</v>
      </c>
    </row>
    <row r="25" s="51" customFormat="true" ht="12.75" hidden="false" customHeight="true" outlineLevel="0" collapsed="false">
      <c r="A25" s="49" t="s">
        <v>622</v>
      </c>
      <c r="B25" s="50" t="s">
        <v>623</v>
      </c>
    </row>
    <row r="26" s="51" customFormat="true" ht="12.75" hidden="false" customHeight="true" outlineLevel="0" collapsed="false">
      <c r="A26" s="49" t="s">
        <v>624</v>
      </c>
      <c r="B26" s="50" t="s">
        <v>625</v>
      </c>
    </row>
    <row r="27" s="51" customFormat="true" ht="12.75" hidden="false" customHeight="true" outlineLevel="0" collapsed="false">
      <c r="A27" s="49" t="s">
        <v>626</v>
      </c>
      <c r="B27" s="50" t="s">
        <v>627</v>
      </c>
    </row>
    <row r="28" s="51" customFormat="true" ht="12.75" hidden="false" customHeight="true" outlineLevel="0" collapsed="false">
      <c r="A28" s="49" t="s">
        <v>628</v>
      </c>
      <c r="B28" s="50" t="s">
        <v>629</v>
      </c>
    </row>
    <row r="29" s="51" customFormat="true" ht="12.75" hidden="false" customHeight="true" outlineLevel="0" collapsed="false">
      <c r="A29" s="49" t="s">
        <v>630</v>
      </c>
      <c r="B29" s="50" t="s">
        <v>631</v>
      </c>
    </row>
    <row r="30" s="51" customFormat="true" ht="12.75" hidden="false" customHeight="true" outlineLevel="0" collapsed="false">
      <c r="A30" s="49" t="s">
        <v>632</v>
      </c>
      <c r="B30" s="50" t="s">
        <v>633</v>
      </c>
    </row>
    <row r="31" s="51" customFormat="true" ht="12.75" hidden="false" customHeight="true" outlineLevel="0" collapsed="false">
      <c r="A31" s="49" t="s">
        <v>634</v>
      </c>
      <c r="B31" s="50" t="s">
        <v>635</v>
      </c>
    </row>
    <row r="32" s="51" customFormat="true" ht="12.75" hidden="false" customHeight="true" outlineLevel="0" collapsed="false">
      <c r="A32" s="49" t="s">
        <v>636</v>
      </c>
      <c r="B32" s="50" t="s">
        <v>637</v>
      </c>
    </row>
    <row r="33" s="51" customFormat="true" ht="12.75" hidden="false" customHeight="true" outlineLevel="0" collapsed="false">
      <c r="A33" s="49" t="s">
        <v>638</v>
      </c>
      <c r="B33" s="50" t="s">
        <v>639</v>
      </c>
    </row>
    <row r="34" s="51" customFormat="true" ht="12.75" hidden="false" customHeight="true" outlineLevel="0" collapsed="false">
      <c r="A34" s="49" t="s">
        <v>640</v>
      </c>
      <c r="B34" s="50" t="s">
        <v>641</v>
      </c>
    </row>
    <row r="35" s="51" customFormat="true" ht="12.75" hidden="false" customHeight="true" outlineLevel="0" collapsed="false">
      <c r="A35" s="49" t="s">
        <v>642</v>
      </c>
      <c r="B35" s="50" t="s">
        <v>643</v>
      </c>
    </row>
    <row r="36" s="51" customFormat="true" ht="12.75" hidden="false" customHeight="true" outlineLevel="0" collapsed="false">
      <c r="A36" s="49" t="s">
        <v>644</v>
      </c>
      <c r="B36" s="50" t="s">
        <v>645</v>
      </c>
    </row>
    <row r="37" s="51" customFormat="true" ht="12.75" hidden="false" customHeight="true" outlineLevel="0" collapsed="false">
      <c r="A37" s="49" t="s">
        <v>646</v>
      </c>
      <c r="B37" s="50" t="s">
        <v>647</v>
      </c>
    </row>
    <row r="38" s="51" customFormat="true" ht="12.75" hidden="false" customHeight="true" outlineLevel="0" collapsed="false">
      <c r="A38" s="49" t="s">
        <v>648</v>
      </c>
      <c r="B38" s="50" t="s">
        <v>649</v>
      </c>
    </row>
    <row r="39" s="51" customFormat="true" ht="12.75" hidden="false" customHeight="true" outlineLevel="0" collapsed="false">
      <c r="A39" s="49" t="s">
        <v>650</v>
      </c>
      <c r="B39" s="50" t="s">
        <v>651</v>
      </c>
    </row>
    <row r="40" s="51" customFormat="true" ht="12.75" hidden="false" customHeight="true" outlineLevel="0" collapsed="false">
      <c r="A40" s="49" t="s">
        <v>652</v>
      </c>
      <c r="B40" s="50" t="s">
        <v>653</v>
      </c>
    </row>
    <row r="41" s="51" customFormat="true" ht="12.75" hidden="false" customHeight="true" outlineLevel="0" collapsed="false">
      <c r="A41" s="49" t="s">
        <v>654</v>
      </c>
      <c r="B41" s="50" t="s">
        <v>655</v>
      </c>
    </row>
    <row r="42" s="51" customFormat="true" ht="12.75" hidden="false" customHeight="true" outlineLevel="0" collapsed="false">
      <c r="A42" s="49" t="s">
        <v>656</v>
      </c>
      <c r="B42" s="50" t="s">
        <v>657</v>
      </c>
    </row>
    <row r="43" s="51" customFormat="true" ht="12.75" hidden="false" customHeight="true" outlineLevel="0" collapsed="false">
      <c r="A43" s="49" t="s">
        <v>658</v>
      </c>
      <c r="B43" s="50" t="s">
        <v>659</v>
      </c>
    </row>
    <row r="44" s="51" customFormat="true" ht="12.75" hidden="false" customHeight="true" outlineLevel="0" collapsed="false">
      <c r="A44" s="49" t="s">
        <v>660</v>
      </c>
      <c r="B44" s="50" t="s">
        <v>661</v>
      </c>
    </row>
    <row r="45" s="51" customFormat="true" ht="12.75" hidden="false" customHeight="true" outlineLevel="0" collapsed="false">
      <c r="A45" s="49" t="s">
        <v>662</v>
      </c>
      <c r="B45" s="50" t="s">
        <v>663</v>
      </c>
    </row>
    <row r="46" s="51" customFormat="true" ht="12.75" hidden="false" customHeight="true" outlineLevel="0" collapsed="false">
      <c r="A46" s="49" t="s">
        <v>664</v>
      </c>
      <c r="B46" s="50" t="s">
        <v>665</v>
      </c>
    </row>
    <row r="47" s="51" customFormat="true" ht="25.5" hidden="false" customHeight="true" outlineLevel="0" collapsed="false">
      <c r="A47" s="49" t="s">
        <v>666</v>
      </c>
      <c r="B47" s="50" t="s">
        <v>667</v>
      </c>
    </row>
    <row r="48" s="51" customFormat="true" ht="12.75" hidden="false" customHeight="true" outlineLevel="0" collapsed="false">
      <c r="A48" s="49" t="s">
        <v>668</v>
      </c>
      <c r="B48" s="50" t="s">
        <v>669</v>
      </c>
    </row>
    <row r="49" s="51" customFormat="true" ht="38.25" hidden="false" customHeight="true" outlineLevel="0" collapsed="false">
      <c r="A49" s="49" t="s">
        <v>670</v>
      </c>
      <c r="B49" s="50" t="s">
        <v>671</v>
      </c>
    </row>
    <row r="50" s="51" customFormat="true" ht="12.75" hidden="false" customHeight="true" outlineLevel="0" collapsed="false">
      <c r="A50" s="49" t="s">
        <v>672</v>
      </c>
      <c r="B50" s="50" t="s">
        <v>673</v>
      </c>
    </row>
    <row r="51" s="51" customFormat="true" ht="12.75" hidden="false" customHeight="true" outlineLevel="0" collapsed="false">
      <c r="A51" s="49" t="s">
        <v>674</v>
      </c>
      <c r="B51" s="50" t="s">
        <v>675</v>
      </c>
    </row>
    <row r="52" s="51" customFormat="true" ht="12.75" hidden="false" customHeight="true" outlineLevel="0" collapsed="false">
      <c r="A52" s="49" t="s">
        <v>676</v>
      </c>
      <c r="B52" s="50" t="s">
        <v>677</v>
      </c>
    </row>
    <row r="53" s="51" customFormat="true" ht="25.5" hidden="false" customHeight="true" outlineLevel="0" collapsed="false">
      <c r="A53" s="49" t="s">
        <v>678</v>
      </c>
      <c r="B53" s="50" t="s">
        <v>679</v>
      </c>
    </row>
    <row r="54" s="51" customFormat="true" ht="12.75" hidden="false" customHeight="true" outlineLevel="0" collapsed="false">
      <c r="A54" s="49" t="s">
        <v>680</v>
      </c>
      <c r="B54" s="50" t="s">
        <v>681</v>
      </c>
    </row>
    <row r="55" s="51" customFormat="true" ht="12.75" hidden="false" customHeight="true" outlineLevel="0" collapsed="false">
      <c r="A55" s="49" t="s">
        <v>682</v>
      </c>
      <c r="B55" s="50" t="s">
        <v>683</v>
      </c>
    </row>
    <row r="56" s="51" customFormat="true" ht="25.5" hidden="false" customHeight="true" outlineLevel="0" collapsed="false">
      <c r="A56" s="49" t="s">
        <v>684</v>
      </c>
      <c r="B56" s="50" t="s">
        <v>685</v>
      </c>
    </row>
    <row r="57" s="51" customFormat="true" ht="37.5" hidden="false" customHeight="true" outlineLevel="0" collapsed="false">
      <c r="A57" s="49" t="s">
        <v>686</v>
      </c>
      <c r="B57" s="50" t="s">
        <v>687</v>
      </c>
    </row>
    <row r="58" s="51" customFormat="true" ht="37.5" hidden="false" customHeight="true" outlineLevel="0" collapsed="false">
      <c r="A58" s="49" t="s">
        <v>688</v>
      </c>
      <c r="B58" s="50" t="s">
        <v>689</v>
      </c>
    </row>
    <row r="59" s="51" customFormat="true" ht="37.5" hidden="false" customHeight="true" outlineLevel="0" collapsed="false">
      <c r="A59" s="49" t="s">
        <v>690</v>
      </c>
      <c r="B59" s="50" t="s">
        <v>691</v>
      </c>
    </row>
    <row r="60" s="51" customFormat="true" ht="37.5" hidden="false" customHeight="true" outlineLevel="0" collapsed="false">
      <c r="A60" s="49" t="s">
        <v>692</v>
      </c>
      <c r="B60" s="50" t="s">
        <v>693</v>
      </c>
    </row>
    <row r="61" s="51" customFormat="true" ht="25.5" hidden="false" customHeight="false" outlineLevel="0" collapsed="false">
      <c r="A61" s="49" t="s">
        <v>694</v>
      </c>
      <c r="B61" s="50" t="s">
        <v>695</v>
      </c>
    </row>
    <row r="62" s="51" customFormat="true" ht="12.75" hidden="false" customHeight="true" outlineLevel="0" collapsed="false">
      <c r="A62" s="49" t="s">
        <v>696</v>
      </c>
      <c r="B62" s="50" t="s">
        <v>697</v>
      </c>
    </row>
    <row r="63" s="51" customFormat="true" ht="12.75" hidden="false" customHeight="true" outlineLevel="0" collapsed="false">
      <c r="A63" s="49" t="s">
        <v>698</v>
      </c>
      <c r="B63" s="50" t="s">
        <v>699</v>
      </c>
    </row>
    <row r="64" s="51" customFormat="true" ht="38.25" hidden="false" customHeight="true" outlineLevel="0" collapsed="false">
      <c r="A64" s="49" t="s">
        <v>700</v>
      </c>
      <c r="B64" s="50" t="s">
        <v>701</v>
      </c>
    </row>
    <row r="65" s="51" customFormat="true" ht="25.5" hidden="false" customHeight="true" outlineLevel="0" collapsed="false">
      <c r="A65" s="49" t="s">
        <v>702</v>
      </c>
      <c r="B65" s="50" t="s">
        <v>703</v>
      </c>
    </row>
    <row r="66" s="51" customFormat="true" ht="12.75" hidden="false" customHeight="true" outlineLevel="0" collapsed="false">
      <c r="A66" s="49" t="s">
        <v>704</v>
      </c>
      <c r="B66" s="50" t="s">
        <v>705</v>
      </c>
    </row>
    <row r="67" s="51" customFormat="true" ht="12.75" hidden="false" customHeight="true" outlineLevel="0" collapsed="false">
      <c r="A67" s="49" t="s">
        <v>706</v>
      </c>
      <c r="B67" s="50" t="s">
        <v>707</v>
      </c>
    </row>
    <row r="68" s="51" customFormat="true" ht="25.5" hidden="false" customHeight="true" outlineLevel="0" collapsed="false">
      <c r="A68" s="49" t="s">
        <v>708</v>
      </c>
      <c r="B68" s="50" t="s">
        <v>709</v>
      </c>
    </row>
    <row r="69" s="51" customFormat="true" ht="12.75" hidden="false" customHeight="true" outlineLevel="0" collapsed="false">
      <c r="A69" s="49" t="s">
        <v>710</v>
      </c>
      <c r="B69" s="50" t="s">
        <v>711</v>
      </c>
    </row>
    <row r="70" s="51" customFormat="true" ht="12.75" hidden="false" customHeight="true" outlineLevel="0" collapsed="false">
      <c r="A70" s="49" t="s">
        <v>712</v>
      </c>
      <c r="B70" s="50" t="s">
        <v>713</v>
      </c>
    </row>
    <row r="71" s="51" customFormat="true" ht="12.75" hidden="false" customHeight="true" outlineLevel="0" collapsed="false">
      <c r="A71" s="49" t="s">
        <v>714</v>
      </c>
      <c r="B71" s="50" t="s">
        <v>715</v>
      </c>
    </row>
    <row r="72" s="51" customFormat="true" ht="12.75" hidden="false" customHeight="true" outlineLevel="0" collapsed="false">
      <c r="A72" s="49" t="s">
        <v>716</v>
      </c>
      <c r="B72" s="50" t="s">
        <v>717</v>
      </c>
    </row>
    <row r="73" s="51" customFormat="true" ht="25.5" hidden="false" customHeight="true" outlineLevel="0" collapsed="false">
      <c r="A73" s="49" t="s">
        <v>718</v>
      </c>
      <c r="B73" s="50" t="s">
        <v>719</v>
      </c>
    </row>
    <row r="74" s="51" customFormat="true" ht="12.75" hidden="false" customHeight="true" outlineLevel="0" collapsed="false">
      <c r="A74" s="49" t="s">
        <v>720</v>
      </c>
      <c r="B74" s="50" t="s">
        <v>721</v>
      </c>
    </row>
    <row r="75" s="51" customFormat="true" ht="12.75" hidden="false" customHeight="true" outlineLevel="0" collapsed="false">
      <c r="A75" s="49" t="s">
        <v>722</v>
      </c>
      <c r="B75" s="50" t="s">
        <v>723</v>
      </c>
    </row>
    <row r="76" s="51" customFormat="true" ht="25.5" hidden="false" customHeight="true" outlineLevel="0" collapsed="false">
      <c r="A76" s="49" t="s">
        <v>724</v>
      </c>
      <c r="B76" s="50" t="s">
        <v>725</v>
      </c>
    </row>
    <row r="77" s="51" customFormat="true" ht="12.75" hidden="false" customHeight="true" outlineLevel="0" collapsed="false">
      <c r="A77" s="49" t="s">
        <v>726</v>
      </c>
      <c r="B77" s="50" t="s">
        <v>727</v>
      </c>
    </row>
    <row r="78" s="51" customFormat="true" ht="12.75" hidden="false" customHeight="true" outlineLevel="0" collapsed="false">
      <c r="A78" s="49" t="s">
        <v>728</v>
      </c>
      <c r="B78" s="50" t="s">
        <v>729</v>
      </c>
    </row>
    <row r="79" s="51" customFormat="true" ht="12.75" hidden="false" customHeight="true" outlineLevel="0" collapsed="false">
      <c r="A79" s="49" t="s">
        <v>730</v>
      </c>
      <c r="B79" s="50" t="s">
        <v>731</v>
      </c>
    </row>
    <row r="80" s="51" customFormat="true" ht="12.75" hidden="false" customHeight="true" outlineLevel="0" collapsed="false">
      <c r="A80" s="49" t="s">
        <v>732</v>
      </c>
      <c r="B80" s="50" t="s">
        <v>733</v>
      </c>
    </row>
    <row r="81" s="51" customFormat="true" ht="51.75" hidden="false" customHeight="true" outlineLevel="0" collapsed="false">
      <c r="A81" s="49" t="s">
        <v>734</v>
      </c>
      <c r="B81" s="50" t="s">
        <v>735</v>
      </c>
    </row>
    <row r="82" s="51" customFormat="true" ht="12.75" hidden="false" customHeight="true" outlineLevel="0" collapsed="false">
      <c r="A82" s="49" t="s">
        <v>736</v>
      </c>
      <c r="B82" s="50" t="s">
        <v>737</v>
      </c>
    </row>
    <row r="83" s="51" customFormat="true" ht="12.75" hidden="false" customHeight="true" outlineLevel="0" collapsed="false">
      <c r="A83" s="49" t="s">
        <v>738</v>
      </c>
      <c r="B83" s="50" t="s">
        <v>739</v>
      </c>
    </row>
    <row r="84" s="51" customFormat="true" ht="12.75" hidden="false" customHeight="true" outlineLevel="0" collapsed="false">
      <c r="A84" s="49" t="s">
        <v>740</v>
      </c>
      <c r="B84" s="50" t="s">
        <v>741</v>
      </c>
    </row>
    <row r="85" s="51" customFormat="true" ht="12.75" hidden="false" customHeight="true" outlineLevel="0" collapsed="false">
      <c r="A85" s="49" t="s">
        <v>742</v>
      </c>
      <c r="B85" s="50" t="s">
        <v>743</v>
      </c>
    </row>
    <row r="86" s="51" customFormat="true" ht="12.75" hidden="false" customHeight="true" outlineLevel="0" collapsed="false">
      <c r="A86" s="49" t="s">
        <v>744</v>
      </c>
      <c r="B86" s="50" t="s">
        <v>745</v>
      </c>
    </row>
    <row r="87" s="51" customFormat="true" ht="12.75" hidden="false" customHeight="true" outlineLevel="0" collapsed="false">
      <c r="A87" s="49" t="s">
        <v>746</v>
      </c>
      <c r="B87" s="50" t="s">
        <v>747</v>
      </c>
    </row>
    <row r="88" s="51" customFormat="true" ht="12.75" hidden="false" customHeight="true" outlineLevel="0" collapsed="false">
      <c r="A88" s="49" t="s">
        <v>748</v>
      </c>
      <c r="B88" s="50" t="s">
        <v>749</v>
      </c>
    </row>
    <row r="89" s="51" customFormat="true" ht="12.75" hidden="false" customHeight="true" outlineLevel="0" collapsed="false">
      <c r="A89" s="49" t="s">
        <v>750</v>
      </c>
      <c r="B89" s="50" t="s">
        <v>751</v>
      </c>
    </row>
    <row r="90" s="51" customFormat="true" ht="12.75" hidden="false" customHeight="true" outlineLevel="0" collapsed="false">
      <c r="A90" s="49" t="s">
        <v>752</v>
      </c>
      <c r="B90" s="50" t="s">
        <v>753</v>
      </c>
    </row>
    <row r="91" s="51" customFormat="true" ht="17.25" hidden="false" customHeight="true" outlineLevel="0" collapsed="false">
      <c r="A91" s="49" t="s">
        <v>754</v>
      </c>
      <c r="B91" s="50" t="s">
        <v>755</v>
      </c>
    </row>
    <row r="92" s="51" customFormat="true" ht="12.75" hidden="false" customHeight="true" outlineLevel="0" collapsed="false">
      <c r="A92" s="49" t="s">
        <v>756</v>
      </c>
      <c r="B92" s="50" t="s">
        <v>757</v>
      </c>
    </row>
    <row r="93" s="51" customFormat="true" ht="12.75" hidden="false" customHeight="true" outlineLevel="0" collapsed="false">
      <c r="A93" s="49" t="s">
        <v>758</v>
      </c>
      <c r="B93" s="50" t="s">
        <v>759</v>
      </c>
    </row>
    <row r="94" s="51" customFormat="true" ht="12.75" hidden="false" customHeight="true" outlineLevel="0" collapsed="false">
      <c r="A94" s="49" t="s">
        <v>760</v>
      </c>
      <c r="B94" s="50" t="s">
        <v>761</v>
      </c>
    </row>
    <row r="95" s="51" customFormat="true" ht="12.75" hidden="false" customHeight="true" outlineLevel="0" collapsed="false">
      <c r="A95" s="49" t="s">
        <v>762</v>
      </c>
      <c r="B95" s="50" t="s">
        <v>763</v>
      </c>
    </row>
    <row r="96" s="51" customFormat="true" ht="12.75" hidden="false" customHeight="true" outlineLevel="0" collapsed="false">
      <c r="A96" s="52" t="s">
        <v>764</v>
      </c>
      <c r="B96" s="53" t="s">
        <v>765</v>
      </c>
    </row>
    <row r="97" s="51" customFormat="true" ht="12.75" hidden="false" customHeight="true" outlineLevel="0" collapsed="false">
      <c r="A97" s="49" t="s">
        <v>766</v>
      </c>
      <c r="B97" s="50" t="s">
        <v>767</v>
      </c>
    </row>
    <row r="98" s="51" customFormat="true" ht="12.75" hidden="false" customHeight="true" outlineLevel="0" collapsed="false">
      <c r="A98" s="49" t="s">
        <v>768</v>
      </c>
      <c r="B98" s="50" t="s">
        <v>769</v>
      </c>
    </row>
    <row r="99" s="51" customFormat="true" ht="12.75" hidden="false" customHeight="true" outlineLevel="0" collapsed="false">
      <c r="A99" s="49" t="s">
        <v>770</v>
      </c>
      <c r="B99" s="50" t="s">
        <v>771</v>
      </c>
    </row>
    <row r="100" s="51" customFormat="true" ht="12.75" hidden="false" customHeight="true" outlineLevel="0" collapsed="false">
      <c r="A100" s="49" t="s">
        <v>772</v>
      </c>
      <c r="B100" s="50" t="s">
        <v>773</v>
      </c>
    </row>
    <row r="101" s="51" customFormat="true" ht="12.75" hidden="false" customHeight="true" outlineLevel="0" collapsed="false">
      <c r="A101" s="49" t="s">
        <v>774</v>
      </c>
      <c r="B101" s="50" t="s">
        <v>775</v>
      </c>
    </row>
    <row r="102" s="51" customFormat="true" ht="12.75" hidden="false" customHeight="true" outlineLevel="0" collapsed="false">
      <c r="A102" s="49" t="s">
        <v>776</v>
      </c>
      <c r="B102" s="50" t="s">
        <v>777</v>
      </c>
    </row>
    <row r="103" s="51" customFormat="true" ht="25.5" hidden="false" customHeight="true" outlineLevel="0" collapsed="false">
      <c r="A103" s="49" t="s">
        <v>778</v>
      </c>
      <c r="B103" s="50" t="s">
        <v>779</v>
      </c>
    </row>
    <row r="104" s="51" customFormat="true" ht="51" hidden="false" customHeight="true" outlineLevel="0" collapsed="false">
      <c r="A104" s="49" t="s">
        <v>780</v>
      </c>
      <c r="B104" s="50" t="s">
        <v>781</v>
      </c>
    </row>
    <row r="105" s="51" customFormat="true" ht="63.75" hidden="false" customHeight="true" outlineLevel="0" collapsed="false">
      <c r="A105" s="49" t="s">
        <v>782</v>
      </c>
      <c r="B105" s="50" t="s">
        <v>783</v>
      </c>
    </row>
    <row r="106" s="51" customFormat="true" ht="63.75" hidden="false" customHeight="true" outlineLevel="0" collapsed="false">
      <c r="A106" s="49" t="s">
        <v>784</v>
      </c>
      <c r="B106" s="50" t="s">
        <v>785</v>
      </c>
    </row>
    <row r="107" s="51" customFormat="true" ht="40.5" hidden="false" customHeight="true" outlineLevel="0" collapsed="false">
      <c r="A107" s="49" t="s">
        <v>786</v>
      </c>
      <c r="B107" s="50" t="s">
        <v>691</v>
      </c>
    </row>
    <row r="108" s="51" customFormat="true" ht="63.75" hidden="false" customHeight="true" outlineLevel="0" collapsed="false">
      <c r="A108" s="49" t="s">
        <v>787</v>
      </c>
      <c r="B108" s="50" t="s">
        <v>693</v>
      </c>
    </row>
    <row r="109" s="51" customFormat="true" ht="63.75" hidden="false" customHeight="true" outlineLevel="0" collapsed="false">
      <c r="A109" s="49" t="s">
        <v>788</v>
      </c>
      <c r="B109" s="50" t="s">
        <v>695</v>
      </c>
    </row>
    <row r="110" s="51" customFormat="true" ht="12.75" hidden="false" customHeight="true" outlineLevel="0" collapsed="false">
      <c r="A110" s="49" t="s">
        <v>789</v>
      </c>
      <c r="B110" s="50" t="s">
        <v>790</v>
      </c>
    </row>
    <row r="111" s="51" customFormat="true" ht="12.75" hidden="false" customHeight="true" outlineLevel="0" collapsed="false">
      <c r="A111" s="49" t="s">
        <v>791</v>
      </c>
      <c r="B111" s="50" t="s">
        <v>792</v>
      </c>
    </row>
    <row r="112" s="51" customFormat="true" ht="25.5" hidden="false" customHeight="true" outlineLevel="0" collapsed="false">
      <c r="A112" s="49" t="s">
        <v>793</v>
      </c>
      <c r="B112" s="50" t="s">
        <v>794</v>
      </c>
    </row>
    <row r="113" s="51" customFormat="true" ht="12.75" hidden="false" customHeight="true" outlineLevel="0" collapsed="false">
      <c r="A113" s="49" t="s">
        <v>795</v>
      </c>
      <c r="B113" s="50" t="s">
        <v>796</v>
      </c>
    </row>
    <row r="114" s="51" customFormat="true" ht="12.75" hidden="false" customHeight="true" outlineLevel="0" collapsed="false">
      <c r="A114" s="49" t="s">
        <v>797</v>
      </c>
      <c r="B114" s="50" t="s">
        <v>798</v>
      </c>
    </row>
    <row r="115" s="51" customFormat="true" ht="12.75" hidden="false" customHeight="true" outlineLevel="0" collapsed="false">
      <c r="A115" s="49" t="s">
        <v>799</v>
      </c>
      <c r="B115" s="50" t="s">
        <v>800</v>
      </c>
    </row>
    <row r="116" s="51" customFormat="true" ht="12.75" hidden="false" customHeight="true" outlineLevel="0" collapsed="false">
      <c r="A116" s="49" t="s">
        <v>801</v>
      </c>
      <c r="B116" s="50" t="s">
        <v>802</v>
      </c>
    </row>
    <row r="117" s="51" customFormat="true" ht="12.75" hidden="false" customHeight="true" outlineLevel="0" collapsed="false">
      <c r="A117" s="49" t="s">
        <v>803</v>
      </c>
      <c r="B117" s="50" t="s">
        <v>804</v>
      </c>
    </row>
    <row r="118" s="51" customFormat="true" ht="12.75" hidden="false" customHeight="true" outlineLevel="0" collapsed="false">
      <c r="A118" s="49" t="s">
        <v>805</v>
      </c>
      <c r="B118" s="50" t="s">
        <v>806</v>
      </c>
    </row>
    <row r="119" s="51" customFormat="true" ht="12.75" hidden="false" customHeight="true" outlineLevel="0" collapsed="false">
      <c r="A119" s="49" t="s">
        <v>807</v>
      </c>
      <c r="B119" s="50" t="s">
        <v>808</v>
      </c>
    </row>
    <row r="120" s="51" customFormat="true" ht="12.75" hidden="false" customHeight="true" outlineLevel="0" collapsed="false">
      <c r="A120" s="49" t="s">
        <v>809</v>
      </c>
      <c r="B120" s="50" t="s">
        <v>810</v>
      </c>
    </row>
    <row r="121" s="51" customFormat="true" ht="38.25" hidden="false" customHeight="true" outlineLevel="0" collapsed="false">
      <c r="A121" s="49" t="s">
        <v>811</v>
      </c>
      <c r="B121" s="50" t="s">
        <v>812</v>
      </c>
    </row>
    <row r="122" s="51" customFormat="true" ht="25.5" hidden="false" customHeight="true" outlineLevel="0" collapsed="false">
      <c r="A122" s="49" t="s">
        <v>813</v>
      </c>
      <c r="B122" s="50" t="s">
        <v>814</v>
      </c>
    </row>
    <row r="123" s="51" customFormat="true" ht="12.75" hidden="false" customHeight="true" outlineLevel="0" collapsed="false">
      <c r="A123" s="49" t="s">
        <v>815</v>
      </c>
      <c r="B123" s="50" t="s">
        <v>816</v>
      </c>
    </row>
    <row r="124" s="51" customFormat="true" ht="12.75" hidden="false" customHeight="true" outlineLevel="0" collapsed="false">
      <c r="A124" s="49" t="s">
        <v>817</v>
      </c>
      <c r="B124" s="50" t="s">
        <v>818</v>
      </c>
    </row>
    <row r="125" s="51" customFormat="true" ht="12.75" hidden="false" customHeight="true" outlineLevel="0" collapsed="false">
      <c r="A125" s="49" t="s">
        <v>819</v>
      </c>
      <c r="B125" s="50" t="s">
        <v>820</v>
      </c>
    </row>
    <row r="126" s="51" customFormat="true" ht="38.25" hidden="false" customHeight="true" outlineLevel="0" collapsed="false">
      <c r="A126" s="49" t="s">
        <v>821</v>
      </c>
      <c r="B126" s="50" t="s">
        <v>822</v>
      </c>
    </row>
    <row r="127" s="51" customFormat="true" ht="12.75" hidden="false" customHeight="true" outlineLevel="0" collapsed="false">
      <c r="A127" s="49" t="s">
        <v>823</v>
      </c>
      <c r="B127" s="50" t="s">
        <v>824</v>
      </c>
    </row>
    <row r="128" s="51" customFormat="true" ht="12.75" hidden="false" customHeight="true" outlineLevel="0" collapsed="false">
      <c r="A128" s="49" t="s">
        <v>825</v>
      </c>
      <c r="B128" s="50" t="s">
        <v>826</v>
      </c>
    </row>
    <row r="129" s="51" customFormat="true" ht="25.5" hidden="false" customHeight="true" outlineLevel="0" collapsed="false">
      <c r="A129" s="49" t="s">
        <v>827</v>
      </c>
      <c r="B129" s="50" t="s">
        <v>828</v>
      </c>
    </row>
    <row r="130" s="51" customFormat="true" ht="12.75" hidden="false" customHeight="true" outlineLevel="0" collapsed="false">
      <c r="A130" s="49" t="s">
        <v>829</v>
      </c>
      <c r="B130" s="50" t="s">
        <v>830</v>
      </c>
    </row>
    <row r="131" s="51" customFormat="true" ht="12.75" hidden="false" customHeight="true" outlineLevel="0" collapsed="false">
      <c r="A131" s="49" t="s">
        <v>831</v>
      </c>
      <c r="B131" s="50" t="s">
        <v>832</v>
      </c>
    </row>
    <row r="132" s="51" customFormat="true" ht="12.75" hidden="false" customHeight="true" outlineLevel="0" collapsed="false">
      <c r="A132" s="49" t="s">
        <v>833</v>
      </c>
      <c r="B132" s="50" t="s">
        <v>834</v>
      </c>
    </row>
    <row r="133" s="51" customFormat="true" ht="12.75" hidden="false" customHeight="true" outlineLevel="0" collapsed="false">
      <c r="A133" s="49" t="s">
        <v>835</v>
      </c>
      <c r="B133" s="50" t="s">
        <v>836</v>
      </c>
    </row>
    <row r="134" s="51" customFormat="true" ht="12.75" hidden="false" customHeight="true" outlineLevel="0" collapsed="false">
      <c r="A134" s="49" t="s">
        <v>837</v>
      </c>
      <c r="B134" s="50" t="s">
        <v>838</v>
      </c>
    </row>
    <row r="135" s="51" customFormat="true" ht="12.75" hidden="false" customHeight="true" outlineLevel="0" collapsed="false">
      <c r="A135" s="49" t="s">
        <v>839</v>
      </c>
      <c r="B135" s="50" t="s">
        <v>840</v>
      </c>
    </row>
    <row r="136" s="51" customFormat="true" ht="12.75" hidden="false" customHeight="true" outlineLevel="0" collapsed="false">
      <c r="A136" s="49" t="s">
        <v>841</v>
      </c>
      <c r="B136" s="50" t="s">
        <v>842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tabColor rgb="FF00B050"/>
    <pageSetUpPr fitToPage="false"/>
  </sheetPr>
  <dimension ref="A1:K2926"/>
  <sheetViews>
    <sheetView showFormulas="false" showGridLines="false" showRowColHeaders="true" showZeros="true" rightToLeft="false" tabSelected="false" showOutlineSymbols="true" defaultGridColor="true" view="normal" topLeftCell="A2631" colorId="64" zoomScale="100" zoomScaleNormal="100" zoomScalePageLayoutView="100" workbookViewId="0">
      <selection pane="topLeft" activeCell="C16" activeCellId="0" sqref="C16"/>
    </sheetView>
  </sheetViews>
  <sheetFormatPr defaultColWidth="9.1484375" defaultRowHeight="15" zeroHeight="false" outlineLevelRow="0" outlineLevelCol="0"/>
  <cols>
    <col collapsed="false" customWidth="true" hidden="false" outlineLevel="0" max="1" min="1" style="54" width="5.86"/>
    <col collapsed="false" customWidth="true" hidden="true" outlineLevel="0" max="2" min="2" style="54" width="6.29"/>
    <col collapsed="false" customWidth="true" hidden="false" outlineLevel="0" max="3" min="3" style="55" width="85.86"/>
    <col collapsed="false" customWidth="true" hidden="true" outlineLevel="0" max="4" min="4" style="55" width="4.14"/>
    <col collapsed="false" customWidth="true" hidden="true" outlineLevel="0" max="5" min="5" style="55" width="5.57"/>
    <col collapsed="false" customWidth="true" hidden="false" outlineLevel="0" max="7" min="6" style="56" width="12.29"/>
    <col collapsed="false" customWidth="true" hidden="false" outlineLevel="0" max="8" min="8" style="56" width="12.15"/>
    <col collapsed="false" customWidth="false" hidden="false" outlineLevel="0" max="16384" min="9" style="56" width="9.14"/>
  </cols>
  <sheetData>
    <row r="1" customFormat="false" ht="15" hidden="false" customHeight="true" outlineLevel="0" collapsed="false">
      <c r="A1" s="57"/>
      <c r="B1" s="58"/>
      <c r="C1" s="59"/>
      <c r="D1" s="60"/>
      <c r="F1" s="61" t="s">
        <v>843</v>
      </c>
    </row>
    <row r="2" customFormat="false" ht="15" hidden="false" customHeight="true" outlineLevel="0" collapsed="false">
      <c r="A2" s="62"/>
      <c r="B2" s="60"/>
      <c r="C2" s="56"/>
      <c r="D2" s="60"/>
      <c r="F2" s="63" t="s">
        <v>844</v>
      </c>
    </row>
    <row r="3" customFormat="false" ht="15" hidden="false" customHeight="true" outlineLevel="0" collapsed="false">
      <c r="A3" s="62"/>
      <c r="B3" s="60"/>
      <c r="C3" s="56"/>
      <c r="D3" s="60"/>
      <c r="F3" s="63" t="s">
        <v>845</v>
      </c>
    </row>
    <row r="4" customFormat="false" ht="15" hidden="false" customHeight="true" outlineLevel="0" collapsed="false">
      <c r="A4" s="62"/>
      <c r="B4" s="60"/>
      <c r="C4" s="56"/>
      <c r="D4" s="60"/>
      <c r="F4" s="63" t="s">
        <v>846</v>
      </c>
    </row>
    <row r="5" customFormat="false" ht="27.75" hidden="false" customHeight="true" outlineLevel="0" collapsed="false">
      <c r="A5" s="62"/>
      <c r="B5" s="60"/>
      <c r="C5" s="60"/>
      <c r="D5" s="60"/>
      <c r="G5" s="64"/>
    </row>
    <row r="6" customFormat="false" ht="21.75" hidden="true" customHeight="true" outlineLevel="0" collapsed="false">
      <c r="A6" s="57" t="s">
        <v>847</v>
      </c>
      <c r="B6" s="65"/>
      <c r="C6" s="57"/>
      <c r="D6" s="60"/>
      <c r="G6" s="64"/>
    </row>
    <row r="7" customFormat="false" ht="21.75" hidden="false" customHeight="false" outlineLevel="0" collapsed="false">
      <c r="A7" s="66" t="s">
        <v>848</v>
      </c>
      <c r="B7" s="66"/>
      <c r="C7" s="66"/>
      <c r="D7" s="66"/>
      <c r="E7" s="66"/>
      <c r="F7" s="66"/>
      <c r="G7" s="66"/>
      <c r="H7" s="66"/>
    </row>
    <row r="8" customFormat="false" ht="3.75" hidden="false" customHeight="true" outlineLevel="0" collapsed="false">
      <c r="A8" s="67"/>
      <c r="C8" s="67"/>
      <c r="G8" s="64"/>
    </row>
    <row r="9" customFormat="false" ht="7.5" hidden="false" customHeight="true" outlineLevel="0" collapsed="false"/>
    <row r="10" customFormat="false" ht="14.25" hidden="false" customHeight="true" outlineLevel="0" collapsed="false">
      <c r="H10" s="68" t="s">
        <v>849</v>
      </c>
    </row>
    <row r="11" customFormat="false" ht="15.75" hidden="false" customHeight="true" outlineLevel="0" collapsed="false">
      <c r="A11" s="69" t="s">
        <v>850</v>
      </c>
      <c r="B11" s="70"/>
      <c r="C11" s="71" t="s">
        <v>851</v>
      </c>
      <c r="D11" s="72"/>
      <c r="E11" s="72"/>
      <c r="F11" s="73" t="s">
        <v>852</v>
      </c>
      <c r="G11" s="73"/>
      <c r="H11" s="73"/>
    </row>
    <row r="12" customFormat="false" ht="15.75" hidden="false" customHeight="true" outlineLevel="0" collapsed="false">
      <c r="A12" s="69"/>
      <c r="B12" s="74"/>
      <c r="C12" s="71"/>
      <c r="D12" s="75" t="s">
        <v>853</v>
      </c>
      <c r="E12" s="75" t="s">
        <v>5</v>
      </c>
      <c r="F12" s="76" t="s">
        <v>854</v>
      </c>
      <c r="G12" s="76" t="s">
        <v>855</v>
      </c>
      <c r="H12" s="76"/>
    </row>
    <row r="13" customFormat="false" ht="15.75" hidden="false" customHeight="true" outlineLevel="0" collapsed="false">
      <c r="A13" s="69"/>
      <c r="B13" s="77"/>
      <c r="C13" s="71"/>
      <c r="D13" s="78"/>
      <c r="E13" s="78"/>
      <c r="F13" s="76"/>
      <c r="G13" s="79" t="s">
        <v>856</v>
      </c>
      <c r="H13" s="79" t="s">
        <v>857</v>
      </c>
    </row>
    <row r="14" customFormat="false" ht="10.5" hidden="false" customHeight="true" outlineLevel="0" collapsed="false">
      <c r="A14" s="80" t="n">
        <v>1</v>
      </c>
      <c r="B14" s="81"/>
      <c r="C14" s="80" t="n">
        <v>2</v>
      </c>
      <c r="D14" s="81"/>
      <c r="E14" s="81"/>
      <c r="F14" s="82" t="n">
        <v>3</v>
      </c>
      <c r="G14" s="83" t="n">
        <v>4</v>
      </c>
      <c r="H14" s="82" t="n">
        <v>5</v>
      </c>
    </row>
    <row r="15" s="87" customFormat="true" ht="16.5" hidden="true" customHeight="true" outlineLevel="0" collapsed="false">
      <c r="A15" s="84"/>
      <c r="B15" s="85"/>
      <c r="C15" s="85"/>
      <c r="D15" s="85" t="s">
        <v>853</v>
      </c>
      <c r="E15" s="85" t="s">
        <v>5</v>
      </c>
      <c r="F15" s="86"/>
      <c r="G15" s="85" t="s">
        <v>856</v>
      </c>
      <c r="H15" s="86" t="s">
        <v>857</v>
      </c>
    </row>
    <row r="16" s="87" customFormat="true" ht="16.5" hidden="false" customHeight="true" outlineLevel="0" collapsed="false">
      <c r="A16" s="84"/>
      <c r="B16" s="85"/>
      <c r="C16" s="85" t="s">
        <v>851</v>
      </c>
      <c r="D16" s="85"/>
      <c r="E16" s="85"/>
      <c r="F16" s="86" t="s">
        <v>854</v>
      </c>
      <c r="G16" s="85" t="s">
        <v>8</v>
      </c>
      <c r="H16" s="86" t="s">
        <v>858</v>
      </c>
    </row>
    <row r="17" s="93" customFormat="true" ht="30.75" hidden="false" customHeight="true" outlineLevel="0" collapsed="false">
      <c r="A17" s="88" t="s">
        <v>137</v>
      </c>
      <c r="B17" s="88" t="n">
        <v>1</v>
      </c>
      <c r="C17" s="89" t="s">
        <v>859</v>
      </c>
      <c r="D17" s="90"/>
      <c r="E17" s="90"/>
      <c r="F17" s="91" t="n">
        <f aca="false">SUM(G17:H17)</f>
        <v>62795</v>
      </c>
      <c r="G17" s="92" t="n">
        <f aca="false">SUM(G18+G106)</f>
        <v>30000</v>
      </c>
      <c r="H17" s="92" t="n">
        <f aca="false">SUM(H18+H106)</f>
        <v>32795</v>
      </c>
    </row>
    <row r="18" s="93" customFormat="true" ht="17.25" hidden="false" customHeight="true" outlineLevel="0" collapsed="false">
      <c r="A18" s="94"/>
      <c r="B18" s="94"/>
      <c r="C18" s="95" t="s">
        <v>860</v>
      </c>
      <c r="D18" s="90"/>
      <c r="E18" s="90"/>
      <c r="F18" s="96" t="n">
        <f aca="false">SUM(G18:H18)</f>
        <v>62795</v>
      </c>
      <c r="G18" s="97" t="n">
        <f aca="false">SUM(G19:G105)</f>
        <v>30000</v>
      </c>
      <c r="H18" s="97" t="n">
        <f aca="false">SUM(H19:H105)</f>
        <v>32795</v>
      </c>
    </row>
    <row r="19" s="51" customFormat="true" ht="12.75" hidden="true" customHeight="true" outlineLevel="0" collapsed="false">
      <c r="A19" s="49" t="s">
        <v>576</v>
      </c>
      <c r="B19" s="49"/>
      <c r="C19" s="50" t="str">
        <f aca="false">INDEX((klasyfikacja!$B$2:$B$136),MATCH(A19,klasyfikacja!$A$2:$A$136,0))</f>
        <v>Wpływy z podatku dochodowego od osób fizycznych</v>
      </c>
      <c r="D19" s="98" t="s">
        <v>137</v>
      </c>
      <c r="E19" s="99" t="s">
        <v>501</v>
      </c>
      <c r="F19" s="100" t="n">
        <f aca="false">SUM(G19:H19)</f>
        <v>0</v>
      </c>
      <c r="G19" s="101" t="n">
        <f aca="false" t="array" ref="G19:G19">SUM(IF(ewidencja!$A$8:$A$759=D19,IF(ewidencja!$C$8:$C$759=E19,ewidencja!$F$8:$F$759,0),0))</f>
        <v>0</v>
      </c>
      <c r="H19" s="101" t="n">
        <f aca="false" t="array" ref="H19:H19">SUM(IF(ewidencja!$A$8:$A$759=D19,IF(ewidencja!$C$8:$C$759=E19,ewidencja!$G$8:$G$759,0),0))</f>
        <v>0</v>
      </c>
    </row>
    <row r="20" s="51" customFormat="true" ht="12.75" hidden="true" customHeight="true" outlineLevel="0" collapsed="false">
      <c r="A20" s="49" t="s">
        <v>578</v>
      </c>
      <c r="B20" s="49"/>
      <c r="C20" s="50" t="str">
        <f aca="false">INDEX((klasyfikacja!$B$2:$B$136),MATCH(A20,klasyfikacja!$A$2:$A$136,0))</f>
        <v>Wpływy z podatku dochodowego od osób prawnych</v>
      </c>
      <c r="D20" s="98" t="s">
        <v>137</v>
      </c>
      <c r="E20" s="102" t="s">
        <v>498</v>
      </c>
      <c r="F20" s="100" t="n">
        <f aca="false">SUM(G20:H20)</f>
        <v>0</v>
      </c>
      <c r="G20" s="101" t="n">
        <f aca="false" t="array" ref="G20:G20">SUM(IF(ewidencja!$A$8:$A$759=D20,IF(ewidencja!$C$8:$C$759=E20,ewidencja!$F$8:$F$759,0),0))</f>
        <v>0</v>
      </c>
      <c r="H20" s="101" t="n">
        <f aca="false" t="array" ref="H20:H20">SUM(IF(ewidencja!$A$8:$A$759=D20,IF(ewidencja!$C$8:$C$759=E20,ewidencja!$G$8:$G$759,0),0))</f>
        <v>0</v>
      </c>
    </row>
    <row r="21" s="51" customFormat="true" ht="12.75" hidden="true" customHeight="true" outlineLevel="0" collapsed="false">
      <c r="A21" s="49" t="s">
        <v>580</v>
      </c>
      <c r="B21" s="49"/>
      <c r="C21" s="50" t="str">
        <f aca="false">INDEX((klasyfikacja!$B$2:$B$136),MATCH(A21,klasyfikacja!$A$2:$A$136,0))</f>
        <v>Wpływy z części opłaty za zezwolenie na sprzedaż napojów alkoholowych w obrocie hurtowym</v>
      </c>
      <c r="D21" s="98" t="s">
        <v>137</v>
      </c>
      <c r="E21" s="102" t="s">
        <v>334</v>
      </c>
      <c r="F21" s="100" t="n">
        <f aca="false">SUM(G21:H21)</f>
        <v>0</v>
      </c>
      <c r="G21" s="101" t="n">
        <f aca="false" t="array" ref="G21:G21">SUM(IF(ewidencja!$A$8:$A$759=D21,IF(ewidencja!$C$8:$C$759=E21,ewidencja!$F$8:$F$759,0),0))</f>
        <v>0</v>
      </c>
      <c r="H21" s="101" t="n">
        <f aca="false" t="array" ref="H21:H21">SUM(IF(ewidencja!$A$8:$A$759=D21,IF(ewidencja!$C$8:$C$759=E21,ewidencja!$G$8:$G$759,0),0))</f>
        <v>0</v>
      </c>
    </row>
    <row r="22" s="51" customFormat="true" ht="12.75" hidden="true" customHeight="true" outlineLevel="0" collapsed="false">
      <c r="A22" s="49" t="s">
        <v>582</v>
      </c>
      <c r="B22" s="49"/>
      <c r="C22" s="50" t="str">
        <f aca="false">INDEX((klasyfikacja!$B$2:$B$136),MATCH(A22,klasyfikacja!$A$2:$A$136,0))</f>
        <v>Wpływy z podatku od nieruchomości</v>
      </c>
      <c r="D22" s="98" t="s">
        <v>137</v>
      </c>
      <c r="E22" s="102" t="s">
        <v>405</v>
      </c>
      <c r="F22" s="100" t="n">
        <f aca="false">SUM(G22:H22)</f>
        <v>0</v>
      </c>
      <c r="G22" s="101" t="n">
        <f aca="false" t="array" ref="G22:G22">SUM(IF(ewidencja!$A$8:$A$759=D22,IF(ewidencja!$C$8:$C$759=E22,ewidencja!$F$8:$F$759,0),0))</f>
        <v>0</v>
      </c>
      <c r="H22" s="101" t="n">
        <f aca="false" t="array" ref="H22:H22">SUM(IF(ewidencja!$A$8:$A$759=D22,IF(ewidencja!$C$8:$C$759=E22,ewidencja!$G$8:$G$759,0),0))</f>
        <v>0</v>
      </c>
    </row>
    <row r="23" s="51" customFormat="true" ht="12.75" hidden="true" customHeight="true" outlineLevel="0" collapsed="false">
      <c r="A23" s="49" t="s">
        <v>584</v>
      </c>
      <c r="B23" s="49"/>
      <c r="C23" s="50" t="str">
        <f aca="false">INDEX((klasyfikacja!$B$2:$B$136),MATCH(A23,klasyfikacja!$A$2:$A$136,0))</f>
        <v>Wpływy z podatku rolnego</v>
      </c>
      <c r="D23" s="98" t="s">
        <v>137</v>
      </c>
      <c r="E23" s="102" t="s">
        <v>411</v>
      </c>
      <c r="F23" s="100" t="n">
        <f aca="false">SUM(G23:H23)</f>
        <v>0</v>
      </c>
      <c r="G23" s="101" t="n">
        <f aca="false" t="array" ref="G23:G23">SUM(IF(ewidencja!$A$8:$A$759=D23,IF(ewidencja!$C$8:$C$759=E23,ewidencja!$F$8:$F$759,0),0))</f>
        <v>0</v>
      </c>
      <c r="H23" s="101" t="n">
        <f aca="false" t="array" ref="H23:H23">SUM(IF(ewidencja!$A$8:$A$759=D23,IF(ewidencja!$C$8:$C$759=E23,ewidencja!$G$8:$G$759,0),0))</f>
        <v>0</v>
      </c>
    </row>
    <row r="24" s="51" customFormat="true" ht="12.75" hidden="true" customHeight="true" outlineLevel="0" collapsed="false">
      <c r="A24" s="49" t="s">
        <v>586</v>
      </c>
      <c r="B24" s="49"/>
      <c r="C24" s="50" t="str">
        <f aca="false">INDEX((klasyfikacja!$B$2:$B$136),MATCH(A24,klasyfikacja!$A$2:$A$136,0))</f>
        <v>Wpływy z podatku leśnego</v>
      </c>
      <c r="D24" s="98" t="s">
        <v>137</v>
      </c>
      <c r="E24" s="102" t="s">
        <v>400</v>
      </c>
      <c r="F24" s="100" t="n">
        <f aca="false">SUM(G24:H24)</f>
        <v>0</v>
      </c>
      <c r="G24" s="101" t="n">
        <f aca="false" t="array" ref="G24:G24">SUM(IF(ewidencja!$A$8:$A$759=D24,IF(ewidencja!$C$8:$C$759=E24,ewidencja!$F$8:$F$759,0),0))</f>
        <v>0</v>
      </c>
      <c r="H24" s="101" t="n">
        <f aca="false" t="array" ref="H24:H24">SUM(IF(ewidencja!$A$8:$A$759=D24,IF(ewidencja!$C$8:$C$759=E24,ewidencja!$G$8:$G$759,0),0))</f>
        <v>0</v>
      </c>
    </row>
    <row r="25" s="51" customFormat="true" ht="12.75" hidden="true" customHeight="true" outlineLevel="0" collapsed="false">
      <c r="A25" s="49" t="s">
        <v>588</v>
      </c>
      <c r="B25" s="49"/>
      <c r="C25" s="50" t="str">
        <f aca="false">INDEX((klasyfikacja!$B$2:$B$136),MATCH(A25,klasyfikacja!$A$2:$A$136,0))</f>
        <v>Wpływy z podatku od środków transportowych</v>
      </c>
      <c r="D25" s="98" t="s">
        <v>137</v>
      </c>
      <c r="E25" s="102" t="s">
        <v>409</v>
      </c>
      <c r="F25" s="100" t="n">
        <f aca="false">SUM(G25:H25)</f>
        <v>0</v>
      </c>
      <c r="G25" s="101" t="n">
        <f aca="false" t="array" ref="G25:G25">SUM(IF(ewidencja!$A$8:$A$759=D25,IF(ewidencja!$C$8:$C$759=E25,ewidencja!$F$8:$F$759,0),0))</f>
        <v>0</v>
      </c>
      <c r="H25" s="101" t="n">
        <f aca="false" t="array" ref="H25:H25">SUM(IF(ewidencja!$A$8:$A$759=D25,IF(ewidencja!$C$8:$C$759=E25,ewidencja!$G$8:$G$759,0),0))</f>
        <v>0</v>
      </c>
    </row>
    <row r="26" s="51" customFormat="true" ht="12.75" hidden="true" customHeight="true" outlineLevel="0" collapsed="false">
      <c r="A26" s="49" t="s">
        <v>590</v>
      </c>
      <c r="B26" s="49"/>
      <c r="C26" s="50" t="str">
        <f aca="false">INDEX((klasyfikacja!$B$2:$B$136),MATCH(A26,klasyfikacja!$A$2:$A$136,0))</f>
        <v>Wpływy z podatku od działalności gospodarczej osób fizycznych, opłacanego w formie karty podatkowej</v>
      </c>
      <c r="D26" s="98" t="s">
        <v>137</v>
      </c>
      <c r="E26" s="102" t="s">
        <v>170</v>
      </c>
      <c r="F26" s="100" t="n">
        <f aca="false">SUM(G26:H26)</f>
        <v>0</v>
      </c>
      <c r="G26" s="101" t="n">
        <f aca="false" t="array" ref="G26:G26">SUM(IF(ewidencja!$A$8:$A$759=D26,IF(ewidencja!$C$8:$C$759=E26,ewidencja!$F$8:$F$759,0),0))</f>
        <v>0</v>
      </c>
      <c r="H26" s="101" t="n">
        <f aca="false" t="array" ref="H26:H26">SUM(IF(ewidencja!$A$8:$A$759=D26,IF(ewidencja!$C$8:$C$759=E26,ewidencja!$G$8:$G$759,0),0))</f>
        <v>0</v>
      </c>
    </row>
    <row r="27" s="51" customFormat="true" ht="12.75" hidden="true" customHeight="true" outlineLevel="0" collapsed="false">
      <c r="A27" s="49" t="s">
        <v>592</v>
      </c>
      <c r="B27" s="49"/>
      <c r="C27" s="50" t="str">
        <f aca="false">INDEX((klasyfikacja!$B$2:$B$136),MATCH(A27,klasyfikacja!$A$2:$A$136,0))</f>
        <v>Wpływy z podatku od spadków i darowizn</v>
      </c>
      <c r="D27" s="98" t="s">
        <v>137</v>
      </c>
      <c r="E27" s="102" t="s">
        <v>407</v>
      </c>
      <c r="F27" s="100" t="n">
        <f aca="false">SUM(G27:H27)</f>
        <v>0</v>
      </c>
      <c r="G27" s="101" t="n">
        <f aca="false" t="array" ref="G27:G27">SUM(IF(ewidencja!$A$8:$A$759=D27,IF(ewidencja!$C$8:$C$759=E27,ewidencja!$F$8:$F$759,0),0))</f>
        <v>0</v>
      </c>
      <c r="H27" s="101" t="n">
        <f aca="false" t="array" ref="H27:H27">SUM(IF(ewidencja!$A$8:$A$759=D27,IF(ewidencja!$C$8:$C$759=E27,ewidencja!$G$8:$G$759,0),0))</f>
        <v>0</v>
      </c>
    </row>
    <row r="28" s="51" customFormat="true" ht="12.75" hidden="true" customHeight="true" outlineLevel="0" collapsed="false">
      <c r="A28" s="49" t="s">
        <v>594</v>
      </c>
      <c r="B28" s="49"/>
      <c r="C28" s="50" t="str">
        <f aca="false">INDEX((klasyfikacja!$B$2:$B$136),MATCH(A28,klasyfikacja!$A$2:$A$136,0))</f>
        <v>Wpływy z opłaty od posiadania psów</v>
      </c>
      <c r="D28" s="98" t="s">
        <v>137</v>
      </c>
      <c r="E28" s="102" t="s">
        <v>336</v>
      </c>
      <c r="F28" s="100" t="n">
        <f aca="false">SUM(G28:H28)</f>
        <v>0</v>
      </c>
      <c r="G28" s="101" t="n">
        <f aca="false" t="array" ref="G28:G28">SUM(IF(ewidencja!$A$8:$A$759=D28,IF(ewidencja!$C$8:$C$759=E28,ewidencja!$F$8:$F$759,0),0))</f>
        <v>0</v>
      </c>
      <c r="H28" s="101" t="n">
        <f aca="false" t="array" ref="H28:H28">SUM(IF(ewidencja!$A$8:$A$759=D28,IF(ewidencja!$C$8:$C$759=E28,ewidencja!$G$8:$G$759,0),0))</f>
        <v>0</v>
      </c>
    </row>
    <row r="29" s="51" customFormat="true" ht="12.75" hidden="true" customHeight="true" outlineLevel="0" collapsed="false">
      <c r="A29" s="49" t="s">
        <v>596</v>
      </c>
      <c r="B29" s="49"/>
      <c r="C29" s="50" t="str">
        <f aca="false">INDEX((klasyfikacja!$B$2:$B$136),MATCH(A29,klasyfikacja!$A$2:$A$136,0))</f>
        <v>Wpływy z opłaty uzdrowiskowej, pobieranej w gminach posiadających status gminy uzdrowiskowej</v>
      </c>
      <c r="D29" s="98" t="s">
        <v>137</v>
      </c>
      <c r="E29" s="102" t="s">
        <v>861</v>
      </c>
      <c r="F29" s="100" t="n">
        <f aca="false">SUM(G29:H29)</f>
        <v>0</v>
      </c>
      <c r="G29" s="101" t="n">
        <f aca="false" t="array" ref="G29:G29">SUM(IF(ewidencja!$A$8:$A$759=D29,IF(ewidencja!$C$8:$C$759=E29,ewidencja!$F$8:$F$759,0),0))</f>
        <v>0</v>
      </c>
      <c r="H29" s="101" t="n">
        <f aca="false" t="array" ref="H29:H29">SUM(IF(ewidencja!$A$8:$A$759=D29,IF(ewidencja!$C$8:$C$759=E29,ewidencja!$G$8:$G$759,0),0))</f>
        <v>0</v>
      </c>
    </row>
    <row r="30" s="51" customFormat="true" ht="12.75" hidden="true" customHeight="true" outlineLevel="0" collapsed="false">
      <c r="A30" s="49" t="s">
        <v>598</v>
      </c>
      <c r="B30" s="49"/>
      <c r="C30" s="50" t="str">
        <f aca="false">INDEX((klasyfikacja!$B$2:$B$136),MATCH(A30,klasyfikacja!$A$2:$A$136,0))</f>
        <v>Wpływy z opłaty produktowej</v>
      </c>
      <c r="D30" s="98" t="s">
        <v>137</v>
      </c>
      <c r="E30" s="102" t="s">
        <v>338</v>
      </c>
      <c r="F30" s="100" t="n">
        <f aca="false">SUM(G30:H30)</f>
        <v>0</v>
      </c>
      <c r="G30" s="101" t="n">
        <f aca="false" t="array" ref="G30:G30">SUM(IF(ewidencja!$A$8:$A$759=D30,IF(ewidencja!$C$8:$C$759=E30,ewidencja!$F$8:$F$759,0),0))</f>
        <v>0</v>
      </c>
      <c r="H30" s="101" t="n">
        <f aca="false" t="array" ref="H30:H30">SUM(IF(ewidencja!$A$8:$A$759=D30,IF(ewidencja!$C$8:$C$759=E30,ewidencja!$G$8:$G$759,0),0))</f>
        <v>0</v>
      </c>
    </row>
    <row r="31" s="51" customFormat="true" ht="12.75" hidden="true" customHeight="true" outlineLevel="0" collapsed="false">
      <c r="A31" s="49" t="s">
        <v>600</v>
      </c>
      <c r="B31" s="49"/>
      <c r="C31" s="50" t="str">
        <f aca="false">INDEX((klasyfikacja!$B$2:$B$136),MATCH(A31,klasyfikacja!$A$2:$A$136,0))</f>
        <v>Wpływy z opłaty skarbowej</v>
      </c>
      <c r="D31" s="98" t="s">
        <v>137</v>
      </c>
      <c r="E31" s="102" t="s">
        <v>341</v>
      </c>
      <c r="F31" s="100" t="n">
        <f aca="false">SUM(G31:H31)</f>
        <v>0</v>
      </c>
      <c r="G31" s="101" t="n">
        <f aca="false" t="array" ref="G31:G31">SUM(IF(ewidencja!$A$8:$A$759=D31,IF(ewidencja!$C$8:$C$759=E31,ewidencja!$F$8:$F$759,0),0))</f>
        <v>0</v>
      </c>
      <c r="H31" s="101" t="n">
        <f aca="false" t="array" ref="H31:H31">SUM(IF(ewidencja!$A$8:$A$759=D31,IF(ewidencja!$C$8:$C$759=E31,ewidencja!$G$8:$G$759,0),0))</f>
        <v>0</v>
      </c>
    </row>
    <row r="32" s="51" customFormat="true" ht="12.75" hidden="true" customHeight="true" outlineLevel="0" collapsed="false">
      <c r="A32" s="49" t="s">
        <v>602</v>
      </c>
      <c r="B32" s="49"/>
      <c r="C32" s="50" t="str">
        <f aca="false">INDEX((klasyfikacja!$B$2:$B$136),MATCH(A32,klasyfikacja!$A$2:$A$136,0))</f>
        <v>Wpływy z opłaty komunikacyjnej</v>
      </c>
      <c r="D32" s="98" t="s">
        <v>137</v>
      </c>
      <c r="E32" s="102" t="s">
        <v>332</v>
      </c>
      <c r="F32" s="100" t="n">
        <f aca="false">SUM(G32:H32)</f>
        <v>0</v>
      </c>
      <c r="G32" s="101" t="n">
        <f aca="false" t="array" ref="G32:G32">SUM(IF(ewidencja!$A$8:$A$759=D32,IF(ewidencja!$C$8:$C$759=E32,ewidencja!$F$8:$F$759,0),0))</f>
        <v>0</v>
      </c>
      <c r="H32" s="101" t="n">
        <f aca="false" t="array" ref="H32:H32">SUM(IF(ewidencja!$A$8:$A$759=D32,IF(ewidencja!$C$8:$C$759=E32,ewidencja!$G$8:$G$759,0),0))</f>
        <v>0</v>
      </c>
    </row>
    <row r="33" s="51" customFormat="true" ht="12.75" hidden="true" customHeight="true" outlineLevel="0" collapsed="false">
      <c r="A33" s="49" t="s">
        <v>604</v>
      </c>
      <c r="B33" s="49"/>
      <c r="C33" s="50" t="str">
        <f aca="false">INDEX((klasyfikacja!$B$2:$B$136),MATCH(A33,klasyfikacja!$A$2:$A$136,0))</f>
        <v>Wpływy z opłaty targowej</v>
      </c>
      <c r="D33" s="98" t="s">
        <v>137</v>
      </c>
      <c r="E33" s="102" t="s">
        <v>344</v>
      </c>
      <c r="F33" s="100" t="n">
        <f aca="false">SUM(G33:H33)</f>
        <v>0</v>
      </c>
      <c r="G33" s="101" t="n">
        <f aca="false" t="array" ref="G33:G33">SUM(IF(ewidencja!$A$8:$A$759=D33,IF(ewidencja!$C$8:$C$759=E33,ewidencja!$F$8:$F$759,0),0))</f>
        <v>0</v>
      </c>
      <c r="H33" s="101" t="n">
        <f aca="false" t="array" ref="H33:H33">SUM(IF(ewidencja!$A$8:$A$759=D33,IF(ewidencja!$C$8:$C$759=E33,ewidencja!$G$8:$G$759,0),0))</f>
        <v>0</v>
      </c>
    </row>
    <row r="34" s="51" customFormat="true" ht="12.75" hidden="true" customHeight="true" outlineLevel="0" collapsed="false">
      <c r="A34" s="49" t="s">
        <v>606</v>
      </c>
      <c r="B34" s="49"/>
      <c r="C34" s="50" t="str">
        <f aca="false">INDEX((klasyfikacja!$B$2:$B$136),MATCH(A34,klasyfikacja!$A$2:$A$136,0))</f>
        <v>Wpływy z opłaty miejscowej</v>
      </c>
      <c r="D34" s="98" t="s">
        <v>137</v>
      </c>
      <c r="E34" s="102" t="s">
        <v>862</v>
      </c>
      <c r="F34" s="100" t="n">
        <f aca="false">SUM(G34:H34)</f>
        <v>0</v>
      </c>
      <c r="G34" s="101" t="n">
        <f aca="false" t="array" ref="G34:G34">SUM(IF(ewidencja!$A$8:$A$759=D34,IF(ewidencja!$C$8:$C$759=E34,ewidencja!$F$8:$F$759,0),0))</f>
        <v>0</v>
      </c>
      <c r="H34" s="101" t="n">
        <f aca="false" t="array" ref="H34:H34">SUM(IF(ewidencja!$A$8:$A$759=D34,IF(ewidencja!$C$8:$C$759=E34,ewidencja!$G$8:$G$759,0),0))</f>
        <v>0</v>
      </c>
    </row>
    <row r="35" s="51" customFormat="true" ht="12.75" hidden="true" customHeight="true" outlineLevel="0" collapsed="false">
      <c r="A35" s="49" t="s">
        <v>608</v>
      </c>
      <c r="B35" s="49"/>
      <c r="C35" s="50" t="str">
        <f aca="false">INDEX((klasyfikacja!$B$2:$B$136),MATCH(A35,klasyfikacja!$A$2:$A$136,0))</f>
        <v>Wpływy z opłaty eksploatacyjnej</v>
      </c>
      <c r="D35" s="98" t="s">
        <v>137</v>
      </c>
      <c r="E35" s="102" t="s">
        <v>330</v>
      </c>
      <c r="F35" s="100" t="n">
        <f aca="false">SUM(G35:H35)</f>
        <v>0</v>
      </c>
      <c r="G35" s="101" t="n">
        <f aca="false" t="array" ref="G35:G35">SUM(IF(ewidencja!$A$8:$A$759=D35,IF(ewidencja!$C$8:$C$759=E35,ewidencja!$F$8:$F$759,0),0))</f>
        <v>0</v>
      </c>
      <c r="H35" s="101" t="n">
        <f aca="false" t="array" ref="H35:H35">SUM(IF(ewidencja!$A$8:$A$759=D35,IF(ewidencja!$C$8:$C$759=E35,ewidencja!$G$8:$G$759,0),0))</f>
        <v>0</v>
      </c>
    </row>
    <row r="36" s="51" customFormat="true" ht="12.75" hidden="true" customHeight="true" outlineLevel="0" collapsed="false">
      <c r="A36" s="49" t="s">
        <v>610</v>
      </c>
      <c r="B36" s="49"/>
      <c r="C36" s="50" t="str">
        <f aca="false">INDEX((klasyfikacja!$B$2:$B$136),MATCH(A36,klasyfikacja!$A$2:$A$136,0))</f>
        <v>Wpływy z opłat za trwały zarząd, użytkowanie i służebności</v>
      </c>
      <c r="D36" s="98" t="s">
        <v>137</v>
      </c>
      <c r="E36" s="102" t="s">
        <v>390</v>
      </c>
      <c r="F36" s="100" t="n">
        <f aca="false">SUM(G36:H36)</f>
        <v>0</v>
      </c>
      <c r="G36" s="101" t="n">
        <f aca="false" t="array" ref="G36:G36">SUM(IF(ewidencja!$A$8:$A$759=D36,IF(ewidencja!$C$8:$C$759=E36,ewidencja!$F$8:$F$759,0),0))</f>
        <v>0</v>
      </c>
      <c r="H36" s="101" t="n">
        <f aca="false" t="array" ref="H36:H36">SUM(IF(ewidencja!$A$8:$A$759=D36,IF(ewidencja!$C$8:$C$759=E36,ewidencja!$G$8:$G$759,0),0))</f>
        <v>0</v>
      </c>
    </row>
    <row r="37" s="51" customFormat="true" ht="12.75" hidden="true" customHeight="true" outlineLevel="0" collapsed="false">
      <c r="A37" s="49" t="s">
        <v>612</v>
      </c>
      <c r="B37" s="49"/>
      <c r="C37" s="50" t="str">
        <f aca="false">INDEX((klasyfikacja!$B$2:$B$136),MATCH(A37,klasyfikacja!$A$2:$A$136,0))</f>
        <v>Wpływy z opłat za zezwolenia na sprzedaż napojów alkoholowych</v>
      </c>
      <c r="D37" s="98" t="s">
        <v>137</v>
      </c>
      <c r="E37" s="102" t="s">
        <v>375</v>
      </c>
      <c r="F37" s="100" t="n">
        <f aca="false">SUM(G37:H37)</f>
        <v>0</v>
      </c>
      <c r="G37" s="101" t="n">
        <f aca="false" t="array" ref="G37:G37">SUM(IF(ewidencja!$A$8:$A$759=D37,IF(ewidencja!$C$8:$C$759=E37,ewidencja!$F$8:$F$759,0),0))</f>
        <v>0</v>
      </c>
      <c r="H37" s="101" t="n">
        <f aca="false" t="array" ref="H37:H37">SUM(IF(ewidencja!$A$8:$A$759=D37,IF(ewidencja!$C$8:$C$759=E37,ewidencja!$G$8:$G$759,0),0))</f>
        <v>0</v>
      </c>
    </row>
    <row r="38" s="51" customFormat="true" ht="12.75" hidden="true" customHeight="true" outlineLevel="0" collapsed="false">
      <c r="A38" s="49" t="s">
        <v>614</v>
      </c>
      <c r="B38" s="49"/>
      <c r="C38" s="50" t="str">
        <f aca="false">INDEX((klasyfikacja!$B$2:$B$136),MATCH(A38,klasyfikacja!$A$2:$A$136,0))</f>
        <v>Wpływy z innych lokalnych opłat pobieranych przez jednostki samorządu terytorialnego na podstawie odrębnych ustaw</v>
      </c>
      <c r="D38" s="98" t="s">
        <v>137</v>
      </c>
      <c r="E38" s="102" t="s">
        <v>30</v>
      </c>
      <c r="F38" s="100" t="n">
        <f aca="false">SUM(G38:H38)</f>
        <v>0</v>
      </c>
      <c r="G38" s="101" t="n">
        <f aca="false" t="array" ref="G38:G38">SUM(IF(ewidencja!$A$8:$A$759=D38,IF(ewidencja!$C$8:$C$759=E38,ewidencja!$F$8:$F$759,0),0))</f>
        <v>0</v>
      </c>
      <c r="H38" s="101" t="n">
        <f aca="false" t="array" ref="H38:H38">SUM(IF(ewidencja!$A$8:$A$759=D38,IF(ewidencja!$C$8:$C$759=E38,ewidencja!$G$8:$G$759,0),0))</f>
        <v>0</v>
      </c>
    </row>
    <row r="39" s="51" customFormat="true" ht="12.75" hidden="true" customHeight="true" outlineLevel="0" collapsed="false">
      <c r="A39" s="49" t="s">
        <v>616</v>
      </c>
      <c r="B39" s="49"/>
      <c r="C39" s="50" t="str">
        <f aca="false">INDEX((klasyfikacja!$B$2:$B$136),MATCH(A39,klasyfikacja!$A$2:$A$136,0))</f>
        <v>Wpływy z podatku od czynności cywilnoprawnych</v>
      </c>
      <c r="D39" s="98" t="s">
        <v>137</v>
      </c>
      <c r="E39" s="102" t="s">
        <v>403</v>
      </c>
      <c r="F39" s="100" t="n">
        <f aca="false">SUM(G39:H39)</f>
        <v>0</v>
      </c>
      <c r="G39" s="101" t="n">
        <f aca="false" t="array" ref="G39:G39">SUM(IF(ewidencja!$A$8:$A$759=D39,IF(ewidencja!$C$8:$C$759=E39,ewidencja!$F$8:$F$759,0),0))</f>
        <v>0</v>
      </c>
      <c r="H39" s="101" t="n">
        <f aca="false" t="array" ref="H39:H39">SUM(IF(ewidencja!$A$8:$A$759=D39,IF(ewidencja!$C$8:$C$759=E39,ewidencja!$G$8:$G$759,0),0))</f>
        <v>0</v>
      </c>
    </row>
    <row r="40" s="51" customFormat="true" ht="12.75" hidden="true" customHeight="true" outlineLevel="0" collapsed="false">
      <c r="A40" s="49" t="s">
        <v>618</v>
      </c>
      <c r="B40" s="49"/>
      <c r="C40" s="50" t="str">
        <f aca="false">INDEX((klasyfikacja!$B$2:$B$136),MATCH(A40,klasyfikacja!$A$2:$A$136,0))</f>
        <v>Wpływy z opłat z tytułu użytkowania wieczystego nieruchomości</v>
      </c>
      <c r="D40" s="98" t="s">
        <v>137</v>
      </c>
      <c r="E40" s="102" t="s">
        <v>393</v>
      </c>
      <c r="F40" s="100" t="n">
        <f aca="false">SUM(G40:H40)</f>
        <v>0</v>
      </c>
      <c r="G40" s="101" t="n">
        <f aca="false" t="array" ref="G40:G40">SUM(IF(ewidencja!$A$8:$A$759=D40,IF(ewidencja!$C$8:$C$759=E40,ewidencja!$F$8:$F$759,0),0))</f>
        <v>0</v>
      </c>
      <c r="H40" s="101" t="n">
        <f aca="false" t="array" ref="H40:H40">SUM(IF(ewidencja!$A$8:$A$759=D40,IF(ewidencja!$C$8:$C$759=E40,ewidencja!$G$8:$G$759,0),0))</f>
        <v>0</v>
      </c>
    </row>
    <row r="41" s="51" customFormat="true" ht="12.75" hidden="true" customHeight="true" outlineLevel="0" collapsed="false">
      <c r="A41" s="49" t="s">
        <v>620</v>
      </c>
      <c r="B41" s="49"/>
      <c r="C41" s="50" t="str">
        <f aca="false">INDEX((klasyfikacja!$B$2:$B$136),MATCH(A41,klasyfikacja!$A$2:$A$136,0))</f>
        <v>Wpływy z tytułu grzywien, mandatów i innych kar pieniężnych od osób fizycznych</v>
      </c>
      <c r="D41" s="98" t="s">
        <v>137</v>
      </c>
      <c r="E41" s="102" t="s">
        <v>173</v>
      </c>
      <c r="F41" s="100" t="n">
        <f aca="false">SUM(G41:H41)</f>
        <v>0</v>
      </c>
      <c r="G41" s="101" t="n">
        <f aca="false" t="array" ref="G41:G41">SUM(IF(ewidencja!$A$8:$A$759=D41,IF(ewidencja!$C$8:$C$759=E41,ewidencja!$F$8:$F$759,0),0))</f>
        <v>0</v>
      </c>
      <c r="H41" s="101" t="n">
        <f aca="false" t="array" ref="H41:H41">SUM(IF(ewidencja!$A$8:$A$759=D41,IF(ewidencja!$C$8:$C$759=E41,ewidencja!$G$8:$G$759,0),0))</f>
        <v>0</v>
      </c>
    </row>
    <row r="42" s="51" customFormat="true" ht="12.75" hidden="true" customHeight="true" outlineLevel="0" collapsed="false">
      <c r="A42" s="49" t="s">
        <v>622</v>
      </c>
      <c r="B42" s="49"/>
      <c r="C42" s="50" t="str">
        <f aca="false">INDEX((klasyfikacja!$B$2:$B$136),MATCH(A42,klasyfikacja!$A$2:$A$136,0))</f>
        <v>Wpływy z tytułu grzywien i innych kar pieniężnych od osób prawnych i innych jednostek organizacyjnych</v>
      </c>
      <c r="D42" s="98" t="s">
        <v>137</v>
      </c>
      <c r="E42" s="102" t="s">
        <v>195</v>
      </c>
      <c r="F42" s="100" t="n">
        <f aca="false">SUM(G42:H42)</f>
        <v>0</v>
      </c>
      <c r="G42" s="101" t="n">
        <f aca="false" t="array" ref="G42:G42">SUM(IF(ewidencja!$A$8:$A$759=D42,IF(ewidencja!$C$8:$C$759=E42,ewidencja!$F$8:$F$759,0),0))</f>
        <v>0</v>
      </c>
      <c r="H42" s="101" t="n">
        <f aca="false" t="array" ref="H42:H42">SUM(IF(ewidencja!$A$8:$A$759=D42,IF(ewidencja!$C$8:$C$759=E42,ewidencja!$G$8:$G$759,0),0))</f>
        <v>0</v>
      </c>
    </row>
    <row r="43" s="51" customFormat="true" ht="12.75" hidden="true" customHeight="true" outlineLevel="0" collapsed="false">
      <c r="A43" s="49" t="s">
        <v>624</v>
      </c>
      <c r="B43" s="49"/>
      <c r="C43" s="50" t="str">
        <f aca="false">INDEX((klasyfikacja!$B$2:$B$136),MATCH(A43,klasyfikacja!$A$2:$A$136,0))</f>
        <v>Wpływy z opłat za koncesje i licencje</v>
      </c>
      <c r="D43" s="98" t="s">
        <v>137</v>
      </c>
      <c r="E43" s="102" t="s">
        <v>356</v>
      </c>
      <c r="F43" s="100" t="n">
        <f aca="false">SUM(G43:H43)</f>
        <v>0</v>
      </c>
      <c r="G43" s="101" t="n">
        <f aca="false" t="array" ref="G43:G43">SUM(IF(ewidencja!$A$8:$A$759=D43,IF(ewidencja!$C$8:$C$759=E43,ewidencja!$F$8:$F$759,0),0))</f>
        <v>0</v>
      </c>
      <c r="H43" s="101" t="n">
        <f aca="false" t="array" ref="H43:H43">SUM(IF(ewidencja!$A$8:$A$759=D43,IF(ewidencja!$C$8:$C$759=E43,ewidencja!$G$8:$G$759,0),0))</f>
        <v>0</v>
      </c>
    </row>
    <row r="44" s="51" customFormat="true" ht="12.75" hidden="true" customHeight="true" outlineLevel="0" collapsed="false">
      <c r="A44" s="49" t="s">
        <v>626</v>
      </c>
      <c r="B44" s="49"/>
      <c r="C44" s="50" t="str">
        <f aca="false">INDEX((klasyfikacja!$B$2:$B$136),MATCH(A44,klasyfikacja!$A$2:$A$136,0))</f>
        <v>Wpływy z opłat egzaminacyjnych oraz opłat za wydawanie świadectw, dyplomów, zaświadczeń, certyfikatów i ich duplikatów</v>
      </c>
      <c r="D44" s="98" t="s">
        <v>137</v>
      </c>
      <c r="E44" s="102" t="s">
        <v>863</v>
      </c>
      <c r="F44" s="100" t="n">
        <f aca="false">SUM(G44:H44)</f>
        <v>0</v>
      </c>
      <c r="G44" s="101" t="n">
        <f aca="false" t="array" ref="G44:G44">SUM(IF(ewidencja!$A$8:$A$759=D44,IF(ewidencja!$C$8:$C$759=E44,ewidencja!$F$8:$F$759,0),0))</f>
        <v>0</v>
      </c>
      <c r="H44" s="101" t="n">
        <f aca="false" t="array" ref="H44:H44">SUM(IF(ewidencja!$A$8:$A$759=D44,IF(ewidencja!$C$8:$C$759=E44,ewidencja!$G$8:$G$759,0),0))</f>
        <v>0</v>
      </c>
    </row>
    <row r="45" s="51" customFormat="true" ht="12.75" hidden="true" customHeight="true" outlineLevel="0" collapsed="false">
      <c r="A45" s="49" t="s">
        <v>628</v>
      </c>
      <c r="B45" s="49"/>
      <c r="C45" s="50" t="str">
        <f aca="false">INDEX((klasyfikacja!$B$2:$B$136),MATCH(A45,klasyfikacja!$A$2:$A$136,0))</f>
        <v>Wpływy z opłat za zezwolenia, akredytacje oraz opłaty ewidencyjne, w tym opłaty za częstotliwości</v>
      </c>
      <c r="D45" s="98" t="s">
        <v>137</v>
      </c>
      <c r="E45" s="102" t="s">
        <v>367</v>
      </c>
      <c r="F45" s="100" t="n">
        <f aca="false">SUM(G45:H45)</f>
        <v>0</v>
      </c>
      <c r="G45" s="101" t="n">
        <f aca="false" t="array" ref="G45:G45">SUM(IF(ewidencja!$A$8:$A$759=D45,IF(ewidencja!$C$8:$C$759=E45,ewidencja!$F$8:$F$759,0),0))</f>
        <v>0</v>
      </c>
      <c r="H45" s="101" t="n">
        <f aca="false" t="array" ref="H45:H45">SUM(IF(ewidencja!$A$8:$A$759=D45,IF(ewidencja!$C$8:$C$759=E45,ewidencja!$G$8:$G$759,0),0))</f>
        <v>0</v>
      </c>
    </row>
    <row r="46" s="51" customFormat="true" ht="12.75" hidden="true" customHeight="true" outlineLevel="0" collapsed="false">
      <c r="A46" s="49" t="s">
        <v>630</v>
      </c>
      <c r="B46" s="49"/>
      <c r="C46" s="50" t="str">
        <f aca="false">INDEX((klasyfikacja!$B$2:$B$136),MATCH(A46,klasyfikacja!$A$2:$A$136,0))</f>
        <v>Wpływy z tytułu opłat i kosztów sądowych oraz innych opłat uiszczanych na rzecz Skarbu Państwa z tytułu postępowania sądowego i prokuratorskiego</v>
      </c>
      <c r="D46" s="98" t="s">
        <v>137</v>
      </c>
      <c r="E46" s="102" t="s">
        <v>203</v>
      </c>
      <c r="F46" s="100" t="n">
        <f aca="false">SUM(G46:H46)</f>
        <v>0</v>
      </c>
      <c r="G46" s="101" t="n">
        <f aca="false" t="array" ref="G46:G46">SUM(IF(ewidencja!$A$8:$A$759=D46,IF(ewidencja!$C$8:$C$759=E46,ewidencja!$F$8:$F$759,0),0))</f>
        <v>0</v>
      </c>
      <c r="H46" s="101" t="n">
        <f aca="false" t="array" ref="H46:H46">SUM(IF(ewidencja!$A$8:$A$759=D46,IF(ewidencja!$C$8:$C$759=E46,ewidencja!$G$8:$G$759,0),0))</f>
        <v>0</v>
      </c>
    </row>
    <row r="47" s="51" customFormat="true" ht="12.75" hidden="true" customHeight="true" outlineLevel="0" collapsed="false">
      <c r="A47" s="49" t="s">
        <v>632</v>
      </c>
      <c r="B47" s="49"/>
      <c r="C47" s="50" t="str">
        <f aca="false">INDEX((klasyfikacja!$B$2:$B$136),MATCH(A47,klasyfikacja!$A$2:$A$136,0))</f>
        <v>Wpływy z tytułu kosztów egzekucyjnych, opłaty komorniczej i kosztów upomnień</v>
      </c>
      <c r="D47" s="98" t="s">
        <v>137</v>
      </c>
      <c r="E47" s="102" t="s">
        <v>200</v>
      </c>
      <c r="F47" s="100" t="n">
        <f aca="false">SUM(G47:H47)</f>
        <v>0</v>
      </c>
      <c r="G47" s="101" t="n">
        <f aca="false" t="array" ref="G47:G47">SUM(IF(ewidencja!$A$8:$A$759=D47,IF(ewidencja!$C$8:$C$759=E47,ewidencja!$F$8:$F$759,0),0))</f>
        <v>0</v>
      </c>
      <c r="H47" s="101" t="n">
        <f aca="false" t="array" ref="H47:H47">SUM(IF(ewidencja!$A$8:$A$759=D47,IF(ewidencja!$C$8:$C$759=E47,ewidencja!$G$8:$G$759,0),0))</f>
        <v>0</v>
      </c>
    </row>
    <row r="48" s="51" customFormat="true" ht="12.75" hidden="true" customHeight="true" outlineLevel="0" collapsed="false">
      <c r="A48" s="49" t="s">
        <v>634</v>
      </c>
      <c r="B48" s="49"/>
      <c r="C48" s="50" t="str">
        <f aca="false">INDEX((klasyfikacja!$B$2:$B$136),MATCH(A48,klasyfikacja!$A$2:$A$136,0))</f>
        <v>Wpływy z opłat za wydanie prawa jazdy</v>
      </c>
      <c r="D48" s="98" t="s">
        <v>137</v>
      </c>
      <c r="E48" s="102" t="s">
        <v>388</v>
      </c>
      <c r="F48" s="100" t="n">
        <f aca="false">SUM(G48:H48)</f>
        <v>0</v>
      </c>
      <c r="G48" s="101" t="n">
        <f aca="false" t="array" ref="G48:G48">SUM(IF(ewidencja!$A$8:$A$759=D48,IF(ewidencja!$C$8:$C$759=E48,ewidencja!$F$8:$F$759,0),0))</f>
        <v>0</v>
      </c>
      <c r="H48" s="101" t="n">
        <f aca="false" t="array" ref="H48:H48">SUM(IF(ewidencja!$A$8:$A$759=D48,IF(ewidencja!$C$8:$C$759=E48,ewidencja!$G$8:$G$759,0),0))</f>
        <v>0</v>
      </c>
    </row>
    <row r="49" s="51" customFormat="true" ht="12.75" hidden="true" customHeight="true" outlineLevel="0" collapsed="false">
      <c r="A49" s="49" t="s">
        <v>636</v>
      </c>
      <c r="B49" s="49"/>
      <c r="C49" s="50" t="str">
        <f aca="false">INDEX((klasyfikacja!$B$2:$B$136),MATCH(A49,klasyfikacja!$A$2:$A$136,0))</f>
        <v>Wpływy z opłat za korzystanie z wychowania przedszkolnego</v>
      </c>
      <c r="D49" s="98" t="s">
        <v>137</v>
      </c>
      <c r="E49" s="102" t="s">
        <v>280</v>
      </c>
      <c r="F49" s="100" t="n">
        <f aca="false">SUM(G49:H49)</f>
        <v>0</v>
      </c>
      <c r="G49" s="101" t="n">
        <f aca="false" t="array" ref="G49:G49">SUM(IF(ewidencja!$A$8:$A$759=D49,IF(ewidencja!$C$8:$C$759=E49,ewidencja!$F$8:$F$759,0),0))</f>
        <v>0</v>
      </c>
      <c r="H49" s="101" t="n">
        <f aca="false" t="array" ref="H49:H49">SUM(IF(ewidencja!$A$8:$A$759=D49,IF(ewidencja!$C$8:$C$759=E49,ewidencja!$G$8:$G$759,0),0))</f>
        <v>0</v>
      </c>
    </row>
    <row r="50" s="51" customFormat="true" ht="12.75" hidden="true" customHeight="true" outlineLevel="0" collapsed="false">
      <c r="A50" s="49" t="s">
        <v>638</v>
      </c>
      <c r="B50" s="49"/>
      <c r="C50" s="50" t="str">
        <f aca="false">INDEX((klasyfikacja!$B$2:$B$136),MATCH(A50,klasyfikacja!$A$2:$A$136,0))</f>
        <v>Wpływy z opłat za korzystanie z wyżywienia w jednostkach realizujących zadania z zakresu wychowania przedszkolnego</v>
      </c>
      <c r="D50" s="98" t="s">
        <v>137</v>
      </c>
      <c r="E50" s="102" t="s">
        <v>510</v>
      </c>
      <c r="F50" s="100" t="n">
        <f aca="false">SUM(G50:H50)</f>
        <v>0</v>
      </c>
      <c r="G50" s="101" t="n">
        <f aca="false" t="array" ref="G50:G50">SUM(IF(ewidencja!$A$8:$A$759=D50,IF(ewidencja!$C$8:$C$759=E50,ewidencja!$F$8:$F$759,0),0))</f>
        <v>0</v>
      </c>
      <c r="H50" s="101" t="n">
        <f aca="false" t="array" ref="H50:H50">SUM(IF(ewidencja!$A$8:$A$759=D50,IF(ewidencja!$C$8:$C$759=E50,ewidencja!$G$8:$G$759,0),0))</f>
        <v>0</v>
      </c>
    </row>
    <row r="51" s="51" customFormat="true" ht="12.75" hidden="true" customHeight="true" outlineLevel="0" collapsed="false">
      <c r="A51" s="49" t="s">
        <v>640</v>
      </c>
      <c r="B51" s="49"/>
      <c r="C51" s="50" t="str">
        <f aca="false">INDEX((klasyfikacja!$B$2:$B$136),MATCH(A51,klasyfikacja!$A$2:$A$136,0))</f>
        <v>Wpływy od rodziców z tytułu opłaty za pobyt dziecka w pieczy zastępczej</v>
      </c>
      <c r="D51" s="98" t="s">
        <v>137</v>
      </c>
      <c r="E51" s="102" t="s">
        <v>248</v>
      </c>
      <c r="F51" s="100" t="n">
        <f aca="false">SUM(G51:H51)</f>
        <v>0</v>
      </c>
      <c r="G51" s="101" t="n">
        <f aca="false" t="array" ref="G51:G51">SUM(IF(ewidencja!$A$8:$A$759=D51,IF(ewidencja!$C$8:$C$759=E51,ewidencja!$F$8:$F$759,0),0))</f>
        <v>0</v>
      </c>
      <c r="H51" s="101" t="n">
        <f aca="false" t="array" ref="H51:H51">SUM(IF(ewidencja!$A$8:$A$759=D51,IF(ewidencja!$C$8:$C$759=E51,ewidencja!$G$8:$G$759,0),0))</f>
        <v>0</v>
      </c>
    </row>
    <row r="52" s="51" customFormat="true" ht="12.75" hidden="false" customHeight="true" outlineLevel="0" collapsed="false">
      <c r="A52" s="49" t="n">
        <v>690</v>
      </c>
      <c r="B52" s="49"/>
      <c r="C52" s="50" t="e">
        <f aca="false">INDEX((klasyfikacja!$B$2:$B$136),MATCH(A52,klasyfikacja!$A$2:$A$136,0))</f>
        <v>#N/A</v>
      </c>
      <c r="D52" s="98" t="s">
        <v>137</v>
      </c>
      <c r="E52" s="102" t="s">
        <v>205</v>
      </c>
      <c r="F52" s="100" t="n">
        <f aca="false">SUM(G52:H52)</f>
        <v>30000</v>
      </c>
      <c r="G52" s="101" t="n">
        <f aca="false" t="array" ref="G52:G52">SUM(IF(ewidencja!$A$8:$A$759=D52,IF(ewidencja!$C$8:$C$759=E52,ewidencja!$F$8:$F$759,0),0))</f>
        <v>30000</v>
      </c>
      <c r="H52" s="101" t="n">
        <f aca="false" t="array" ref="H52:H52">SUM(IF(ewidencja!$A$8:$A$759=D52,IF(ewidencja!$C$8:$C$759=E52,ewidencja!$G$8:$G$759,0),0))</f>
        <v>0</v>
      </c>
    </row>
    <row r="53" s="51" customFormat="true" ht="12.75" hidden="true" customHeight="true" outlineLevel="0" collapsed="false">
      <c r="A53" s="49" t="s">
        <v>646</v>
      </c>
      <c r="B53" s="49"/>
      <c r="C53" s="50" t="str">
        <f aca="false">INDEX((klasyfikacja!$B$2:$B$136),MATCH(A53,klasyfikacja!$A$2:$A$136,0))</f>
        <v>Wpływy z najmu i dzierżawy składników majątkowych Skarbu Państwa, jednostek samorządu terytorialnego lub innych jednostek zaliczanych do sektora finansów publicznych oraz innych umów o podobnym charakterze</v>
      </c>
      <c r="D53" s="98" t="s">
        <v>137</v>
      </c>
      <c r="E53" s="102" t="s">
        <v>58</v>
      </c>
      <c r="F53" s="100" t="n">
        <f aca="false">SUM(G53:H53)</f>
        <v>0</v>
      </c>
      <c r="G53" s="101" t="n">
        <f aca="false" t="array" ref="G53:G53">SUM(IF(ewidencja!$A$8:$A$759=D53,IF(ewidencja!$C$8:$C$759=E53,ewidencja!$F$8:$F$759,0),0))</f>
        <v>0</v>
      </c>
      <c r="H53" s="101" t="n">
        <f aca="false" t="array" ref="H53:H53">SUM(IF(ewidencja!$A$8:$A$759=D53,IF(ewidencja!$C$8:$C$759=E53,ewidencja!$G$8:$G$759,0),0))</f>
        <v>0</v>
      </c>
    </row>
    <row r="54" s="51" customFormat="true" ht="12.75" hidden="true" customHeight="true" outlineLevel="0" collapsed="false">
      <c r="A54" s="49" t="s">
        <v>648</v>
      </c>
      <c r="B54" s="49"/>
      <c r="C54" s="50" t="str">
        <f aca="false">INDEX((klasyfikacja!$B$2:$B$136),MATCH(A54,klasyfikacja!$A$2:$A$136,0))</f>
        <v>Wpływy z usług</v>
      </c>
      <c r="D54" s="98" t="s">
        <v>137</v>
      </c>
      <c r="E54" s="102" t="s">
        <v>37</v>
      </c>
      <c r="F54" s="100" t="n">
        <f aca="false">SUM(G54:H54)</f>
        <v>0</v>
      </c>
      <c r="G54" s="101" t="n">
        <f aca="false" t="array" ref="G54:G54">SUM(IF(ewidencja!$A$8:$A$759=D54,IF(ewidencja!$C$8:$C$759=E54,ewidencja!$F$8:$F$759,0),0))</f>
        <v>0</v>
      </c>
      <c r="H54" s="101" t="n">
        <f aca="false" t="array" ref="H54:H54">SUM(IF(ewidencja!$A$8:$A$759=D54,IF(ewidencja!$C$8:$C$759=E54,ewidencja!$G$8:$G$759,0),0))</f>
        <v>0</v>
      </c>
    </row>
    <row r="55" s="51" customFormat="true" ht="12.75" hidden="true" customHeight="true" outlineLevel="0" collapsed="false">
      <c r="A55" s="49" t="s">
        <v>650</v>
      </c>
      <c r="B55" s="49"/>
      <c r="C55" s="50" t="str">
        <f aca="false">INDEX((klasyfikacja!$B$2:$B$136),MATCH(A55,klasyfikacja!$A$2:$A$136,0))</f>
        <v>Wpływy ze sprzedaży wyrobów</v>
      </c>
      <c r="D55" s="98" t="s">
        <v>137</v>
      </c>
      <c r="E55" s="102" t="s">
        <v>864</v>
      </c>
      <c r="F55" s="100" t="n">
        <f aca="false">SUM(G55:H55)</f>
        <v>0</v>
      </c>
      <c r="G55" s="101" t="n">
        <f aca="false" t="array" ref="G55:G55">SUM(IF(ewidencja!$A$8:$A$759=D55,IF(ewidencja!$C$8:$C$759=E55,ewidencja!$F$8:$F$759,0),0))</f>
        <v>0</v>
      </c>
      <c r="H55" s="101" t="n">
        <f aca="false" t="array" ref="H55:H55">SUM(IF(ewidencja!$A$8:$A$759=D55,IF(ewidencja!$C$8:$C$759=E55,ewidencja!$G$8:$G$759,0),0))</f>
        <v>0</v>
      </c>
    </row>
    <row r="56" s="51" customFormat="true" ht="12.75" hidden="true" customHeight="true" outlineLevel="0" collapsed="false">
      <c r="A56" s="49" t="s">
        <v>652</v>
      </c>
      <c r="B56" s="49"/>
      <c r="C56" s="50" t="str">
        <f aca="false">INDEX((klasyfikacja!$B$2:$B$136),MATCH(A56,klasyfikacja!$A$2:$A$136,0))</f>
        <v>Wpływy z odsetek od dotacji oraz płatności: wykorzystanych niezgodnie z przeznaczeniem lub wykorzystanych z naruszeniem procedur, o których mowa w art. 184 ustawy, pobranych nienależnie lub w nadmiernej wysokości</v>
      </c>
      <c r="D56" s="98" t="s">
        <v>137</v>
      </c>
      <c r="E56" s="102" t="s">
        <v>562</v>
      </c>
      <c r="F56" s="100" t="n">
        <f aca="false">SUM(G56:H56)</f>
        <v>0</v>
      </c>
      <c r="G56" s="101" t="n">
        <f aca="false" t="array" ref="G56:G56">SUM(IF(ewidencja!$A$8:$A$759=D56,IF(ewidencja!$C$8:$C$759=E56,ewidencja!$F$8:$F$759,0),0))</f>
        <v>0</v>
      </c>
      <c r="H56" s="101" t="n">
        <f aca="false" t="array" ref="H56:H56">SUM(IF(ewidencja!$A$8:$A$759=D56,IF(ewidencja!$C$8:$C$759=E56,ewidencja!$G$8:$G$759,0),0))</f>
        <v>0</v>
      </c>
    </row>
    <row r="57" s="51" customFormat="true" ht="12.75" hidden="true" customHeight="true" outlineLevel="0" collapsed="false">
      <c r="A57" s="49" t="s">
        <v>654</v>
      </c>
      <c r="B57" s="49"/>
      <c r="C57" s="50" t="str">
        <f aca="false">INDEX((klasyfikacja!$B$2:$B$136),MATCH(A57,klasyfikacja!$A$2:$A$136,0))</f>
        <v>Wpływy z odsetek od nieterminowych wpłat z tytułu podatków i opłat</v>
      </c>
      <c r="D57" s="98" t="s">
        <v>137</v>
      </c>
      <c r="E57" s="102" t="s">
        <v>321</v>
      </c>
      <c r="F57" s="100" t="n">
        <f aca="false">SUM(G57:H57)</f>
        <v>0</v>
      </c>
      <c r="G57" s="101" t="n">
        <f aca="false" t="array" ref="G57:G57">SUM(IF(ewidencja!$A$8:$A$759=D57,IF(ewidencja!$C$8:$C$759=E57,ewidencja!$F$8:$F$759,0),0))</f>
        <v>0</v>
      </c>
      <c r="H57" s="101" t="n">
        <f aca="false" t="array" ref="H57:H57">SUM(IF(ewidencja!$A$8:$A$759=D57,IF(ewidencja!$C$8:$C$759=E57,ewidencja!$G$8:$G$759,0),0))</f>
        <v>0</v>
      </c>
    </row>
    <row r="58" s="51" customFormat="true" ht="12.75" hidden="true" customHeight="true" outlineLevel="0" collapsed="false">
      <c r="A58" s="49" t="s">
        <v>656</v>
      </c>
      <c r="B58" s="49"/>
      <c r="C58" s="50" t="str">
        <f aca="false">INDEX((klasyfikacja!$B$2:$B$136),MATCH(A58,klasyfikacja!$A$2:$A$136,0))</f>
        <v>Wpływy z pozostałych odsetek</v>
      </c>
      <c r="D58" s="98" t="s">
        <v>137</v>
      </c>
      <c r="E58" s="102" t="s">
        <v>311</v>
      </c>
      <c r="F58" s="100" t="n">
        <f aca="false">SUM(G58:H58)</f>
        <v>0</v>
      </c>
      <c r="G58" s="101" t="n">
        <f aca="false" t="array" ref="G58:G58">SUM(IF(ewidencja!$A$8:$A$759=D58,IF(ewidencja!$C$8:$C$759=E58,ewidencja!$F$8:$F$759,0),0))</f>
        <v>0</v>
      </c>
      <c r="H58" s="101" t="n">
        <f aca="false" t="array" ref="H58:H58">SUM(IF(ewidencja!$A$8:$A$759=D58,IF(ewidencja!$C$8:$C$759=E58,ewidencja!$G$8:$G$759,0),0))</f>
        <v>0</v>
      </c>
    </row>
    <row r="59" s="51" customFormat="true" ht="12.75" hidden="true" customHeight="true" outlineLevel="0" collapsed="false">
      <c r="A59" s="49" t="s">
        <v>658</v>
      </c>
      <c r="B59" s="49"/>
      <c r="C59" s="50" t="str">
        <f aca="false">INDEX((klasyfikacja!$B$2:$B$136),MATCH(A59,klasyfikacja!$A$2:$A$136,0))</f>
        <v>Wpływy z pozostałych odsetek (Finansowanie programów ze środków bezzwrotnych pochodzących z Unii Europejskiej)</v>
      </c>
      <c r="D59" s="98" t="s">
        <v>137</v>
      </c>
      <c r="E59" s="102" t="s">
        <v>865</v>
      </c>
      <c r="F59" s="100" t="n">
        <f aca="false">SUM(G59:H59)</f>
        <v>0</v>
      </c>
      <c r="G59" s="101" t="n">
        <f aca="false" t="array" ref="G59:G59">SUM(IF(ewidencja!$A$8:$A$759=D59,IF(ewidencja!$C$8:$C$759=E59,ewidencja!$F$8:$F$759,0),0))</f>
        <v>0</v>
      </c>
      <c r="H59" s="101" t="n">
        <f aca="false" t="array" ref="H59:H59">SUM(IF(ewidencja!$A$8:$A$759=D59,IF(ewidencja!$C$8:$C$759=E59,ewidencja!$G$8:$G$759,0),0))</f>
        <v>0</v>
      </c>
    </row>
    <row r="60" s="51" customFormat="true" ht="12.75" hidden="true" customHeight="true" outlineLevel="0" collapsed="false">
      <c r="A60" s="49" t="s">
        <v>660</v>
      </c>
      <c r="B60" s="49"/>
      <c r="C60" s="50" t="str">
        <f aca="false">INDEX((klasyfikacja!$B$2:$B$136),MATCH(A60,klasyfikacja!$A$2:$A$136,0))</f>
        <v>Wpływy z rozliczeń/zwrotów z lat ubiegłych</v>
      </c>
      <c r="D60" s="98" t="s">
        <v>137</v>
      </c>
      <c r="E60" s="102" t="s">
        <v>275</v>
      </c>
      <c r="F60" s="100" t="n">
        <f aca="false">SUM(G60:H60)</f>
        <v>0</v>
      </c>
      <c r="G60" s="101" t="n">
        <f aca="false" t="array" ref="G60:G60">SUM(IF(ewidencja!$A$8:$A$759=D60,IF(ewidencja!$C$8:$C$759=E60,ewidencja!$F$8:$F$759,0),0))</f>
        <v>0</v>
      </c>
      <c r="H60" s="101" t="n">
        <f aca="false" t="array" ref="H60:H60">SUM(IF(ewidencja!$A$8:$A$759=D60,IF(ewidencja!$C$8:$C$759=E60,ewidencja!$G$8:$G$759,0),0))</f>
        <v>0</v>
      </c>
    </row>
    <row r="61" s="51" customFormat="true" ht="12.75" hidden="true" customHeight="true" outlineLevel="0" collapsed="false">
      <c r="A61" s="49" t="s">
        <v>662</v>
      </c>
      <c r="B61" s="49"/>
      <c r="C61" s="50" t="str">
        <f aca="false">INDEX((klasyfikacja!$B$2:$B$136),MATCH(A61,klasyfikacja!$A$2:$A$136,0))</f>
        <v>Wpływy z tytułu kar i odszkodowań wynikających z umów</v>
      </c>
      <c r="D61" s="98" t="s">
        <v>137</v>
      </c>
      <c r="E61" s="102" t="s">
        <v>178</v>
      </c>
      <c r="F61" s="100" t="n">
        <f aca="false">SUM(G61:H61)</f>
        <v>0</v>
      </c>
      <c r="G61" s="101" t="n">
        <f aca="false" t="array" ref="G61:G61">SUM(IF(ewidencja!$A$8:$A$759=D61,IF(ewidencja!$C$8:$C$759=E61,ewidencja!$F$8:$F$759,0),0))</f>
        <v>0</v>
      </c>
      <c r="H61" s="101" t="n">
        <f aca="false" t="array" ref="H61:H61">SUM(IF(ewidencja!$A$8:$A$759=D61,IF(ewidencja!$C$8:$C$759=E61,ewidencja!$G$8:$G$759,0),0))</f>
        <v>0</v>
      </c>
    </row>
    <row r="62" s="51" customFormat="true" ht="12.75" hidden="true" customHeight="true" outlineLevel="0" collapsed="false">
      <c r="A62" s="49" t="s">
        <v>664</v>
      </c>
      <c r="B62" s="49"/>
      <c r="C62" s="50" t="str">
        <f aca="false">INDEX((klasyfikacja!$B$2:$B$136),MATCH(A62,klasyfikacja!$A$2:$A$136,0))</f>
        <v>Wpływy z otrzymanych spadków, zapisów i darowizn w postaci pieniężnej</v>
      </c>
      <c r="D62" s="98" t="s">
        <v>137</v>
      </c>
      <c r="E62" s="102" t="s">
        <v>95</v>
      </c>
      <c r="F62" s="100" t="n">
        <f aca="false">SUM(G62:H62)</f>
        <v>0</v>
      </c>
      <c r="G62" s="101" t="n">
        <f aca="false" t="array" ref="G62:G62">SUM(IF(ewidencja!$A$8:$A$759=D62,IF(ewidencja!$C$8:$C$759=E62,ewidencja!$F$8:$F$759,0),0))</f>
        <v>0</v>
      </c>
      <c r="H62" s="101" t="n">
        <f aca="false" t="array" ref="H62:H62">SUM(IF(ewidencja!$A$8:$A$759=D62,IF(ewidencja!$C$8:$C$759=E62,ewidencja!$G$8:$G$759,0),0))</f>
        <v>0</v>
      </c>
    </row>
    <row r="63" s="51" customFormat="true" ht="12.75" hidden="true" customHeight="true" outlineLevel="0" collapsed="false">
      <c r="A63" s="49" t="s">
        <v>666</v>
      </c>
      <c r="B63" s="49"/>
      <c r="C63" s="50" t="str">
        <f aca="false">INDEX((klasyfikacja!$B$2:$B$136),MATCH(A63,klasyfikacja!$A$2:$A$136,0))</f>
        <v>Wpływy z różnych dochodów</v>
      </c>
      <c r="D63" s="98" t="s">
        <v>137</v>
      </c>
      <c r="E63" s="102" t="s">
        <v>153</v>
      </c>
      <c r="F63" s="100" t="n">
        <f aca="false">SUM(G63:H63)</f>
        <v>0</v>
      </c>
      <c r="G63" s="101" t="n">
        <f aca="false" t="array" ref="G63:G63">SUM(IF(ewidencja!$A$8:$A$759=D63,IF(ewidencja!$C$8:$C$759=E63,ewidencja!$F$8:$F$759,0),0))</f>
        <v>0</v>
      </c>
      <c r="H63" s="101" t="n">
        <f aca="false" t="array" ref="H63:H63">SUM(IF(ewidencja!$A$8:$A$759=D63,IF(ewidencja!$C$8:$C$759=E63,ewidencja!$G$8:$G$759,0),0))</f>
        <v>0</v>
      </c>
    </row>
    <row r="64" s="51" customFormat="true" ht="25.5" hidden="true" customHeight="true" outlineLevel="0" collapsed="false">
      <c r="A64" s="49" t="s">
        <v>668</v>
      </c>
      <c r="B64" s="49"/>
      <c r="C64" s="50" t="str">
        <f aca="false">INDEX((klasyfikacja!$B$2:$B$136),MATCH(A64,klasyfikacja!$A$2:$A$136,0))</f>
        <v>Wpływy z różnych dochodów (Finansowanie programów ze środków bezzwrotnych pochodzących z Unii Europejskiej)</v>
      </c>
      <c r="D64" s="98" t="s">
        <v>137</v>
      </c>
      <c r="E64" s="102" t="s">
        <v>866</v>
      </c>
      <c r="F64" s="100" t="n">
        <f aca="false">SUM(G64:H64)</f>
        <v>0</v>
      </c>
      <c r="G64" s="101" t="n">
        <f aca="false" t="array" ref="G64:G64">SUM(IF(ewidencja!$A$8:$A$759=D64,IF(ewidencja!$C$8:$C$759=E64,ewidencja!$F$8:$F$759,0),0))</f>
        <v>0</v>
      </c>
      <c r="H64" s="101" t="n">
        <f aca="false" t="array" ref="H64:H64">SUM(IF(ewidencja!$A$8:$A$759=D64,IF(ewidencja!$C$8:$C$759=E64,ewidencja!$G$8:$G$759,0),0))</f>
        <v>0</v>
      </c>
    </row>
    <row r="65" s="51" customFormat="true" ht="12.75" hidden="true" customHeight="true" outlineLevel="0" collapsed="false">
      <c r="A65" s="49" t="s">
        <v>670</v>
      </c>
      <c r="B65" s="49"/>
      <c r="C65" s="50" t="str">
        <f aca="false">INDEX((klasyfikacja!$B$2:$B$136),MATCH(A65,klasyfikacja!$A$2:$A$136,0))</f>
        <v>Wpływy z różnych dochodów (Płatności w zakresie budżetu środków europejskich)</v>
      </c>
      <c r="D65" s="98" t="s">
        <v>137</v>
      </c>
      <c r="E65" s="102" t="s">
        <v>867</v>
      </c>
      <c r="F65" s="100" t="n">
        <f aca="false">SUM(G65:H65)</f>
        <v>0</v>
      </c>
      <c r="G65" s="101" t="n">
        <f aca="false" t="array" ref="G65:G65">SUM(IF(ewidencja!$A$8:$A$759=D65,IF(ewidencja!$C$8:$C$759=E65,ewidencja!$F$8:$F$759,0),0))</f>
        <v>0</v>
      </c>
      <c r="H65" s="101" t="n">
        <f aca="false" t="array" ref="H65:H65">SUM(IF(ewidencja!$A$8:$A$759=D65,IF(ewidencja!$C$8:$C$759=E65,ewidencja!$G$8:$G$759,0),0))</f>
        <v>0</v>
      </c>
    </row>
    <row r="66" s="51" customFormat="true" ht="38.25" hidden="true" customHeight="true" outlineLevel="0" collapsed="false">
      <c r="A66" s="49" t="s">
        <v>672</v>
      </c>
      <c r="B66" s="49"/>
      <c r="C66" s="50" t="str">
        <f aca="false">INDEX((klasyfikacja!$B$2:$B$136),MATCH(A66,klasyfikacja!$A$2:$A$136,0))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66" s="98" t="s">
        <v>137</v>
      </c>
      <c r="E66" s="102" t="s">
        <v>868</v>
      </c>
      <c r="F66" s="100" t="n">
        <f aca="false">SUM(G66:H66)</f>
        <v>0</v>
      </c>
      <c r="G66" s="101" t="n">
        <f aca="false" t="array" ref="G66:G66">SUM(IF(ewidencja!$A$8:$A$759=D66,IF(ewidencja!$C$8:$C$759=E66,ewidencja!$F$8:$F$759,0),0))</f>
        <v>0</v>
      </c>
      <c r="H66" s="101" t="n">
        <f aca="false" t="array" ref="H66:H66">SUM(IF(ewidencja!$A$8:$A$759=D66,IF(ewidencja!$C$8:$C$759=E66,ewidencja!$G$8:$G$759,0),0))</f>
        <v>0</v>
      </c>
    </row>
    <row r="67" s="51" customFormat="true" ht="12.75" hidden="true" customHeight="true" outlineLevel="0" collapsed="false">
      <c r="A67" s="49" t="s">
        <v>674</v>
      </c>
      <c r="B67" s="49"/>
      <c r="C67" s="50" t="str">
        <f aca="false">INDEX((klasyfikacja!$B$2:$B$136),MATCH(A67,klasyfikacja!$A$2:$A$136,0))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67" s="98" t="s">
        <v>137</v>
      </c>
      <c r="E67" s="102" t="n">
        <v>2007</v>
      </c>
      <c r="F67" s="100" t="n">
        <f aca="false">SUM(G67:H67)</f>
        <v>0</v>
      </c>
      <c r="G67" s="101" t="n">
        <f aca="false" t="array" ref="G67:G67">SUM(IF(ewidencja!$A$8:$A$759=D67,IF(ewidencja!$C$8:$C$759=E67,ewidencja!$F$8:$F$759,0),0))</f>
        <v>0</v>
      </c>
      <c r="H67" s="101" t="n">
        <f aca="false" t="array" ref="H67:H67">SUM(IF(ewidencja!$A$8:$A$759=D67,IF(ewidencja!$C$8:$C$759=E67,ewidencja!$G$8:$G$759,0),0))</f>
        <v>0</v>
      </c>
    </row>
    <row r="68" s="51" customFormat="true" ht="12.75" hidden="true" customHeight="true" outlineLevel="0" collapsed="false">
      <c r="A68" s="49" t="s">
        <v>676</v>
      </c>
      <c r="B68" s="49"/>
      <c r="C68" s="50" t="str">
        <f aca="false">INDEX((klasyfikacja!$B$2:$B$136),MATCH(A68,klasyfikacja!$A$2:$A$136,0))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68" s="98" t="s">
        <v>137</v>
      </c>
      <c r="E68" s="102" t="n">
        <v>2008</v>
      </c>
      <c r="F68" s="100" t="n">
        <f aca="false">SUM(G68:H68)</f>
        <v>0</v>
      </c>
      <c r="G68" s="101" t="n">
        <f aca="false" t="array" ref="G68:G68">SUM(IF(ewidencja!$A$8:$A$759=D68,IF(ewidencja!$C$8:$C$759=E68,ewidencja!$F$8:$F$759,0),0))</f>
        <v>0</v>
      </c>
      <c r="H68" s="101" t="n">
        <f aca="false" t="array" ref="H68:H68">SUM(IF(ewidencja!$A$8:$A$759=D68,IF(ewidencja!$C$8:$C$759=E68,ewidencja!$G$8:$G$759,0),0))</f>
        <v>0</v>
      </c>
    </row>
    <row r="69" s="51" customFormat="true" ht="12.75" hidden="true" customHeight="true" outlineLevel="0" collapsed="false">
      <c r="A69" s="49" t="s">
        <v>678</v>
      </c>
      <c r="B69" s="49"/>
      <c r="C69" s="50" t="str">
        <f aca="false">INDEX((klasyfikacja!$B$2:$B$136),MATCH(A69,klasyfikacja!$A$2:$A$136,0))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69" s="98" t="s">
        <v>137</v>
      </c>
      <c r="E69" s="102" t="n">
        <v>2009</v>
      </c>
      <c r="F69" s="100" t="n">
        <f aca="false">SUM(G69:H69)</f>
        <v>0</v>
      </c>
      <c r="G69" s="101" t="n">
        <f aca="false" t="array" ref="G69:G69">SUM(IF(ewidencja!$A$8:$A$759=D69,IF(ewidencja!$C$8:$C$759=E69,ewidencja!$F$8:$F$759,0),0))</f>
        <v>0</v>
      </c>
      <c r="H69" s="101" t="n">
        <f aca="false" t="array" ref="H69:H69">SUM(IF(ewidencja!$A$8:$A$759=D69,IF(ewidencja!$C$8:$C$759=E69,ewidencja!$G$8:$G$759,0),0))</f>
        <v>0</v>
      </c>
    </row>
    <row r="70" s="51" customFormat="true" ht="25.5" hidden="true" customHeight="true" outlineLevel="0" collapsed="false">
      <c r="A70" s="49" t="s">
        <v>680</v>
      </c>
      <c r="B70" s="49"/>
      <c r="C70" s="50" t="str">
        <f aca="false">INDEX((klasyfikacja!$B$2:$B$136),MATCH(A70,klasyfikacja!$A$2:$A$136,0))</f>
        <v>Dotacja celowa otrzymana z budżetu państwa na realizację zadań bieżących z zakresu administracji rządowej oraz innych zadań zleconych gminie (związkom gmin, związkom powiatowo-gminnym) ustawami</v>
      </c>
      <c r="D70" s="98" t="s">
        <v>137</v>
      </c>
      <c r="E70" s="102" t="n">
        <v>2010</v>
      </c>
      <c r="F70" s="100" t="n">
        <f aca="false">SUM(G70:H70)</f>
        <v>0</v>
      </c>
      <c r="G70" s="101" t="n">
        <f aca="false" t="array" ref="G70:G70">SUM(IF(ewidencja!$A$8:$A$759=D70,IF(ewidencja!$C$8:$C$759=E70,ewidencja!$F$8:$F$759,0),0))</f>
        <v>0</v>
      </c>
      <c r="H70" s="101" t="n">
        <f aca="false" t="array" ref="H70:H70">SUM(IF(ewidencja!$A$8:$A$759=D70,IF(ewidencja!$C$8:$C$759=E70,ewidencja!$G$8:$G$759,0),0))</f>
        <v>0</v>
      </c>
    </row>
    <row r="71" s="51" customFormat="true" ht="12.75" hidden="true" customHeight="true" outlineLevel="0" collapsed="false">
      <c r="A71" s="49" t="s">
        <v>682</v>
      </c>
      <c r="B71" s="49"/>
      <c r="C71" s="50" t="str">
        <f aca="false">INDEX((klasyfikacja!$B$2:$B$136),MATCH(A71,klasyfikacja!$A$2:$A$136,0))</f>
        <v>Dotacja celowa otrzymana z budżetu państwa na zadania bieżące realizowane przez gminę na podstawie porozumień z organami administracji rządowej</v>
      </c>
      <c r="D71" s="98" t="s">
        <v>137</v>
      </c>
      <c r="E71" s="102" t="n">
        <v>2020</v>
      </c>
      <c r="F71" s="100" t="n">
        <f aca="false">SUM(G71:H71)</f>
        <v>0</v>
      </c>
      <c r="G71" s="101" t="n">
        <f aca="false" t="array" ref="G71:G71">SUM(IF(ewidencja!$A$8:$A$759=D71,IF(ewidencja!$C$8:$C$759=E71,ewidencja!$F$8:$F$759,0),0))</f>
        <v>0</v>
      </c>
      <c r="H71" s="101" t="n">
        <f aca="false" t="array" ref="H71:H71">SUM(IF(ewidencja!$A$8:$A$759=D71,IF(ewidencja!$C$8:$C$759=E71,ewidencja!$G$8:$G$759,0),0))</f>
        <v>0</v>
      </c>
    </row>
    <row r="72" s="51" customFormat="true" ht="12.75" hidden="true" customHeight="true" outlineLevel="0" collapsed="false">
      <c r="A72" s="49" t="s">
        <v>684</v>
      </c>
      <c r="B72" s="49"/>
      <c r="C72" s="50" t="str">
        <f aca="false">INDEX((klasyfikacja!$B$2:$B$136),MATCH(A72,klasyfikacja!$A$2:$A$136,0))</f>
        <v>Dotacja celowa otrzymana z budżetu państwa na realizację własnych zadań bieżących gmin (związków gmin, związków powiatowo-gminnych)</v>
      </c>
      <c r="D72" s="98" t="s">
        <v>137</v>
      </c>
      <c r="E72" s="102" t="n">
        <v>2030</v>
      </c>
      <c r="F72" s="100" t="n">
        <f aca="false">SUM(G72:H72)</f>
        <v>0</v>
      </c>
      <c r="G72" s="101" t="n">
        <f aca="false" t="array" ref="G72:G72">SUM(IF(ewidencja!$A$8:$A$759=D72,IF(ewidencja!$C$8:$C$759=E72,ewidencja!$F$8:$F$759,0),0))</f>
        <v>0</v>
      </c>
      <c r="H72" s="101" t="n">
        <f aca="false" t="array" ref="H72:H72">SUM(IF(ewidencja!$A$8:$A$759=D72,IF(ewidencja!$C$8:$C$759=E72,ewidencja!$G$8:$G$759,0),0))</f>
        <v>0</v>
      </c>
    </row>
    <row r="73" s="51" customFormat="true" ht="25.5" hidden="true" customHeight="true" outlineLevel="0" collapsed="false">
      <c r="A73" s="49" t="s">
        <v>688</v>
      </c>
      <c r="B73" s="49"/>
      <c r="C73" s="50" t="str">
        <f aca="false">INDEX((klasyfikacja!$B$2:$B$136),MATCH(A73,klasyfikacja!$A$2:$A$136,0))</f>
        <v>Dotacja celowa otrzymana z budżetu państwa na realizację zadań bieżących gmin z zakresu edukacyjnej opieki wychowawczej finansowanych w całości przez budżet państwa w ramach programów rządowych</v>
      </c>
      <c r="D73" s="98" t="s">
        <v>137</v>
      </c>
      <c r="E73" s="102" t="n">
        <v>2040</v>
      </c>
      <c r="F73" s="100" t="n">
        <f aca="false">SUM(G73:H73)</f>
        <v>0</v>
      </c>
      <c r="G73" s="101" t="n">
        <f aca="false" t="array" ref="G73:G73">SUM(IF(ewidencja!$A$8:$A$759=D73,IF(ewidencja!$C$8:$C$759=E73,ewidencja!$F$8:$F$759,0),0))</f>
        <v>0</v>
      </c>
      <c r="H73" s="101" t="n">
        <f aca="false" t="array" ref="H73:H73">SUM(IF(ewidencja!$A$8:$A$759=D73,IF(ewidencja!$C$8:$C$759=E73,ewidencja!$G$8:$G$759,0),0))</f>
        <v>0</v>
      </c>
    </row>
    <row r="74" s="51" customFormat="true" ht="37.5" hidden="true" customHeight="true" outlineLevel="0" collapsed="false">
      <c r="A74" s="49" t="s">
        <v>690</v>
      </c>
      <c r="B74" s="49"/>
      <c r="C74" s="50" t="str">
        <f aca="false">INDEX((klasyfikacja!$B$2:$B$136),MATCH(A74,klasyfikacja!$A$2:$A$136,0))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74" s="98" t="s">
        <v>137</v>
      </c>
      <c r="E74" s="102" t="n">
        <v>2057</v>
      </c>
      <c r="F74" s="100" t="n">
        <f aca="false">SUM(G74:H74)</f>
        <v>0</v>
      </c>
      <c r="G74" s="101" t="n">
        <f aca="false" t="array" ref="G74:G74">SUM(IF(ewidencja!$A$8:$A$759=D74,IF(ewidencja!$C$8:$C$759=E74,ewidencja!$F$8:$F$759,0),0))</f>
        <v>0</v>
      </c>
      <c r="H74" s="101" t="n">
        <f aca="false" t="array" ref="H74:H74">SUM(IF(ewidencja!$A$8:$A$759=D74,IF(ewidencja!$C$8:$C$759=E74,ewidencja!$G$8:$G$759,0),0))</f>
        <v>0</v>
      </c>
    </row>
    <row r="75" s="51" customFormat="true" ht="37.5" hidden="true" customHeight="true" outlineLevel="0" collapsed="false">
      <c r="A75" s="49" t="s">
        <v>692</v>
      </c>
      <c r="B75" s="49"/>
      <c r="C75" s="50" t="str">
        <f aca="false">INDEX((klasyfikacja!$B$2:$B$136),MATCH(A75,klasyfikacja!$A$2:$A$136,0))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75" s="98" t="s">
        <v>137</v>
      </c>
      <c r="E75" s="102" t="n">
        <v>2058</v>
      </c>
      <c r="F75" s="100" t="n">
        <f aca="false">SUM(G75:H75)</f>
        <v>0</v>
      </c>
      <c r="G75" s="101" t="n">
        <f aca="false" t="array" ref="G75:G75">SUM(IF(ewidencja!$A$8:$A$759=D75,IF(ewidencja!$C$8:$C$759=E75,ewidencja!$F$8:$F$759,0),0))</f>
        <v>0</v>
      </c>
      <c r="H75" s="101" t="n">
        <f aca="false" t="array" ref="H75:H75">SUM(IF(ewidencja!$A$8:$A$759=D75,IF(ewidencja!$C$8:$C$759=E75,ewidencja!$G$8:$G$759,0),0))</f>
        <v>0</v>
      </c>
    </row>
    <row r="76" s="51" customFormat="true" ht="37.5" hidden="true" customHeight="true" outlineLevel="0" collapsed="false">
      <c r="A76" s="49" t="s">
        <v>694</v>
      </c>
      <c r="B76" s="49"/>
      <c r="C76" s="50" t="str">
        <f aca="false">INDEX((klasyfikacja!$B$2:$B$136),MATCH(A76,klasyfikacja!$A$2:$A$136,0))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76" s="98" t="s">
        <v>137</v>
      </c>
      <c r="E76" s="102" t="n">
        <v>2059</v>
      </c>
      <c r="F76" s="100" t="n">
        <f aca="false">SUM(G76:H76)</f>
        <v>0</v>
      </c>
      <c r="G76" s="101" t="n">
        <f aca="false" t="array" ref="G76:G76">SUM(IF(ewidencja!$A$8:$A$759=D76,IF(ewidencja!$C$8:$C$759=E76,ewidencja!$F$8:$F$759,0),0))</f>
        <v>0</v>
      </c>
      <c r="H76" s="101" t="n">
        <f aca="false" t="array" ref="H76:H76">SUM(IF(ewidencja!$A$8:$A$759=D76,IF(ewidencja!$C$8:$C$759=E76,ewidencja!$G$8:$G$759,0),0))</f>
        <v>0</v>
      </c>
    </row>
    <row r="77" s="51" customFormat="true" ht="37.5" hidden="true" customHeight="true" outlineLevel="0" collapsed="false">
      <c r="A77" s="49" t="s">
        <v>696</v>
      </c>
      <c r="B77" s="49"/>
      <c r="C77" s="50" t="str">
        <f aca="false">INDEX((klasyfikacja!$B$2:$B$136),MATCH(A77,klasyfikacja!$A$2:$A$136,0))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77" s="98" t="s">
        <v>137</v>
      </c>
      <c r="E77" s="102" t="n">
        <v>2060</v>
      </c>
      <c r="F77" s="100" t="n">
        <f aca="false">SUM(G77:H77)</f>
        <v>0</v>
      </c>
      <c r="G77" s="101" t="n">
        <f aca="false" t="array" ref="G77:G77">SUM(IF(ewidencja!$A$8:$A$759=D77,IF(ewidencja!$C$8:$C$759=E77,ewidencja!$F$8:$F$759,0),0))</f>
        <v>0</v>
      </c>
      <c r="H77" s="101" t="n">
        <f aca="false" t="array" ref="H77:H77">SUM(IF(ewidencja!$A$8:$A$759=D77,IF(ewidencja!$C$8:$C$759=E77,ewidencja!$G$8:$G$759,0),0))</f>
        <v>0</v>
      </c>
    </row>
    <row r="78" s="51" customFormat="true" ht="25.5" hidden="false" customHeight="false" outlineLevel="0" collapsed="false">
      <c r="A78" s="49" t="n">
        <v>2110</v>
      </c>
      <c r="B78" s="49"/>
      <c r="C78" s="50" t="e">
        <f aca="false">INDEX((klasyfikacja!$B$2:$B$136),MATCH(A78,klasyfikacja!$A$2:$A$136,0))</f>
        <v>#N/A</v>
      </c>
      <c r="D78" s="98" t="s">
        <v>137</v>
      </c>
      <c r="E78" s="102" t="n">
        <v>2110</v>
      </c>
      <c r="F78" s="100" t="n">
        <f aca="false">SUM(G78:H78)</f>
        <v>32795</v>
      </c>
      <c r="G78" s="101" t="n">
        <f aca="false" t="array" ref="G78:G78">SUM(IF(ewidencja!$A$8:$A$759=D78,IF(ewidencja!$C$8:$C$759=E78,ewidencja!$F$8:$F$759,0),0))</f>
        <v>0</v>
      </c>
      <c r="H78" s="101" t="n">
        <f aca="false" t="array" ref="H78:H78">SUM(IF(ewidencja!$A$8:$A$759=D78,IF(ewidencja!$C$8:$C$759=E78,ewidencja!$G$8:$G$759,0),0))</f>
        <v>32795</v>
      </c>
    </row>
    <row r="79" s="51" customFormat="true" ht="12.75" hidden="true" customHeight="true" outlineLevel="0" collapsed="false">
      <c r="A79" s="49" t="s">
        <v>700</v>
      </c>
      <c r="B79" s="49"/>
      <c r="C79" s="50" t="str">
        <f aca="false">INDEX((klasyfikacja!$B$2:$B$136),MATCH(A79,klasyfikacja!$A$2:$A$136,0))</f>
        <v>Dotacja celowa otrzymana z budżetu państwa na zadania bieżące realizowane przez powiat na podstawie porozumień z organami administracji rządowej</v>
      </c>
      <c r="D79" s="98" t="s">
        <v>137</v>
      </c>
      <c r="E79" s="102" t="n">
        <v>2120</v>
      </c>
      <c r="F79" s="100" t="n">
        <f aca="false">SUM(G79:H79)</f>
        <v>0</v>
      </c>
      <c r="G79" s="101" t="n">
        <f aca="false" t="array" ref="G79:G79">SUM(IF(ewidencja!$A$8:$A$759=D79,IF(ewidencja!$C$8:$C$759=E79,ewidencja!$F$8:$F$759,0),0))</f>
        <v>0</v>
      </c>
      <c r="H79" s="101" t="n">
        <f aca="false" t="array" ref="H79:H79">SUM(IF(ewidencja!$A$8:$A$759=D79,IF(ewidencja!$C$8:$C$759=E79,ewidencja!$G$8:$G$759,0),0))</f>
        <v>0</v>
      </c>
    </row>
    <row r="80" s="51" customFormat="true" ht="12.75" hidden="true" customHeight="true" outlineLevel="0" collapsed="false">
      <c r="A80" s="49" t="s">
        <v>702</v>
      </c>
      <c r="B80" s="49"/>
      <c r="C80" s="50" t="str">
        <f aca="false">INDEX((klasyfikacja!$B$2:$B$136),MATCH(A80,klasyfikacja!$A$2:$A$136,0))</f>
        <v>Dotacja celowa otrzymana z budżetu państwa na realizację bieżących zadań własnych powiatu</v>
      </c>
      <c r="D80" s="98" t="s">
        <v>137</v>
      </c>
      <c r="E80" s="102" t="n">
        <v>2130</v>
      </c>
      <c r="F80" s="100" t="n">
        <f aca="false">SUM(G80:H80)</f>
        <v>0</v>
      </c>
      <c r="G80" s="101" t="n">
        <f aca="false" t="array" ref="G80:G80">SUM(IF(ewidencja!$A$8:$A$759=D80,IF(ewidencja!$C$8:$C$759=E80,ewidencja!$F$8:$F$759,0),0))</f>
        <v>0</v>
      </c>
      <c r="H80" s="101" t="n">
        <f aca="false" t="array" ref="H80:H80">SUM(IF(ewidencja!$A$8:$A$759=D80,IF(ewidencja!$C$8:$C$759=E80,ewidencja!$G$8:$G$759,0),0))</f>
        <v>0</v>
      </c>
    </row>
    <row r="81" s="51" customFormat="true" ht="38.25" hidden="true" customHeight="true" outlineLevel="0" collapsed="false">
      <c r="A81" s="49" t="s">
        <v>704</v>
      </c>
      <c r="B81" s="49"/>
      <c r="C81" s="50" t="str">
        <f aca="false">INDEX((klasyfikacja!$B$2:$B$136),MATCH(A81,klasyfikacja!$A$2:$A$136,0))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81" s="98" t="s">
        <v>137</v>
      </c>
      <c r="E81" s="102" t="n">
        <v>2160</v>
      </c>
      <c r="F81" s="100" t="n">
        <f aca="false">SUM(G81:H81)</f>
        <v>0</v>
      </c>
      <c r="G81" s="101" t="n">
        <f aca="false" t="array" ref="G81:G81">SUM(IF(ewidencja!$A$8:$A$759=D81,IF(ewidencja!$C$8:$C$759=E81,ewidencja!$F$8:$F$759,0),0))</f>
        <v>0</v>
      </c>
      <c r="H81" s="101" t="n">
        <f aca="false" t="array" ref="H81:H81">SUM(IF(ewidencja!$A$8:$A$759=D81,IF(ewidencja!$C$8:$C$759=E81,ewidencja!$G$8:$G$759,0),0))</f>
        <v>0</v>
      </c>
    </row>
    <row r="82" s="51" customFormat="true" ht="25.5" hidden="true" customHeight="true" outlineLevel="0" collapsed="false">
      <c r="A82" s="49" t="s">
        <v>708</v>
      </c>
      <c r="B82" s="49"/>
      <c r="C82" s="50" t="str">
        <f aca="false">INDEX((klasyfikacja!$B$2:$B$136),MATCH(A82,klasyfikacja!$A$2:$A$136,0))</f>
        <v>Dotacja celowa otrzymana z gminy na zadania bieżące realizowane na podstawie porozumień (umów) między jednostkami samorządu terytorialnego</v>
      </c>
      <c r="D82" s="98" t="s">
        <v>137</v>
      </c>
      <c r="E82" s="102" t="n">
        <v>2310</v>
      </c>
      <c r="F82" s="100" t="n">
        <f aca="false">SUM(G82:H82)</f>
        <v>0</v>
      </c>
      <c r="G82" s="101" t="n">
        <f aca="false" t="array" ref="G82:G82">SUM(IF(ewidencja!$A$8:$A$759=D82,IF(ewidencja!$C$8:$C$759=E82,ewidencja!$F$8:$F$759,0),0))</f>
        <v>0</v>
      </c>
      <c r="H82" s="101" t="n">
        <f aca="false" t="array" ref="H82:H82">SUM(IF(ewidencja!$A$8:$A$759=D82,IF(ewidencja!$C$8:$C$759=E82,ewidencja!$G$8:$G$759,0),0))</f>
        <v>0</v>
      </c>
    </row>
    <row r="83" s="51" customFormat="true" ht="12.75" hidden="true" customHeight="true" outlineLevel="0" collapsed="false">
      <c r="A83" s="49" t="s">
        <v>712</v>
      </c>
      <c r="B83" s="49"/>
      <c r="C83" s="50" t="str">
        <f aca="false">INDEX((klasyfikacja!$B$2:$B$136),MATCH(A83,klasyfikacja!$A$2:$A$136,0))</f>
        <v>Dotacja celowa otrzymana z powiatu na zadania bieżące realizowane na podstawie porozumień (umów) między jednostkami samorządu terytorialnego</v>
      </c>
      <c r="D83" s="98" t="s">
        <v>137</v>
      </c>
      <c r="E83" s="102" t="n">
        <v>2320</v>
      </c>
      <c r="F83" s="100" t="n">
        <f aca="false">SUM(G83:H83)</f>
        <v>0</v>
      </c>
      <c r="G83" s="101" t="n">
        <f aca="false" t="array" ref="G83:G83">SUM(IF(ewidencja!$A$8:$A$759=D83,IF(ewidencja!$C$8:$C$759=E83,ewidencja!$F$8:$F$759,0),0))</f>
        <v>0</v>
      </c>
      <c r="H83" s="101" t="n">
        <f aca="false" t="array" ref="H83:H83">SUM(IF(ewidencja!$A$8:$A$759=D83,IF(ewidencja!$C$8:$C$759=E83,ewidencja!$G$8:$G$759,0),0))</f>
        <v>0</v>
      </c>
    </row>
    <row r="84" s="51" customFormat="true" ht="25.5" hidden="true" customHeight="true" outlineLevel="0" collapsed="false">
      <c r="A84" s="49" t="s">
        <v>714</v>
      </c>
      <c r="B84" s="49"/>
      <c r="C84" s="50" t="str">
        <f aca="false">INDEX((klasyfikacja!$B$2:$B$136),MATCH(A84,klasyfikacja!$A$2:$A$136,0))</f>
        <v>Dotacja celowa otrzymana od samorządu województwa na zadania bieżące realizowane na podstawie porozumień (umów) między jednostkami samorządu terytorialnego</v>
      </c>
      <c r="D84" s="98" t="s">
        <v>137</v>
      </c>
      <c r="E84" s="102" t="n">
        <v>2330</v>
      </c>
      <c r="F84" s="100" t="n">
        <f aca="false">SUM(G84:H84)</f>
        <v>0</v>
      </c>
      <c r="G84" s="101" t="n">
        <f aca="false" t="array" ref="G84:G84">SUM(IF(ewidencja!$A$8:$A$759=D84,IF(ewidencja!$C$8:$C$759=E84,ewidencja!$F$8:$F$759,0),0))</f>
        <v>0</v>
      </c>
      <c r="H84" s="101" t="n">
        <f aca="false" t="array" ref="H84:H84">SUM(IF(ewidencja!$A$8:$A$759=D84,IF(ewidencja!$C$8:$C$759=E84,ewidencja!$G$8:$G$759,0),0))</f>
        <v>0</v>
      </c>
    </row>
    <row r="85" s="51" customFormat="true" ht="12.75" hidden="true" customHeight="true" outlineLevel="0" collapsed="false">
      <c r="A85" s="49" t="s">
        <v>716</v>
      </c>
      <c r="B85" s="49"/>
      <c r="C85" s="50" t="str">
        <f aca="false">INDEX((klasyfikacja!$B$2:$B$136),MATCH(A85,klasyfikacja!$A$2:$A$136,0))</f>
        <v>Dochody jednostek samorządu terytorialnego związane z realizacją zadań z zakresu administracji rządowej oraz innych zadań zleconych ustawami</v>
      </c>
      <c r="D85" s="98" t="s">
        <v>137</v>
      </c>
      <c r="E85" s="102" t="n">
        <v>2360</v>
      </c>
      <c r="F85" s="100" t="n">
        <f aca="false">SUM(G85:H85)</f>
        <v>0</v>
      </c>
      <c r="G85" s="101" t="n">
        <f aca="false" t="array" ref="G85:G85">SUM(IF(ewidencja!$A$8:$A$759=D85,IF(ewidencja!$C$8:$C$759=E85,ewidencja!$F$8:$F$759,0),0))</f>
        <v>0</v>
      </c>
      <c r="H85" s="101" t="n">
        <f aca="false" t="array" ref="H85:H85">SUM(IF(ewidencja!$A$8:$A$759=D85,IF(ewidencja!$C$8:$C$759=E85,ewidencja!$G$8:$G$759,0),0))</f>
        <v>0</v>
      </c>
    </row>
    <row r="86" s="51" customFormat="true" ht="12.75" hidden="true" customHeight="true" outlineLevel="0" collapsed="false">
      <c r="A86" s="49" t="s">
        <v>718</v>
      </c>
      <c r="B86" s="49"/>
      <c r="C86" s="50" t="str">
        <f aca="false">INDEX((klasyfikacja!$B$2:$B$136),MATCH(A86,klasyfikacja!$A$2:$A$136,0))</f>
        <v>Wpływy do budżetu nadwyżki środków obrotowych samorządowego zakładu budżetowego</v>
      </c>
      <c r="D86" s="98" t="s">
        <v>137</v>
      </c>
      <c r="E86" s="102" t="n">
        <v>2370</v>
      </c>
      <c r="F86" s="100" t="n">
        <f aca="false">SUM(G86:H86)</f>
        <v>0</v>
      </c>
      <c r="G86" s="101" t="n">
        <f aca="false" t="array" ref="G86:G86">SUM(IF(ewidencja!$A$8:$A$759=D86,IF(ewidencja!$C$8:$C$759=E86,ewidencja!$F$8:$F$759,0),0))</f>
        <v>0</v>
      </c>
      <c r="H86" s="101" t="n">
        <f aca="false" t="array" ref="H86:H86">SUM(IF(ewidencja!$A$8:$A$759=D86,IF(ewidencja!$C$8:$C$759=E86,ewidencja!$G$8:$G$759,0),0))</f>
        <v>0</v>
      </c>
    </row>
    <row r="87" s="51" customFormat="true" ht="12.75" hidden="true" customHeight="true" outlineLevel="0" collapsed="false">
      <c r="A87" s="49" t="s">
        <v>720</v>
      </c>
      <c r="B87" s="49"/>
      <c r="C87" s="50" t="str">
        <f aca="false">INDEX((klasyfikacja!$B$2:$B$136),MATCH(A87,klasyfikacja!$A$2:$A$136,0))</f>
        <v>Dotacja otrzymana z państwowego funduszu celowego na realizację zadań bieżących jednostek sektora finansów publicznych</v>
      </c>
      <c r="D87" s="98" t="s">
        <v>137</v>
      </c>
      <c r="E87" s="102" t="n">
        <v>2440</v>
      </c>
      <c r="F87" s="100" t="n">
        <f aca="false">SUM(G87:H87)</f>
        <v>0</v>
      </c>
      <c r="G87" s="101" t="n">
        <f aca="false" t="array" ref="G87:G87">SUM(IF(ewidencja!$A$8:$A$759=D87,IF(ewidencja!$C$8:$C$759=E87,ewidencja!$F$8:$F$759,0),0))</f>
        <v>0</v>
      </c>
      <c r="H87" s="101" t="n">
        <f aca="false" t="array" ref="H87:H87">SUM(IF(ewidencja!$A$8:$A$759=D87,IF(ewidencja!$C$8:$C$759=E87,ewidencja!$G$8:$G$759,0),0))</f>
        <v>0</v>
      </c>
    </row>
    <row r="88" s="51" customFormat="true" ht="12.75" hidden="true" customHeight="true" outlineLevel="0" collapsed="false">
      <c r="A88" s="49" t="s">
        <v>722</v>
      </c>
      <c r="B88" s="49"/>
      <c r="C88" s="50" t="str">
        <f aca="false">INDEX((klasyfikacja!$B$2:$B$136),MATCH(A88,klasyfikacja!$A$2:$A$136,0))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88" s="98" t="s">
        <v>137</v>
      </c>
      <c r="E88" s="102" t="n">
        <v>2442</v>
      </c>
      <c r="F88" s="100" t="n">
        <f aca="false">SUM(G88:H88)</f>
        <v>0</v>
      </c>
      <c r="G88" s="101" t="n">
        <f aca="false" t="array" ref="G88:G88">SUM(IF(ewidencja!$A$8:$A$759=D88,IF(ewidencja!$C$8:$C$759=E88,ewidencja!$F$8:$F$759,0),0))</f>
        <v>0</v>
      </c>
      <c r="H88" s="101" t="n">
        <f aca="false" t="array" ref="H88:H88">SUM(IF(ewidencja!$A$8:$A$759=D88,IF(ewidencja!$C$8:$C$759=E88,ewidencja!$G$8:$G$759,0),0))</f>
        <v>0</v>
      </c>
    </row>
    <row r="89" s="51" customFormat="true" ht="25.5" hidden="true" customHeight="true" outlineLevel="0" collapsed="false">
      <c r="A89" s="49" t="s">
        <v>724</v>
      </c>
      <c r="B89" s="49"/>
      <c r="C89" s="50" t="str">
        <f aca="false">INDEX((klasyfikacja!$B$2:$B$136),MATCH(A89,klasyfikacja!$A$2:$A$136,0))</f>
        <v>Środki otrzymane od pozostałych jednostek zaliczanych do sektora finansów publicznych na realizację zadań bieżących jednostek zaliczanych do sektora finansów publicznych</v>
      </c>
      <c r="D89" s="98" t="s">
        <v>137</v>
      </c>
      <c r="E89" s="102" t="n">
        <v>2460</v>
      </c>
      <c r="F89" s="100" t="n">
        <f aca="false">SUM(G89:H89)</f>
        <v>0</v>
      </c>
      <c r="G89" s="101" t="n">
        <f aca="false" t="array" ref="G89:G89">SUM(IF(ewidencja!$A$8:$A$759=D89,IF(ewidencja!$C$8:$C$759=E89,ewidencja!$F$8:$F$759,0),0))</f>
        <v>0</v>
      </c>
      <c r="H89" s="101" t="n">
        <f aca="false" t="array" ref="H89:H89">SUM(IF(ewidencja!$A$8:$A$759=D89,IF(ewidencja!$C$8:$C$759=E89,ewidencja!$G$8:$G$759,0),0))</f>
        <v>0</v>
      </c>
    </row>
    <row r="90" s="51" customFormat="true" ht="12.75" hidden="true" customHeight="true" outlineLevel="0" collapsed="false">
      <c r="A90" s="49" t="s">
        <v>728</v>
      </c>
      <c r="B90" s="49"/>
      <c r="C90" s="50" t="str">
        <f aca="false">INDEX((klasyfikacja!$B$2:$B$136),MATCH(A90,klasyfikacja!$A$2:$A$136,0))</f>
        <v>Rekompensaty utraconych dochodów w podatkach i opłatach lokalnych</v>
      </c>
      <c r="D90" s="98" t="s">
        <v>137</v>
      </c>
      <c r="E90" s="102" t="n">
        <v>2680</v>
      </c>
      <c r="F90" s="100" t="n">
        <f aca="false">SUM(G90:H90)</f>
        <v>0</v>
      </c>
      <c r="G90" s="101" t="n">
        <f aca="false" t="array" ref="G90:G90">SUM(IF(ewidencja!$A$8:$A$759=D90,IF(ewidencja!$C$8:$C$759=E90,ewidencja!$F$8:$F$759,0),0))</f>
        <v>0</v>
      </c>
      <c r="H90" s="101" t="n">
        <f aca="false" t="array" ref="H90:H90">SUM(IF(ewidencja!$A$8:$A$759=D90,IF(ewidencja!$C$8:$C$759=E90,ewidencja!$G$8:$G$759,0),0))</f>
        <v>0</v>
      </c>
    </row>
    <row r="91" s="51" customFormat="true" ht="12.75" hidden="true" customHeight="true" outlineLevel="0" collapsed="false">
      <c r="A91" s="49" t="s">
        <v>730</v>
      </c>
      <c r="B91" s="49"/>
      <c r="C91" s="50" t="str">
        <f aca="false">INDEX((klasyfikacja!$B$2:$B$136),MATCH(A91,klasyfikacja!$A$2:$A$136,0))</f>
        <v>Środki z Funduszu Pracy otrzymane na realizację zadań wynikających z odrębnych ustaw</v>
      </c>
      <c r="D91" s="98" t="s">
        <v>137</v>
      </c>
      <c r="E91" s="102" t="n">
        <v>2690</v>
      </c>
      <c r="F91" s="100" t="n">
        <f aca="false">SUM(G91:H91)</f>
        <v>0</v>
      </c>
      <c r="G91" s="101" t="n">
        <f aca="false" t="array" ref="G91:G91">SUM(IF(ewidencja!$A$8:$A$759=D91,IF(ewidencja!$C$8:$C$759=E91,ewidencja!$F$8:$F$759,0),0))</f>
        <v>0</v>
      </c>
      <c r="H91" s="101" t="n">
        <f aca="false" t="array" ref="H91:H91">SUM(IF(ewidencja!$A$8:$A$759=D91,IF(ewidencja!$C$8:$C$759=E91,ewidencja!$G$8:$G$759,0),0))</f>
        <v>0</v>
      </c>
    </row>
    <row r="92" s="51" customFormat="true" ht="25.5" hidden="true" customHeight="true" outlineLevel="0" collapsed="false">
      <c r="A92" s="49" t="s">
        <v>732</v>
      </c>
      <c r="B92" s="49"/>
      <c r="C92" s="50" t="str">
        <f aca="false">INDEX((klasyfikacja!$B$2:$B$136),MATCH(A92,klasyfikacja!$A$2:$A$136,0))</f>
        <v>Środki na dofinansowanie własnych zadań bieżących gmin, powiatów (związków gmin, związków powiatowo-gminnych, związków powiatów), samorządów województw, pozyskane z innych źródeł</v>
      </c>
      <c r="D92" s="98" t="s">
        <v>137</v>
      </c>
      <c r="E92" s="102" t="n">
        <v>2700</v>
      </c>
      <c r="F92" s="100" t="n">
        <f aca="false">SUM(G92:H92)</f>
        <v>0</v>
      </c>
      <c r="G92" s="101" t="n">
        <f aca="false" t="array" ref="G92:G92">SUM(IF(ewidencja!$A$8:$A$759=D92,IF(ewidencja!$C$8:$C$759=E92,ewidencja!$F$8:$F$759,0),0))</f>
        <v>0</v>
      </c>
      <c r="H92" s="101" t="n">
        <f aca="false" t="array" ref="H92:H92">SUM(IF(ewidencja!$A$8:$A$759=D92,IF(ewidencja!$C$8:$C$759=E92,ewidencja!$G$8:$G$759,0),0))</f>
        <v>0</v>
      </c>
    </row>
    <row r="93" s="51" customFormat="true" ht="12.75" hidden="true" customHeight="true" outlineLevel="0" collapsed="false">
      <c r="A93" s="49" t="s">
        <v>734</v>
      </c>
      <c r="B93" s="49"/>
      <c r="C93" s="50" t="str">
        <f aca="false">INDEX((klasyfikacja!$B$2:$B$136),MATCH(A93,klasyfikacja!$A$2:$A$136,0))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93" s="98" t="s">
        <v>137</v>
      </c>
      <c r="E93" s="102" t="n">
        <v>2701</v>
      </c>
      <c r="F93" s="100" t="n">
        <f aca="false">SUM(G93:H93)</f>
        <v>0</v>
      </c>
      <c r="G93" s="101" t="n">
        <f aca="false" t="array" ref="G93:G93">SUM(IF(ewidencja!$A$8:$A$759=D93,IF(ewidencja!$C$8:$C$759=E93,ewidencja!$F$8:$F$759,0),0))</f>
        <v>0</v>
      </c>
      <c r="H93" s="101" t="n">
        <f aca="false" t="array" ref="H93:H93">SUM(IF(ewidencja!$A$8:$A$759=D93,IF(ewidencja!$C$8:$C$759=E93,ewidencja!$G$8:$G$759,0),0))</f>
        <v>0</v>
      </c>
    </row>
    <row r="94" s="51" customFormat="true" ht="12.75" hidden="true" customHeight="true" outlineLevel="0" collapsed="false">
      <c r="A94" s="49" t="s">
        <v>740</v>
      </c>
      <c r="B94" s="49"/>
      <c r="C94" s="50" t="str">
        <f aca="false">INDEX((klasyfikacja!$B$2:$B$136),MATCH(A94,klasyfikacja!$A$2:$A$136,0))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94" s="98" t="s">
        <v>137</v>
      </c>
      <c r="E94" s="102" t="n">
        <v>2705</v>
      </c>
      <c r="F94" s="100" t="n">
        <f aca="false">SUM(G94:H94)</f>
        <v>0</v>
      </c>
      <c r="G94" s="101" t="n">
        <f aca="false" t="array" ref="G94:G94">SUM(IF(ewidencja!$A$8:$A$759=D94,IF(ewidencja!$C$8:$C$759=E94,ewidencja!$F$8:$F$759,0),0))</f>
        <v>0</v>
      </c>
      <c r="H94" s="101" t="n">
        <f aca="false" t="array" ref="H94:H94">SUM(IF(ewidencja!$A$8:$A$759=D94,IF(ewidencja!$C$8:$C$759=E94,ewidencja!$G$8:$G$759,0),0))</f>
        <v>0</v>
      </c>
    </row>
    <row r="95" s="51" customFormat="true" ht="12.75" hidden="true" customHeight="true" outlineLevel="0" collapsed="false">
      <c r="A95" s="49" t="s">
        <v>742</v>
      </c>
      <c r="B95" s="49"/>
      <c r="C95" s="50" t="str">
        <f aca="false">INDEX((klasyfikacja!$B$2:$B$136),MATCH(A95,klasyfikacja!$A$2:$A$136,0))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95" s="98" t="s">
        <v>137</v>
      </c>
      <c r="E95" s="102" t="n">
        <v>2706</v>
      </c>
      <c r="F95" s="100" t="n">
        <f aca="false">SUM(G95:H95)</f>
        <v>0</v>
      </c>
      <c r="G95" s="101" t="n">
        <f aca="false" t="array" ref="G95:G95">SUM(IF(ewidencja!$A$8:$A$759=D95,IF(ewidencja!$C$8:$C$759=E95,ewidencja!$F$8:$F$759,0),0))</f>
        <v>0</v>
      </c>
      <c r="H95" s="101" t="n">
        <f aca="false" t="array" ref="H95:H95">SUM(IF(ewidencja!$A$8:$A$759=D95,IF(ewidencja!$C$8:$C$759=E95,ewidencja!$G$8:$G$759,0),0))</f>
        <v>0</v>
      </c>
    </row>
    <row r="96" s="51" customFormat="true" ht="12.75" hidden="true" customHeight="true" outlineLevel="0" collapsed="false">
      <c r="A96" s="49" t="s">
        <v>744</v>
      </c>
      <c r="B96" s="49"/>
      <c r="C96" s="50" t="str">
        <f aca="false">INDEX((klasyfikacja!$B$2:$B$136),MATCH(A96,klasyfikacja!$A$2:$A$136,0))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96" s="98" t="s">
        <v>137</v>
      </c>
      <c r="E96" s="102" t="n">
        <v>2707</v>
      </c>
      <c r="F96" s="100" t="n">
        <f aca="false">SUM(G96:H96)</f>
        <v>0</v>
      </c>
      <c r="G96" s="101" t="n">
        <f aca="false" t="array" ref="G96:G96">SUM(IF(ewidencja!$A$8:$A$759=D96,IF(ewidencja!$C$8:$C$759=E96,ewidencja!$F$8:$F$759,0),0))</f>
        <v>0</v>
      </c>
      <c r="H96" s="101" t="n">
        <f aca="false" t="array" ref="H96:H96">SUM(IF(ewidencja!$A$8:$A$759=D96,IF(ewidencja!$C$8:$C$759=E96,ewidencja!$G$8:$G$759,0),0))</f>
        <v>0</v>
      </c>
    </row>
    <row r="97" s="51" customFormat="true" ht="51.75" hidden="true" customHeight="true" outlineLevel="0" collapsed="false">
      <c r="A97" s="49" t="s">
        <v>746</v>
      </c>
      <c r="B97" s="49"/>
      <c r="C97" s="50" t="str">
        <f aca="false">INDEX((klasyfikacja!$B$2:$B$136),MATCH(A97,klasyfikacja!$A$2:$A$136,0))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97" s="98" t="s">
        <v>137</v>
      </c>
      <c r="E97" s="102" t="n">
        <v>2708</v>
      </c>
      <c r="F97" s="100" t="n">
        <f aca="false">SUM(G97:H97)</f>
        <v>0</v>
      </c>
      <c r="G97" s="101" t="n">
        <f aca="false" t="array" ref="G97:G97">SUM(IF(ewidencja!$A$8:$A$759=D97,IF(ewidencja!$C$8:$C$759=E97,ewidencja!$F$8:$F$759,0),0))</f>
        <v>0</v>
      </c>
      <c r="H97" s="101" t="n">
        <f aca="false" t="array" ref="H97:H97">SUM(IF(ewidencja!$A$8:$A$759=D97,IF(ewidencja!$C$8:$C$759=E97,ewidencja!$G$8:$G$759,0),0))</f>
        <v>0</v>
      </c>
    </row>
    <row r="98" s="51" customFormat="true" ht="12.75" hidden="true" customHeight="true" outlineLevel="0" collapsed="false">
      <c r="A98" s="49" t="s">
        <v>750</v>
      </c>
      <c r="B98" s="49"/>
      <c r="C98" s="50" t="str">
        <f aca="false">INDEX((klasyfikacja!$B$2:$B$136),MATCH(A98,klasyfikacja!$A$2:$A$136,0))</f>
        <v>Dotacja celowa otrzymana z tytułu pomocy finansowej udzielanej między jednostkami samorządu terytorialnego na dofinansowanie własnych zadań bieżących</v>
      </c>
      <c r="D98" s="98" t="s">
        <v>137</v>
      </c>
      <c r="E98" s="102" t="n">
        <v>2710</v>
      </c>
      <c r="F98" s="100" t="n">
        <f aca="false">SUM(G98:H98)</f>
        <v>0</v>
      </c>
      <c r="G98" s="101" t="n">
        <f aca="false" t="array" ref="G98:G98">SUM(IF(ewidencja!$A$8:$A$759=D98,IF(ewidencja!$C$8:$C$759=E98,ewidencja!$F$8:$F$759,0),0))</f>
        <v>0</v>
      </c>
      <c r="H98" s="101" t="n">
        <f aca="false" t="array" ref="H98:H98">SUM(IF(ewidencja!$A$8:$A$759=D98,IF(ewidencja!$C$8:$C$759=E98,ewidencja!$G$8:$G$759,0),0))</f>
        <v>0</v>
      </c>
    </row>
    <row r="99" s="51" customFormat="true" ht="12.75" hidden="true" customHeight="true" outlineLevel="0" collapsed="false">
      <c r="A99" s="49" t="s">
        <v>752</v>
      </c>
      <c r="B99" s="49"/>
      <c r="C99" s="50" t="str">
        <f aca="false">INDEX((klasyfikacja!$B$2:$B$136),MATCH(A99,klasyfikacja!$A$2:$A$136,0))</f>
        <v>Środki na uzupełnienie dochodów gmin</v>
      </c>
      <c r="D99" s="98" t="s">
        <v>137</v>
      </c>
      <c r="E99" s="102" t="n">
        <v>2750</v>
      </c>
      <c r="F99" s="100" t="n">
        <f aca="false">SUM(G99:H99)</f>
        <v>0</v>
      </c>
      <c r="G99" s="101" t="n">
        <f aca="false" t="array" ref="G99:G99">SUM(IF(ewidencja!$A$8:$A$759=D99,IF(ewidencja!$C$8:$C$759=E99,ewidencja!$F$8:$F$759,0),0))</f>
        <v>0</v>
      </c>
      <c r="H99" s="101" t="n">
        <f aca="false" t="array" ref="H99:H99">SUM(IF(ewidencja!$A$8:$A$759=D99,IF(ewidencja!$C$8:$C$759=E99,ewidencja!$G$8:$G$759,0),0))</f>
        <v>0</v>
      </c>
    </row>
    <row r="100" s="51" customFormat="true" ht="12.75" hidden="true" customHeight="true" outlineLevel="0" collapsed="false">
      <c r="A100" s="49" t="s">
        <v>754</v>
      </c>
      <c r="B100" s="49"/>
      <c r="C100" s="50" t="str">
        <f aca="false">INDEX((klasyfikacja!$B$2:$B$136),MATCH(A100,klasyfikacja!$A$2:$A$136,0))</f>
        <v>Środki na uzupełnienie dochodów powiatów</v>
      </c>
      <c r="D100" s="98" t="s">
        <v>137</v>
      </c>
      <c r="E100" s="102" t="n">
        <v>2760</v>
      </c>
      <c r="F100" s="100" t="n">
        <f aca="false">SUM(G100:H100)</f>
        <v>0</v>
      </c>
      <c r="G100" s="101" t="n">
        <f aca="false" t="array" ref="G100:G100">SUM(IF(ewidencja!$A$8:$A$759=D100,IF(ewidencja!$C$8:$C$759=E100,ewidencja!$F$8:$F$759,0),0))</f>
        <v>0</v>
      </c>
      <c r="H100" s="101" t="n">
        <f aca="false" t="array" ref="H100:H100">SUM(IF(ewidencja!$A$8:$A$759=D100,IF(ewidencja!$C$8:$C$759=E100,ewidencja!$G$8:$G$759,0),0))</f>
        <v>0</v>
      </c>
    </row>
    <row r="101" s="51" customFormat="true" ht="12.75" hidden="true" customHeight="true" outlineLevel="0" collapsed="false">
      <c r="A101" s="49" t="s">
        <v>756</v>
      </c>
      <c r="B101" s="49"/>
      <c r="C101" s="50" t="str">
        <f aca="false">INDEX((klasyfikacja!$B$2:$B$136),MATCH(A101,klasyfikacja!$A$2:$A$136,0))</f>
        <v>Środki na utrzymanie rzecznych przepraw promowych oraz na remonty, utrzymanie, ochronę i zarządzanie drogami krajowymi i wojewódzkimi w granicach miast na prawach powiatu</v>
      </c>
      <c r="D101" s="98" t="s">
        <v>137</v>
      </c>
      <c r="E101" s="102" t="n">
        <v>2790</v>
      </c>
      <c r="F101" s="100" t="n">
        <f aca="false">SUM(G101:H101)</f>
        <v>0</v>
      </c>
      <c r="G101" s="101" t="n">
        <f aca="false" t="array" ref="G101:G101">SUM(IF(ewidencja!$A$8:$A$759=D101,IF(ewidencja!$C$8:$C$759=E101,ewidencja!$F$8:$F$759,0),0))</f>
        <v>0</v>
      </c>
      <c r="H101" s="101" t="n">
        <f aca="false" t="array" ref="H101:H101">SUM(IF(ewidencja!$A$8:$A$759=D101,IF(ewidencja!$C$8:$C$759=E101,ewidencja!$G$8:$G$759,0),0))</f>
        <v>0</v>
      </c>
    </row>
    <row r="102" s="51" customFormat="true" ht="12.75" hidden="true" customHeight="true" outlineLevel="0" collapsed="false">
      <c r="A102" s="49" t="s">
        <v>758</v>
      </c>
      <c r="B102" s="49"/>
      <c r="C102" s="50" t="str">
        <f aca="false">INDEX((klasyfikacja!$B$2:$B$136),MATCH(A102,klasyfikacja!$A$2:$A$136,0))</f>
        <v>Dotacja z budżetu państwa dla gmin uzdrowiskowych</v>
      </c>
      <c r="D102" s="98" t="s">
        <v>137</v>
      </c>
      <c r="E102" s="102" t="n">
        <v>2870</v>
      </c>
      <c r="F102" s="100" t="n">
        <f aca="false">SUM(G102:H102)</f>
        <v>0</v>
      </c>
      <c r="G102" s="101" t="n">
        <f aca="false" t="array" ref="G102:G102">SUM(IF(ewidencja!$A$8:$A$759=D102,IF(ewidencja!$C$8:$C$759=E102,ewidencja!$F$8:$F$759,0),0))</f>
        <v>0</v>
      </c>
      <c r="H102" s="101" t="n">
        <f aca="false" t="array" ref="H102:H102">SUM(IF(ewidencja!$A$8:$A$759=D102,IF(ewidencja!$C$8:$C$759=E102,ewidencja!$G$8:$G$759,0),0))</f>
        <v>0</v>
      </c>
    </row>
    <row r="103" s="51" customFormat="true" ht="12.75" hidden="true" customHeight="true" outlineLevel="0" collapsed="false">
      <c r="A103" s="49" t="s">
        <v>760</v>
      </c>
      <c r="B103" s="49"/>
      <c r="C103" s="50" t="str">
        <f aca="false">INDEX((klasyfikacja!$B$2:$B$136),MATCH(A103,klasyfikacja!$A$2:$A$136,0))</f>
        <v>Wpływy ze zwrotów dotacji oraz płatności wykorzystanych niezgodnie z przeznaczeniem lub wykorzystanych z naruszeniem procedur, o których mowa w art. 184 ustawy, pobranych nienależnie lub w nadmiernej wysokości</v>
      </c>
      <c r="D103" s="98" t="s">
        <v>137</v>
      </c>
      <c r="E103" s="102" t="n">
        <v>2910</v>
      </c>
      <c r="F103" s="100" t="n">
        <f aca="false">SUM(G103:H103)</f>
        <v>0</v>
      </c>
      <c r="G103" s="101" t="n">
        <f aca="false" t="array" ref="G103:G103">SUM(IF(ewidencja!$A$8:$A$759=D103,IF(ewidencja!$C$8:$C$759=E103,ewidencja!$F$8:$F$759,0),0))</f>
        <v>0</v>
      </c>
      <c r="H103" s="101" t="n">
        <f aca="false" t="array" ref="H103:H103">SUM(IF(ewidencja!$A$8:$A$759=D103,IF(ewidencja!$C$8:$C$759=E103,ewidencja!$G$8:$G$759,0),0))</f>
        <v>0</v>
      </c>
    </row>
    <row r="104" s="51" customFormat="true" ht="12.75" hidden="true" customHeight="true" outlineLevel="0" collapsed="false">
      <c r="A104" s="49" t="s">
        <v>762</v>
      </c>
      <c r="B104" s="49"/>
      <c r="C104" s="50" t="str">
        <f aca="false">INDEX((klasyfikacja!$B$2:$B$136),MATCH(A104,klasyfikacja!$A$2:$A$136,0))</f>
        <v>Subwencje ogólne z budżetu państwa</v>
      </c>
      <c r="D104" s="98" t="s">
        <v>137</v>
      </c>
      <c r="E104" s="102" t="n">
        <v>2920</v>
      </c>
      <c r="F104" s="100" t="n">
        <f aca="false">SUM(G104:H104)</f>
        <v>0</v>
      </c>
      <c r="G104" s="101" t="n">
        <f aca="false" t="array" ref="G104:G104">SUM(IF(ewidencja!$A$8:$A$759=D104,IF(ewidencja!$C$8:$C$759=E104,ewidencja!$F$8:$F$759,0),0))</f>
        <v>0</v>
      </c>
      <c r="H104" s="101" t="n">
        <f aca="false" t="array" ref="H104:H104">SUM(IF(ewidencja!$A$8:$A$759=D104,IF(ewidencja!$C$8:$C$759=E104,ewidencja!$G$8:$G$759,0),0))</f>
        <v>0</v>
      </c>
    </row>
    <row r="105" s="51" customFormat="true" ht="12.75" hidden="true" customHeight="true" outlineLevel="0" collapsed="false">
      <c r="A105" s="49" t="s">
        <v>764</v>
      </c>
      <c r="B105" s="49"/>
      <c r="C105" s="50" t="str">
        <f aca="false">INDEX((klasyfikacja!$B$2:$B$136),MATCH(A105,klasyfikacja!$A$2:$A$136,0))</f>
        <v>Wpływy ze zwrotów niewykorzystanych dotacji oraz płatności</v>
      </c>
      <c r="D105" s="98" t="s">
        <v>137</v>
      </c>
      <c r="E105" s="102" t="n">
        <v>2950</v>
      </c>
      <c r="F105" s="100" t="n">
        <f aca="false">SUM(G105:H105)</f>
        <v>0</v>
      </c>
      <c r="G105" s="101" t="n">
        <f aca="false" t="array" ref="G105:G105">SUM(IF(ewidencja!$A$8:$A$759=D105,IF(ewidencja!$C$8:$C$759=E105,ewidencja!$F$8:$F$759,0),0))</f>
        <v>0</v>
      </c>
      <c r="H105" s="101" t="n">
        <f aca="false" t="array" ref="H105:H105">SUM(IF(ewidencja!$A$8:$A$759=D105,IF(ewidencja!$C$8:$C$759=E105,ewidencja!$G$8:$G$759,0),0))</f>
        <v>0</v>
      </c>
    </row>
    <row r="106" s="93" customFormat="true" ht="18" hidden="true" customHeight="true" outlineLevel="0" collapsed="false">
      <c r="A106" s="94"/>
      <c r="B106" s="94"/>
      <c r="C106" s="95" t="s">
        <v>869</v>
      </c>
      <c r="D106" s="103"/>
      <c r="E106" s="104"/>
      <c r="F106" s="96" t="n">
        <f aca="false">SUM(G106:H106)</f>
        <v>0</v>
      </c>
      <c r="G106" s="97" t="n">
        <f aca="false">SUM(G107:G141)</f>
        <v>0</v>
      </c>
      <c r="H106" s="97" t="n">
        <f aca="false">SUM(H107:H141)</f>
        <v>0</v>
      </c>
    </row>
    <row r="107" s="51" customFormat="true" ht="12.75" hidden="true" customHeight="true" outlineLevel="0" collapsed="false">
      <c r="A107" s="49" t="s">
        <v>766</v>
      </c>
      <c r="B107" s="49"/>
      <c r="C107" s="50" t="str">
        <f aca="false">INDEX((klasyfikacja!$B$2:$B$136),MATCH(A107,klasyfikacja!$A$2:$A$136,0))</f>
        <v>Wpływy z tytułu przekształcenia prawa użytkowania wieczystego w prawo własności</v>
      </c>
      <c r="D107" s="98" t="s">
        <v>137</v>
      </c>
      <c r="E107" s="102" t="s">
        <v>419</v>
      </c>
      <c r="F107" s="100" t="n">
        <f aca="false">SUM(G107:H107)</f>
        <v>0</v>
      </c>
      <c r="G107" s="101" t="n">
        <f aca="false" t="array" ref="G107:G107">SUM(IF(ewidencja!$A$8:$A$759=D107,IF(ewidencja!$C$8:$C$759=E107,ewidencja!$F$8:$F$759,0),0))</f>
        <v>0</v>
      </c>
      <c r="H107" s="101" t="n">
        <f aca="false" t="array" ref="H107:H107">SUM(IF(ewidencja!$A$8:$A$759=D107,IF(ewidencja!$C$8:$C$759=E107,ewidencja!$G$8:$G$759,0),0))</f>
        <v>0</v>
      </c>
    </row>
    <row r="108" s="51" customFormat="true" ht="12.75" hidden="true" customHeight="true" outlineLevel="0" collapsed="false">
      <c r="A108" s="49" t="s">
        <v>768</v>
      </c>
      <c r="B108" s="49"/>
      <c r="C108" s="50" t="str">
        <f aca="false">INDEX((klasyfikacja!$B$2:$B$136),MATCH(A108,klasyfikacja!$A$2:$A$136,0))</f>
        <v>Wpłaty z tytułu odpłatnego nabycia prawa własności oraz prawa użytkowania wieczystego nieruchomości</v>
      </c>
      <c r="D108" s="98" t="s">
        <v>137</v>
      </c>
      <c r="E108" s="102" t="s">
        <v>475</v>
      </c>
      <c r="F108" s="100" t="n">
        <f aca="false">SUM(G108:H108)</f>
        <v>0</v>
      </c>
      <c r="G108" s="101" t="n">
        <f aca="false" t="array" ref="G108:G108">SUM(IF(ewidencja!$A$8:$A$759=D108,IF(ewidencja!$C$8:$C$759=E108,ewidencja!$F$8:$F$759,0),0))</f>
        <v>0</v>
      </c>
      <c r="H108" s="101" t="n">
        <f aca="false" t="array" ref="H108:H108">SUM(IF(ewidencja!$A$8:$A$759=D108,IF(ewidencja!$C$8:$C$759=E108,ewidencja!$G$8:$G$759,0),0))</f>
        <v>0</v>
      </c>
    </row>
    <row r="109" s="51" customFormat="true" ht="12.75" hidden="true" customHeight="true" outlineLevel="0" collapsed="false">
      <c r="A109" s="49" t="s">
        <v>770</v>
      </c>
      <c r="B109" s="49"/>
      <c r="C109" s="50" t="str">
        <f aca="false">INDEX((klasyfikacja!$B$2:$B$136),MATCH(A109,klasyfikacja!$A$2:$A$136,0))</f>
        <v>Wpływy ze zbycia praw majątkowych</v>
      </c>
      <c r="D109" s="98" t="s">
        <v>137</v>
      </c>
      <c r="E109" s="102" t="s">
        <v>870</v>
      </c>
      <c r="F109" s="100" t="n">
        <f aca="false">SUM(G109:H109)</f>
        <v>0</v>
      </c>
      <c r="G109" s="101" t="n">
        <f aca="false" t="array" ref="G109:G109">SUM(IF(ewidencja!$A$8:$A$759=D109,IF(ewidencja!$C$8:$C$759=E109,ewidencja!$F$8:$F$759,0),0))</f>
        <v>0</v>
      </c>
      <c r="H109" s="101" t="n">
        <f aca="false" t="array" ref="H109:H109">SUM(IF(ewidencja!$A$8:$A$759=D109,IF(ewidencja!$C$8:$C$759=E109,ewidencja!$G$8:$G$759,0),0))</f>
        <v>0</v>
      </c>
    </row>
    <row r="110" s="51" customFormat="true" ht="12.75" hidden="true" customHeight="true" outlineLevel="0" collapsed="false">
      <c r="A110" s="49" t="s">
        <v>772</v>
      </c>
      <c r="B110" s="49"/>
      <c r="C110" s="50" t="str">
        <f aca="false">INDEX((klasyfikacja!$B$2:$B$136),MATCH(A110,klasyfikacja!$A$2:$A$136,0))</f>
        <v>Wpływy z tytułu odszkodowania za przejęte nieruchomości pod inwestycje celu publicznego</v>
      </c>
      <c r="D110" s="98" t="s">
        <v>137</v>
      </c>
      <c r="E110" s="102" t="s">
        <v>871</v>
      </c>
      <c r="F110" s="100" t="n">
        <f aca="false">SUM(G110:H110)</f>
        <v>0</v>
      </c>
      <c r="G110" s="101" t="n">
        <f aca="false" t="array" ref="G110:G110">SUM(IF(ewidencja!$A$8:$A$759=D110,IF(ewidencja!$C$8:$C$759=E110,ewidencja!$F$8:$F$759,0),0))</f>
        <v>0</v>
      </c>
      <c r="H110" s="101" t="n">
        <f aca="false" t="array" ref="H110:H110">SUM(IF(ewidencja!$A$8:$A$759=D110,IF(ewidencja!$C$8:$C$759=E110,ewidencja!$G$8:$G$759,0),0))</f>
        <v>0</v>
      </c>
    </row>
    <row r="111" s="51" customFormat="true" ht="12.75" hidden="true" customHeight="true" outlineLevel="0" collapsed="false">
      <c r="A111" s="49" t="s">
        <v>774</v>
      </c>
      <c r="B111" s="49"/>
      <c r="C111" s="50" t="str">
        <f aca="false">INDEX((klasyfikacja!$B$2:$B$136),MATCH(A111,klasyfikacja!$A$2:$A$136,0))</f>
        <v>Wpływy ze sprzedaży składników majątkowych</v>
      </c>
      <c r="D111" s="98" t="s">
        <v>137</v>
      </c>
      <c r="E111" s="102" t="s">
        <v>472</v>
      </c>
      <c r="F111" s="100" t="n">
        <f aca="false">SUM(G111:H111)</f>
        <v>0</v>
      </c>
      <c r="G111" s="101" t="n">
        <f aca="false" t="array" ref="G111:G111">SUM(IF(ewidencja!$A$8:$A$759=D111,IF(ewidencja!$C$8:$C$759=E111,ewidencja!$F$8:$F$759,0),0))</f>
        <v>0</v>
      </c>
      <c r="H111" s="101" t="n">
        <f aca="false" t="array" ref="H111:H111">SUM(IF(ewidencja!$A$8:$A$759=D111,IF(ewidencja!$C$8:$C$759=E111,ewidencja!$G$8:$G$759,0),0))</f>
        <v>0</v>
      </c>
    </row>
    <row r="112" s="51" customFormat="true" ht="25.5" hidden="true" customHeight="false" outlineLevel="0" collapsed="false">
      <c r="A112" s="49" t="s">
        <v>776</v>
      </c>
      <c r="B112" s="49"/>
      <c r="C112" s="50" t="str">
        <f aca="false">INDEX((klasyfikacja!$B$2:$B$136),MATCH(A112,klasyfikacja!$A$2:$A$136,0))</f>
        <v>Środki z Funduszu Przeciwdziałania COVID-19 na finansowanie lub dofinansowanie kosztów realizacji inwestycji i zakupów inwestycyjnych związanych z przeciwdziałaniem COVID-19</v>
      </c>
      <c r="D112" s="98" t="s">
        <v>137</v>
      </c>
      <c r="E112" s="102" t="n">
        <v>6090</v>
      </c>
      <c r="F112" s="100" t="n">
        <f aca="false">SUM(G112:H112)</f>
        <v>0</v>
      </c>
      <c r="G112" s="101" t="n">
        <f aca="false" t="array" ref="G112:G112">SUM(IF(ewidencja!$A$8:$A$759=D112,IF(ewidencja!$C$8:$C$759=E112,ewidencja!$F$8:$F$759,0),0))</f>
        <v>0</v>
      </c>
      <c r="H112" s="101" t="n">
        <f aca="false" t="array" ref="H112:H112">SUM(IF(ewidencja!$A$8:$A$759=D112,IF(ewidencja!$C$8:$C$759=E112,ewidencja!$G$8:$G$759,0),0))</f>
        <v>0</v>
      </c>
    </row>
    <row r="113" s="51" customFormat="true" ht="25.5" hidden="true" customHeight="true" outlineLevel="0" collapsed="false">
      <c r="A113" s="49" t="s">
        <v>778</v>
      </c>
      <c r="B113" s="49"/>
      <c r="C113" s="50" t="str">
        <f aca="false">INDEX((klasyfikacja!$B$2:$B$136),MATCH(A113,klasyfikacja!$A$2:$A$136,0))</f>
        <v>Środki na inwestycje na drogach publicznych powiatowych i wojewódzkich oraz na drogach powiatowych, wojewódzkich i krajowych w granicach miast na prawach powiatu</v>
      </c>
      <c r="D113" s="98" t="s">
        <v>137</v>
      </c>
      <c r="E113" s="102" t="n">
        <v>6180</v>
      </c>
      <c r="F113" s="100" t="n">
        <f aca="false">SUM(G113:H113)</f>
        <v>0</v>
      </c>
      <c r="G113" s="101" t="n">
        <f aca="false" t="array" ref="G113:G113">SUM(IF(ewidencja!$A$8:$A$759=D113,IF(ewidencja!$C$8:$C$759=E113,ewidencja!$F$8:$F$759,0),0))</f>
        <v>0</v>
      </c>
      <c r="H113" s="101" t="n">
        <f aca="false" t="array" ref="H113:H113">SUM(IF(ewidencja!$A$8:$A$759=D113,IF(ewidencja!$C$8:$C$759=E113,ewidencja!$G$8:$G$759,0),0))</f>
        <v>0</v>
      </c>
    </row>
    <row r="114" s="51" customFormat="true" ht="51" hidden="true" customHeight="true" outlineLevel="0" collapsed="false">
      <c r="A114" s="49" t="s">
        <v>780</v>
      </c>
      <c r="B114" s="49"/>
      <c r="C114" s="50" t="str">
        <f aca="false">INDEX((klasyfikacja!$B$2:$B$136),MATCH(A114,klasyfikacja!$A$2:$A$136,0))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14" s="98" t="s">
        <v>137</v>
      </c>
      <c r="E114" s="102" t="n">
        <v>6207</v>
      </c>
      <c r="F114" s="100" t="n">
        <f aca="false">SUM(G114:H114)</f>
        <v>0</v>
      </c>
      <c r="G114" s="101" t="n">
        <f aca="false" t="array" ref="G114:G114">SUM(IF(ewidencja!$A$8:$A$759=D114,IF(ewidencja!$C$8:$C$759=E114,ewidencja!$F$8:$F$759,0),0))</f>
        <v>0</v>
      </c>
      <c r="H114" s="101" t="n">
        <f aca="false" t="array" ref="H114:H114">SUM(IF(ewidencja!$A$8:$A$759=D114,IF(ewidencja!$C$8:$C$759=E114,ewidencja!$G$8:$G$759,0),0))</f>
        <v>0</v>
      </c>
    </row>
    <row r="115" s="51" customFormat="true" ht="63.75" hidden="true" customHeight="true" outlineLevel="0" collapsed="false">
      <c r="A115" s="49" t="s">
        <v>782</v>
      </c>
      <c r="B115" s="49"/>
      <c r="C115" s="50" t="str">
        <f aca="false">INDEX((klasyfikacja!$B$2:$B$136),MATCH(A115,klasyfikacja!$A$2:$A$136,0))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15" s="98" t="s">
        <v>137</v>
      </c>
      <c r="E115" s="102" t="n">
        <v>6208</v>
      </c>
      <c r="F115" s="100" t="n">
        <f aca="false">SUM(G115:H115)</f>
        <v>0</v>
      </c>
      <c r="G115" s="101" t="n">
        <f aca="false" t="array" ref="G115:G115">SUM(IF(ewidencja!$A$8:$A$759=D115,IF(ewidencja!$C$8:$C$759=E115,ewidencja!$F$8:$F$759,0),0))</f>
        <v>0</v>
      </c>
      <c r="H115" s="101" t="n">
        <f aca="false" t="array" ref="H115:H115">SUM(IF(ewidencja!$A$8:$A$759=D115,IF(ewidencja!$C$8:$C$759=E115,ewidencja!$G$8:$G$759,0),0))</f>
        <v>0</v>
      </c>
    </row>
    <row r="116" s="51" customFormat="true" ht="63.75" hidden="true" customHeight="true" outlineLevel="0" collapsed="false">
      <c r="A116" s="49" t="s">
        <v>784</v>
      </c>
      <c r="B116" s="49"/>
      <c r="C116" s="50" t="str">
        <f aca="false">INDEX((klasyfikacja!$B$2:$B$136),MATCH(A116,klasyfikacja!$A$2:$A$136,0))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16" s="98" t="s">
        <v>137</v>
      </c>
      <c r="E116" s="102" t="n">
        <v>6209</v>
      </c>
      <c r="F116" s="100" t="n">
        <f aca="false">SUM(G116:H116)</f>
        <v>0</v>
      </c>
      <c r="G116" s="101" t="n">
        <f aca="false" t="array" ref="G116:G116">SUM(IF(ewidencja!$A$8:$A$759=D116,IF(ewidencja!$C$8:$C$759=E116,ewidencja!$F$8:$F$759,0),0))</f>
        <v>0</v>
      </c>
      <c r="H116" s="101" t="n">
        <f aca="false" t="array" ref="H116:H116">SUM(IF(ewidencja!$A$8:$A$759=D116,IF(ewidencja!$C$8:$C$759=E116,ewidencja!$G$8:$G$759,0),0))</f>
        <v>0</v>
      </c>
    </row>
    <row r="117" s="51" customFormat="true" ht="40.5" hidden="true" customHeight="true" outlineLevel="0" collapsed="false">
      <c r="A117" s="49" t="s">
        <v>786</v>
      </c>
      <c r="B117" s="49"/>
      <c r="C117" s="50" t="str">
        <f aca="false">INDEX((klasyfikacja!$B$2:$B$136),MATCH(A117,klasyfikacja!$A$2:$A$136,0))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17" s="98" t="s">
        <v>137</v>
      </c>
      <c r="E117" s="102" t="n">
        <v>6257</v>
      </c>
      <c r="F117" s="100" t="n">
        <f aca="false">SUM(G117:H117)</f>
        <v>0</v>
      </c>
      <c r="G117" s="101" t="n">
        <f aca="false" t="array" ref="G117:G117">SUM(IF(ewidencja!$A$8:$A$759=D117,IF(ewidencja!$C$8:$C$759=E117,ewidencja!$F$8:$F$759,0),0))</f>
        <v>0</v>
      </c>
      <c r="H117" s="101" t="n">
        <f aca="false" t="array" ref="H117:H117">SUM(IF(ewidencja!$A$8:$A$759=D117,IF(ewidencja!$C$8:$C$759=E117,ewidencja!$G$8:$G$759,0),0))</f>
        <v>0</v>
      </c>
    </row>
    <row r="118" s="51" customFormat="true" ht="63.75" hidden="true" customHeight="true" outlineLevel="0" collapsed="false">
      <c r="A118" s="49" t="s">
        <v>787</v>
      </c>
      <c r="B118" s="49"/>
      <c r="C118" s="50" t="str">
        <f aca="false">INDEX((klasyfikacja!$B$2:$B$136),MATCH(A118,klasyfikacja!$A$2:$A$136,0))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18" s="98" t="s">
        <v>137</v>
      </c>
      <c r="E118" s="102" t="n">
        <v>6258</v>
      </c>
      <c r="F118" s="100" t="n">
        <f aca="false">SUM(G118:H118)</f>
        <v>0</v>
      </c>
      <c r="G118" s="101" t="n">
        <f aca="false" t="array" ref="G118:G118">SUM(IF(ewidencja!$A$8:$A$759=D118,IF(ewidencja!$C$8:$C$759=E118,ewidencja!$F$8:$F$759,0),0))</f>
        <v>0</v>
      </c>
      <c r="H118" s="101" t="n">
        <f aca="false" t="array" ref="H118:H118">SUM(IF(ewidencja!$A$8:$A$759=D118,IF(ewidencja!$C$8:$C$759=E118,ewidencja!$G$8:$G$759,0),0))</f>
        <v>0</v>
      </c>
    </row>
    <row r="119" s="51" customFormat="true" ht="63.75" hidden="true" customHeight="true" outlineLevel="0" collapsed="false">
      <c r="A119" s="49" t="s">
        <v>788</v>
      </c>
      <c r="B119" s="49"/>
      <c r="C119" s="50" t="str">
        <f aca="false">INDEX((klasyfikacja!$B$2:$B$136),MATCH(A119,klasyfikacja!$A$2:$A$136,0))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19" s="98" t="s">
        <v>137</v>
      </c>
      <c r="E119" s="102" t="n">
        <v>6259</v>
      </c>
      <c r="F119" s="100" t="n">
        <f aca="false">SUM(G119:H119)</f>
        <v>0</v>
      </c>
      <c r="G119" s="101" t="n">
        <f aca="false" t="array" ref="G119:G119">SUM(IF(ewidencja!$A$8:$A$759=D119,IF(ewidencja!$C$8:$C$759=E119,ewidencja!$F$8:$F$759,0),0))</f>
        <v>0</v>
      </c>
      <c r="H119" s="101" t="n">
        <f aca="false" t="array" ref="H119:H119">SUM(IF(ewidencja!$A$8:$A$759=D119,IF(ewidencja!$C$8:$C$759=E119,ewidencja!$G$8:$G$759,0),0))</f>
        <v>0</v>
      </c>
    </row>
    <row r="120" s="51" customFormat="true" ht="12.75" hidden="true" customHeight="true" outlineLevel="0" collapsed="false">
      <c r="A120" s="49" t="s">
        <v>789</v>
      </c>
      <c r="B120" s="49"/>
      <c r="C120" s="50" t="str">
        <f aca="false">INDEX((klasyfikacja!$B$2:$B$136),MATCH(A120,klasyfikacja!$A$2:$A$136,0))</f>
        <v>Dotacja otrzymana z państwowych funduszy celowych na finansowanie lub dofinansowanie kosztów realizacji inwestycji i zakupów inwestycyjnych jednostek sektora finansów publicznych</v>
      </c>
      <c r="D120" s="98" t="s">
        <v>137</v>
      </c>
      <c r="E120" s="102" t="n">
        <v>6260</v>
      </c>
      <c r="F120" s="100" t="n">
        <f aca="false">SUM(G120:H120)</f>
        <v>0</v>
      </c>
      <c r="G120" s="101" t="n">
        <f aca="false" t="array" ref="G120:G120">SUM(IF(ewidencja!$A$8:$A$759=D120,IF(ewidencja!$C$8:$C$759=E120,ewidencja!$F$8:$F$759,0),0))</f>
        <v>0</v>
      </c>
      <c r="H120" s="101" t="n">
        <f aca="false" t="array" ref="H120:H120">SUM(IF(ewidencja!$A$8:$A$759=D120,IF(ewidencja!$C$8:$C$759=E120,ewidencja!$G$8:$G$759,0),0))</f>
        <v>0</v>
      </c>
    </row>
    <row r="121" s="51" customFormat="true" ht="12.75" hidden="true" customHeight="true" outlineLevel="0" collapsed="false">
      <c r="A121" s="49" t="s">
        <v>791</v>
      </c>
      <c r="B121" s="49"/>
      <c r="C121" s="50" t="str">
        <f aca="false">INDEX((klasyfikacja!$B$2:$B$136),MATCH(A121,klasyfikacja!$A$2:$A$136,0))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21" s="98" t="s">
        <v>137</v>
      </c>
      <c r="E121" s="102" t="n">
        <v>6280</v>
      </c>
      <c r="F121" s="100" t="n">
        <f aca="false">SUM(G121:H121)</f>
        <v>0</v>
      </c>
      <c r="G121" s="101" t="n">
        <f aca="false" t="array" ref="G121:G121">SUM(IF(ewidencja!$A$8:$A$759=D121,IF(ewidencja!$C$8:$C$759=E121,ewidencja!$F$8:$F$759,0),0))</f>
        <v>0</v>
      </c>
      <c r="H121" s="101" t="n">
        <f aca="false" t="array" ref="H121:H121">SUM(IF(ewidencja!$A$8:$A$759=D121,IF(ewidencja!$C$8:$C$759=E121,ewidencja!$G$8:$G$759,0),0))</f>
        <v>0</v>
      </c>
    </row>
    <row r="122" s="51" customFormat="true" ht="25.5" hidden="true" customHeight="true" outlineLevel="0" collapsed="false">
      <c r="A122" s="49" t="s">
        <v>795</v>
      </c>
      <c r="B122" s="49"/>
      <c r="C122" s="50" t="str">
        <f aca="false">INDEX((klasyfikacja!$B$2:$B$136),MATCH(A122,klasyfikacja!$A$2:$A$136,0))</f>
        <v>Środki na dofinansowanie własnych inwestycji gmin, powiatów (związków gmin, związków powiatowo-gminnych, związków powiatów), samorządów województw, pozyskane z innych źródeł</v>
      </c>
      <c r="D122" s="98" t="s">
        <v>137</v>
      </c>
      <c r="E122" s="102" t="n">
        <v>6290</v>
      </c>
      <c r="F122" s="100" t="n">
        <f aca="false">SUM(G122:H122)</f>
        <v>0</v>
      </c>
      <c r="G122" s="101" t="n">
        <f aca="false" t="array" ref="G122:G122">SUM(IF(ewidencja!$A$8:$A$759=D122,IF(ewidencja!$C$8:$C$759=E122,ewidencja!$F$8:$F$759,0),0))</f>
        <v>0</v>
      </c>
      <c r="H122" s="101" t="n">
        <f aca="false" t="array" ref="H122:H122">SUM(IF(ewidencja!$A$8:$A$759=D122,IF(ewidencja!$C$8:$C$759=E122,ewidencja!$G$8:$G$759,0),0))</f>
        <v>0</v>
      </c>
    </row>
    <row r="123" s="51" customFormat="true" ht="12.75" hidden="true" customHeight="true" outlineLevel="0" collapsed="false">
      <c r="A123" s="49" t="s">
        <v>797</v>
      </c>
      <c r="B123" s="49"/>
      <c r="C123" s="50" t="str">
        <f aca="false">INDEX((klasyfikacja!$B$2:$B$136),MATCH(A123,klasyfikacja!$A$2:$A$136,0))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23" s="98" t="s">
        <v>137</v>
      </c>
      <c r="E123" s="102" t="n">
        <v>6291</v>
      </c>
      <c r="F123" s="100" t="n">
        <f aca="false">SUM(G123:H123)</f>
        <v>0</v>
      </c>
      <c r="G123" s="101" t="n">
        <f aca="false" t="array" ref="G123:G123">SUM(IF(ewidencja!$A$8:$A$759=D123,IF(ewidencja!$C$8:$C$759=E123,ewidencja!$F$8:$F$759,0),0))</f>
        <v>0</v>
      </c>
      <c r="H123" s="101" t="n">
        <f aca="false" t="array" ref="H123:H123">SUM(IF(ewidencja!$A$8:$A$759=D123,IF(ewidencja!$C$8:$C$759=E123,ewidencja!$G$8:$G$759,0),0))</f>
        <v>0</v>
      </c>
    </row>
    <row r="124" s="51" customFormat="true" ht="12.75" hidden="true" customHeight="true" outlineLevel="0" collapsed="false">
      <c r="A124" s="49" t="s">
        <v>801</v>
      </c>
      <c r="B124" s="49"/>
      <c r="C124" s="50" t="str">
        <f aca="false">INDEX((klasyfikacja!$B$2:$B$136),MATCH(A124,klasyfikacja!$A$2:$A$136,0))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24" s="98" t="s">
        <v>137</v>
      </c>
      <c r="E124" s="102" t="n">
        <v>6296</v>
      </c>
      <c r="F124" s="100" t="n">
        <f aca="false">SUM(G124:H124)</f>
        <v>0</v>
      </c>
      <c r="G124" s="101" t="n">
        <f aca="false" t="array" ref="G124:G124">SUM(IF(ewidencja!$A$8:$A$759=D124,IF(ewidencja!$C$8:$C$759=E124,ewidencja!$F$8:$F$759,0),0))</f>
        <v>0</v>
      </c>
      <c r="H124" s="101" t="n">
        <f aca="false" t="array" ref="H124:H124">SUM(IF(ewidencja!$A$8:$A$759=D124,IF(ewidencja!$C$8:$C$759=E124,ewidencja!$G$8:$G$759,0),0))</f>
        <v>0</v>
      </c>
    </row>
    <row r="125" s="51" customFormat="true" ht="12.75" hidden="true" customHeight="true" outlineLevel="0" collapsed="false">
      <c r="A125" s="49" t="s">
        <v>803</v>
      </c>
      <c r="B125" s="49"/>
      <c r="C125" s="50" t="str">
        <f aca="false">INDEX((klasyfikacja!$B$2:$B$136),MATCH(A125,klasyfikacja!$A$2:$A$136,0))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25" s="98" t="s">
        <v>137</v>
      </c>
      <c r="E125" s="102" t="n">
        <v>6297</v>
      </c>
      <c r="F125" s="100" t="n">
        <f aca="false">SUM(G125:H125)</f>
        <v>0</v>
      </c>
      <c r="G125" s="101" t="n">
        <f aca="false" t="array" ref="G125:G125">SUM(IF(ewidencja!$A$8:$A$759=D125,IF(ewidencja!$C$8:$C$759=E125,ewidencja!$F$8:$F$759,0),0))</f>
        <v>0</v>
      </c>
      <c r="H125" s="101" t="n">
        <f aca="false" t="array" ref="H125:H125">SUM(IF(ewidencja!$A$8:$A$759=D125,IF(ewidencja!$C$8:$C$759=E125,ewidencja!$G$8:$G$759,0),0))</f>
        <v>0</v>
      </c>
    </row>
    <row r="126" s="51" customFormat="true" ht="12.75" hidden="true" customHeight="true" outlineLevel="0" collapsed="false">
      <c r="A126" s="49" t="s">
        <v>805</v>
      </c>
      <c r="B126" s="49"/>
      <c r="C126" s="50" t="str">
        <f aca="false">INDEX((klasyfikacja!$B$2:$B$136),MATCH(A126,klasyfikacja!$A$2:$A$136,0))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26" s="98" t="s">
        <v>137</v>
      </c>
      <c r="E126" s="102" t="n">
        <v>6298</v>
      </c>
      <c r="F126" s="100" t="n">
        <f aca="false">SUM(G126:H126)</f>
        <v>0</v>
      </c>
      <c r="G126" s="101" t="n">
        <f aca="false" t="array" ref="G126:G126">SUM(IF(ewidencja!$A$8:$A$759=D126,IF(ewidencja!$C$8:$C$759=E126,ewidencja!$F$8:$F$759,0),0))</f>
        <v>0</v>
      </c>
      <c r="H126" s="101" t="n">
        <f aca="false" t="array" ref="H126:H126">SUM(IF(ewidencja!$A$8:$A$759=D126,IF(ewidencja!$C$8:$C$759=E126,ewidencja!$G$8:$G$759,0),0))</f>
        <v>0</v>
      </c>
    </row>
    <row r="127" s="51" customFormat="true" ht="12.75" hidden="true" customHeight="true" outlineLevel="0" collapsed="false">
      <c r="A127" s="49" t="s">
        <v>809</v>
      </c>
      <c r="B127" s="49"/>
      <c r="C127" s="50" t="str">
        <f aca="false">INDEX((klasyfikacja!$B$2:$B$136),MATCH(A127,klasyfikacja!$A$2:$A$136,0))</f>
        <v>Dotacja celowa otrzymana z tytułu pomocy finansowej udzielanej między jednostkami samorządu terytorialnego na dofinansowanie własnych zadań inwestycyjnych i zakupów inwestycyjnych</v>
      </c>
      <c r="D127" s="98" t="s">
        <v>137</v>
      </c>
      <c r="E127" s="102" t="n">
        <v>6300</v>
      </c>
      <c r="F127" s="100" t="n">
        <f aca="false">SUM(G127:H127)</f>
        <v>0</v>
      </c>
      <c r="G127" s="101" t="n">
        <f aca="false" t="array" ref="G127:G127">SUM(IF(ewidencja!$A$8:$A$759=D127,IF(ewidencja!$C$8:$C$759=E127,ewidencja!$F$8:$F$759,0),0))</f>
        <v>0</v>
      </c>
      <c r="H127" s="101" t="n">
        <f aca="false" t="array" ref="H127:H127">SUM(IF(ewidencja!$A$8:$A$759=D127,IF(ewidencja!$C$8:$C$759=E127,ewidencja!$G$8:$G$759,0),0))</f>
        <v>0</v>
      </c>
    </row>
    <row r="128" s="51" customFormat="true" ht="12.75" hidden="true" customHeight="true" outlineLevel="0" collapsed="false">
      <c r="A128" s="49" t="s">
        <v>811</v>
      </c>
      <c r="B128" s="49"/>
      <c r="C128" s="50" t="str">
        <f aca="false">INDEX((klasyfikacja!$B$2:$B$136),MATCH(A128,klasyfikacja!$A$2:$A$136,0))</f>
        <v>Dotacja celowa otrzymana z budżetu państwa na inwestycje i zakupy inwestycyjne z zakresu administracji rządowej oraz innych zadań zleconych gminom ustawami</v>
      </c>
      <c r="D128" s="98" t="s">
        <v>137</v>
      </c>
      <c r="E128" s="102" t="n">
        <v>6310</v>
      </c>
      <c r="F128" s="100" t="n">
        <f aca="false">SUM(G128:H128)</f>
        <v>0</v>
      </c>
      <c r="G128" s="101" t="n">
        <f aca="false" t="array" ref="G128:G128">SUM(IF(ewidencja!$A$8:$A$759=D128,IF(ewidencja!$C$8:$C$759=E128,ewidencja!$F$8:$F$759,0),0))</f>
        <v>0</v>
      </c>
      <c r="H128" s="101" t="n">
        <f aca="false" t="array" ref="H128:H128">SUM(IF(ewidencja!$A$8:$A$759=D128,IF(ewidencja!$C$8:$C$759=E128,ewidencja!$G$8:$G$759,0),0))</f>
        <v>0</v>
      </c>
    </row>
    <row r="129" s="51" customFormat="true" ht="12.75" hidden="true" customHeight="true" outlineLevel="0" collapsed="false">
      <c r="A129" s="49" t="s">
        <v>813</v>
      </c>
      <c r="B129" s="49"/>
      <c r="C129" s="50" t="str">
        <f aca="false">INDEX((klasyfikacja!$B$2:$B$136),MATCH(A129,klasyfikacja!$A$2:$A$136,0))</f>
        <v>Dotacja celowa otrzymana z budżetu państwa na inwestycje i zakupy inwestycyjne realizowane przez gminę na podstawie porozumień z organami administracji rządowej</v>
      </c>
      <c r="D129" s="98" t="s">
        <v>137</v>
      </c>
      <c r="E129" s="102" t="n">
        <v>6320</v>
      </c>
      <c r="F129" s="100" t="n">
        <f aca="false">SUM(G129:H129)</f>
        <v>0</v>
      </c>
      <c r="G129" s="101" t="n">
        <f aca="false" t="array" ref="G129:G129">SUM(IF(ewidencja!$A$8:$A$759=D129,IF(ewidencja!$C$8:$C$759=E129,ewidencja!$F$8:$F$759,0),0))</f>
        <v>0</v>
      </c>
      <c r="H129" s="101" t="n">
        <f aca="false" t="array" ref="H129:H129">SUM(IF(ewidencja!$A$8:$A$759=D129,IF(ewidencja!$C$8:$C$759=E129,ewidencja!$G$8:$G$759,0),0))</f>
        <v>0</v>
      </c>
    </row>
    <row r="130" s="51" customFormat="true" ht="12.75" hidden="true" customHeight="true" outlineLevel="0" collapsed="false">
      <c r="A130" s="49" t="s">
        <v>815</v>
      </c>
      <c r="B130" s="49"/>
      <c r="C130" s="50" t="str">
        <f aca="false">INDEX((klasyfikacja!$B$2:$B$136),MATCH(A130,klasyfikacja!$A$2:$A$136,0))</f>
        <v>Dotacja celowa otrzymana z budżetu państwa na realizację inwestycji i zakupów inwestycyjnych własnych gmin (związków gmin, związków powiatowo-gminnych)</v>
      </c>
      <c r="D130" s="98" t="s">
        <v>137</v>
      </c>
      <c r="E130" s="102" t="n">
        <v>6330</v>
      </c>
      <c r="F130" s="100" t="n">
        <f aca="false">SUM(G130:H130)</f>
        <v>0</v>
      </c>
      <c r="G130" s="101" t="n">
        <f aca="false" t="array" ref="G130:G130">SUM(IF(ewidencja!$A$8:$A$759=D130,IF(ewidencja!$C$8:$C$759=E130,ewidencja!$F$8:$F$759,0),0))</f>
        <v>0</v>
      </c>
      <c r="H130" s="101" t="n">
        <f aca="false" t="array" ref="H130:H130">SUM(IF(ewidencja!$A$8:$A$759=D130,IF(ewidencja!$C$8:$C$759=E130,ewidencja!$G$8:$G$759,0),0))</f>
        <v>0</v>
      </c>
    </row>
    <row r="131" s="51" customFormat="true" ht="38.25" hidden="true" customHeight="true" outlineLevel="0" collapsed="false">
      <c r="A131" s="49" t="s">
        <v>817</v>
      </c>
      <c r="B131" s="49"/>
      <c r="C131" s="50" t="str">
        <f aca="false">INDEX((klasyfikacja!$B$2:$B$136),MATCH(A131,klasyfikacja!$A$2:$A$136,0))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31" s="98" t="s">
        <v>137</v>
      </c>
      <c r="E131" s="102" t="n">
        <v>6340</v>
      </c>
      <c r="F131" s="100" t="n">
        <f aca="false">SUM(G131:H131)</f>
        <v>0</v>
      </c>
      <c r="G131" s="101" t="n">
        <f aca="false" t="array" ref="G131:G131">SUM(IF(ewidencja!$A$8:$A$759=D131,IF(ewidencja!$C$8:$C$759=E131,ewidencja!$F$8:$F$759,0),0))</f>
        <v>0</v>
      </c>
      <c r="H131" s="101" t="n">
        <f aca="false" t="array" ref="H131:H131">SUM(IF(ewidencja!$A$8:$A$759=D131,IF(ewidencja!$C$8:$C$759=E131,ewidencja!$G$8:$G$759,0),0))</f>
        <v>0</v>
      </c>
    </row>
    <row r="132" s="51" customFormat="true" ht="25.5" hidden="true" customHeight="true" outlineLevel="0" collapsed="false">
      <c r="A132" s="49" t="s">
        <v>821</v>
      </c>
      <c r="B132" s="49"/>
      <c r="C132" s="50" t="str">
        <f aca="false">INDEX((klasyfikacja!$B$2:$B$136),MATCH(A132,klasyfikacja!$A$2:$A$136,0))</f>
        <v>Dotacja celowa otrzymana z budżetu państwa na inwestycje i zakupy inwestycyjne z zakresu administracji rządowej oraz inne zadania zlecone ustawami realizowane przez powiat</v>
      </c>
      <c r="D132" s="98" t="s">
        <v>137</v>
      </c>
      <c r="E132" s="102" t="n">
        <v>6410</v>
      </c>
      <c r="F132" s="100" t="n">
        <f aca="false">SUM(G132:H132)</f>
        <v>0</v>
      </c>
      <c r="G132" s="101" t="n">
        <f aca="false" t="array" ref="G132:G132">SUM(IF(ewidencja!$A$8:$A$759=D132,IF(ewidencja!$C$8:$C$759=E132,ewidencja!$F$8:$F$759,0),0))</f>
        <v>0</v>
      </c>
      <c r="H132" s="101" t="n">
        <f aca="false" t="array" ref="H132:H132">SUM(IF(ewidencja!$A$8:$A$759=D132,IF(ewidencja!$C$8:$C$759=E132,ewidencja!$G$8:$G$759,0),0))</f>
        <v>0</v>
      </c>
    </row>
    <row r="133" s="51" customFormat="true" ht="12.75" hidden="true" customHeight="true" outlineLevel="0" collapsed="false">
      <c r="A133" s="49" t="s">
        <v>823</v>
      </c>
      <c r="B133" s="49"/>
      <c r="C133" s="50" t="str">
        <f aca="false">INDEX((klasyfikacja!$B$2:$B$136),MATCH(A133,klasyfikacja!$A$2:$A$136,0))</f>
        <v>Dotacja celowa otrzymana z budżetu państwa na inwestycje i zakupy inwestycyjne realizowane przez powiat na podstawie porozumień z organami administracji rządowej</v>
      </c>
      <c r="D133" s="98" t="s">
        <v>137</v>
      </c>
      <c r="E133" s="102" t="n">
        <v>6420</v>
      </c>
      <c r="F133" s="100" t="n">
        <f aca="false">SUM(G133:H133)</f>
        <v>0</v>
      </c>
      <c r="G133" s="101" t="n">
        <f aca="false" t="array" ref="G133:G133">SUM(IF(ewidencja!$A$8:$A$759=D133,IF(ewidencja!$C$8:$C$759=E133,ewidencja!$F$8:$F$759,0),0))</f>
        <v>0</v>
      </c>
      <c r="H133" s="101" t="n">
        <f aca="false" t="array" ref="H133:H133">SUM(IF(ewidencja!$A$8:$A$759=D133,IF(ewidencja!$C$8:$C$759=E133,ewidencja!$G$8:$G$759,0),0))</f>
        <v>0</v>
      </c>
    </row>
    <row r="134" s="51" customFormat="true" ht="12.75" hidden="true" customHeight="true" outlineLevel="0" collapsed="false">
      <c r="A134" s="49" t="s">
        <v>825</v>
      </c>
      <c r="B134" s="49"/>
      <c r="C134" s="50" t="str">
        <f aca="false">INDEX((klasyfikacja!$B$2:$B$136),MATCH(A134,klasyfikacja!$A$2:$A$136,0))</f>
        <v>Dotacja celowa otrzymana z budżetu państwa na realizację inwestycji i zakupów inwestycyjnych własnych powiatu</v>
      </c>
      <c r="D134" s="98" t="s">
        <v>137</v>
      </c>
      <c r="E134" s="102" t="n">
        <v>6430</v>
      </c>
      <c r="F134" s="100" t="n">
        <f aca="false">SUM(G134:H134)</f>
        <v>0</v>
      </c>
      <c r="G134" s="101" t="n">
        <f aca="false" t="array" ref="G134:G134">SUM(IF(ewidencja!$A$8:$A$759=D134,IF(ewidencja!$C$8:$C$759=E134,ewidencja!$F$8:$F$759,0),0))</f>
        <v>0</v>
      </c>
      <c r="H134" s="101" t="n">
        <f aca="false" t="array" ref="H134:H134">SUM(IF(ewidencja!$A$8:$A$759=D134,IF(ewidencja!$C$8:$C$759=E134,ewidencja!$G$8:$G$759,0),0))</f>
        <v>0</v>
      </c>
    </row>
    <row r="135" s="51" customFormat="true" ht="38.25" hidden="true" customHeight="true" outlineLevel="0" collapsed="false">
      <c r="A135" s="49" t="s">
        <v>827</v>
      </c>
      <c r="B135" s="49"/>
      <c r="C135" s="50" t="str">
        <f aca="false">INDEX((klasyfikacja!$B$2:$B$136),MATCH(A135,klasyfikacja!$A$2:$A$136,0))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35" s="98" t="s">
        <v>137</v>
      </c>
      <c r="E135" s="102" t="n">
        <v>6440</v>
      </c>
      <c r="F135" s="100" t="n">
        <f aca="false">SUM(G135:H135)</f>
        <v>0</v>
      </c>
      <c r="G135" s="101" t="n">
        <f aca="false" t="array" ref="G135:G135">SUM(IF(ewidencja!$A$8:$A$759=D135,IF(ewidencja!$C$8:$C$759=E135,ewidencja!$F$8:$F$759,0),0))</f>
        <v>0</v>
      </c>
      <c r="H135" s="101" t="n">
        <f aca="false" t="array" ref="H135:H135">SUM(IF(ewidencja!$A$8:$A$759=D135,IF(ewidencja!$C$8:$C$759=E135,ewidencja!$G$8:$G$759,0),0))</f>
        <v>0</v>
      </c>
    </row>
    <row r="136" s="51" customFormat="true" ht="12.75" hidden="true" customHeight="true" outlineLevel="0" collapsed="false">
      <c r="A136" s="49" t="s">
        <v>829</v>
      </c>
      <c r="B136" s="49"/>
      <c r="C136" s="50" t="str">
        <f aca="false">INDEX((klasyfikacja!$B$2:$B$136),MATCH(A136,klasyfikacja!$A$2:$A$136,0))</f>
        <v>Dotacja celowa otrzymana z gminy na inwestycje i zakupy inwestycyjne realizowane na podstawie porozumień (umów) między jednostkami samorządu terytorialnego</v>
      </c>
      <c r="D136" s="98" t="s">
        <v>137</v>
      </c>
      <c r="E136" s="102" t="n">
        <v>6610</v>
      </c>
      <c r="F136" s="100" t="n">
        <f aca="false">SUM(G136:H136)</f>
        <v>0</v>
      </c>
      <c r="G136" s="101" t="n">
        <f aca="false" t="array" ref="G136:G136">SUM(IF(ewidencja!$A$8:$A$759=D136,IF(ewidencja!$C$8:$C$759=E136,ewidencja!$F$8:$F$759,0),0))</f>
        <v>0</v>
      </c>
      <c r="H136" s="101" t="n">
        <f aca="false" t="array" ref="H136:H136">SUM(IF(ewidencja!$A$8:$A$759=D136,IF(ewidencja!$C$8:$C$759=E136,ewidencja!$G$8:$G$759,0),0))</f>
        <v>0</v>
      </c>
    </row>
    <row r="137" s="51" customFormat="true" ht="12.75" hidden="true" customHeight="true" outlineLevel="0" collapsed="false">
      <c r="A137" s="49" t="s">
        <v>831</v>
      </c>
      <c r="B137" s="49"/>
      <c r="C137" s="50" t="str">
        <f aca="false">INDEX((klasyfikacja!$B$2:$B$136),MATCH(A137,klasyfikacja!$A$2:$A$136,0))</f>
        <v>Dotacja celowa otrzymana z powiatu na inwestycje i zakupy inwestycyjne realizowane na podstawie porozumień (umów) między jednostkami samorządu terytorialnego</v>
      </c>
      <c r="D137" s="98" t="s">
        <v>137</v>
      </c>
      <c r="E137" s="102" t="n">
        <v>6620</v>
      </c>
      <c r="F137" s="100" t="n">
        <f aca="false">SUM(G137:H137)</f>
        <v>0</v>
      </c>
      <c r="G137" s="101" t="n">
        <f aca="false" t="array" ref="G137:G137">SUM(IF(ewidencja!$A$8:$A$759=D137,IF(ewidencja!$C$8:$C$759=E137,ewidencja!$F$8:$F$759,0),0))</f>
        <v>0</v>
      </c>
      <c r="H137" s="101" t="n">
        <f aca="false" t="array" ref="H137:H137">SUM(IF(ewidencja!$A$8:$A$759=D137,IF(ewidencja!$C$8:$C$759=E137,ewidencja!$G$8:$G$759,0),0))</f>
        <v>0</v>
      </c>
    </row>
    <row r="138" s="51" customFormat="true" ht="25.5" hidden="true" customHeight="true" outlineLevel="0" collapsed="false">
      <c r="A138" s="49" t="s">
        <v>833</v>
      </c>
      <c r="B138" s="49"/>
      <c r="C138" s="50" t="str">
        <f aca="false">INDEX((klasyfikacja!$B$2:$B$136),MATCH(A138,klasyfikacja!$A$2:$A$136,0))</f>
        <v>Dotacja celowa otrzymana z samorządu województwa na inwestycje i zakupy inwestycyjne realizowane na podstawie porozumień (umów) między jednostkami samorządu terytorialnego</v>
      </c>
      <c r="D138" s="98" t="s">
        <v>137</v>
      </c>
      <c r="E138" s="102" t="n">
        <v>6630</v>
      </c>
      <c r="F138" s="100" t="n">
        <f aca="false">SUM(G138:H138)</f>
        <v>0</v>
      </c>
      <c r="G138" s="101" t="n">
        <f aca="false" t="array" ref="G138:G138">SUM(IF(ewidencja!$A$8:$A$759=D138,IF(ewidencja!$C$8:$C$759=E138,ewidencja!$F$8:$F$759,0),0))</f>
        <v>0</v>
      </c>
      <c r="H138" s="101" t="n">
        <f aca="false" t="array" ref="H138:H138">SUM(IF(ewidencja!$A$8:$A$759=D138,IF(ewidencja!$C$8:$C$759=E138,ewidencja!$G$8:$G$759,0),0))</f>
        <v>0</v>
      </c>
    </row>
    <row r="139" s="51" customFormat="true" ht="12.75" hidden="true" customHeight="true" outlineLevel="0" collapsed="false">
      <c r="A139" s="49" t="s">
        <v>837</v>
      </c>
      <c r="B139" s="49"/>
      <c r="C139" s="50" t="str">
        <f aca="false">INDEX((klasyfikacja!$B$2:$B$136),MATCH(A139,klasyfikacja!$A$2:$A$136,0))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39" s="98" t="s">
        <v>137</v>
      </c>
      <c r="E139" s="102" t="n">
        <v>6660</v>
      </c>
      <c r="F139" s="100" t="n">
        <f aca="false">SUM(G139:H139)</f>
        <v>0</v>
      </c>
      <c r="G139" s="101" t="n">
        <f aca="false" t="array" ref="G139:G139">SUM(IF(ewidencja!$A$8:$A$759=D139,IF(ewidencja!$C$8:$C$759=E139,ewidencja!$F$8:$F$759,0),0))</f>
        <v>0</v>
      </c>
      <c r="H139" s="101" t="n">
        <f aca="false" t="array" ref="H139:H139">SUM(IF(ewidencja!$A$8:$A$759=D139,IF(ewidencja!$C$8:$C$759=E139,ewidencja!$G$8:$G$759,0),0))</f>
        <v>0</v>
      </c>
    </row>
    <row r="140" s="51" customFormat="true" ht="12.75" hidden="true" customHeight="true" outlineLevel="0" collapsed="false">
      <c r="A140" s="49" t="s">
        <v>839</v>
      </c>
      <c r="B140" s="49"/>
      <c r="C140" s="50" t="str">
        <f aca="false">INDEX((klasyfikacja!$B$2:$B$136),MATCH(A140,klasyfikacja!$A$2:$A$136,0))</f>
        <v>Wpłata środków finansowych z niewykorzystanych w terminie wydatków, które nie wygasają z upływem roku budżetowego</v>
      </c>
      <c r="D140" s="98" t="s">
        <v>137</v>
      </c>
      <c r="E140" s="102" t="n">
        <v>6680</v>
      </c>
      <c r="F140" s="100" t="n">
        <f aca="false">SUM(G140:H140)</f>
        <v>0</v>
      </c>
      <c r="G140" s="101" t="n">
        <f aca="false" t="array" ref="G140:G140">SUM(IF(ewidencja!$A$8:$A$759=D140,IF(ewidencja!$C$8:$C$759=E140,ewidencja!$F$8:$F$759,0),0))</f>
        <v>0</v>
      </c>
      <c r="H140" s="101" t="n">
        <f aca="false" t="array" ref="H140:H140">SUM(IF(ewidencja!$A$8:$A$759=D140,IF(ewidencja!$C$8:$C$759=E140,ewidencja!$G$8:$G$759,0),0))</f>
        <v>0</v>
      </c>
    </row>
    <row r="141" s="51" customFormat="true" ht="12.75" hidden="true" customHeight="true" outlineLevel="0" collapsed="false">
      <c r="A141" s="49" t="s">
        <v>841</v>
      </c>
      <c r="B141" s="49"/>
      <c r="C141" s="50" t="str">
        <f aca="false">INDEX((klasyfikacja!$B$2:$B$136),MATCH(A141,klasyfikacja!$A$2:$A$136,0))</f>
        <v>Wpływy ze zwrotów niewykorzystanych dotacji oraz płatności, dotyczące dochodów majątkowych</v>
      </c>
      <c r="D141" s="105" t="s">
        <v>137</v>
      </c>
      <c r="E141" s="106" t="n">
        <v>6690</v>
      </c>
      <c r="F141" s="100" t="n">
        <f aca="false">SUM(G141:H141)</f>
        <v>0</v>
      </c>
      <c r="G141" s="101" t="n">
        <f aca="false" t="array" ref="G141:G141">SUM(IF(ewidencja!$A$8:$A$759=D141,IF(ewidencja!$C$8:$C$759=E141,ewidencja!$F$8:$F$759,0),0))</f>
        <v>0</v>
      </c>
      <c r="H141" s="101" t="n">
        <f aca="false" t="array" ref="H141:H141">SUM(IF(ewidencja!$A$8:$A$759=D141,IF(ewidencja!$C$8:$C$759=E141,ewidencja!$G$8:$G$759,0),0))</f>
        <v>0</v>
      </c>
    </row>
    <row r="142" s="51" customFormat="true" ht="31.5" hidden="true" customHeight="true" outlineLevel="0" collapsed="false">
      <c r="A142" s="88" t="s">
        <v>872</v>
      </c>
      <c r="B142" s="88" t="n">
        <v>1</v>
      </c>
      <c r="C142" s="89" t="s">
        <v>873</v>
      </c>
      <c r="D142" s="107"/>
      <c r="E142" s="108"/>
      <c r="F142" s="91" t="n">
        <f aca="false">SUM(G142:H142)</f>
        <v>0</v>
      </c>
      <c r="G142" s="92" t="n">
        <f aca="false">SUM(G143+G231)</f>
        <v>0</v>
      </c>
      <c r="H142" s="92" t="n">
        <f aca="false">SUM(H143+H231)</f>
        <v>0</v>
      </c>
    </row>
    <row r="143" s="51" customFormat="true" ht="18" hidden="true" customHeight="true" outlineLevel="0" collapsed="false">
      <c r="A143" s="94"/>
      <c r="B143" s="94"/>
      <c r="C143" s="95" t="s">
        <v>860</v>
      </c>
      <c r="D143" s="90"/>
      <c r="E143" s="90"/>
      <c r="F143" s="96" t="n">
        <f aca="false">SUM(G143:H143)</f>
        <v>0</v>
      </c>
      <c r="G143" s="97" t="n">
        <f aca="false">SUM(G144:G230)</f>
        <v>0</v>
      </c>
      <c r="H143" s="97" t="n">
        <f aca="false">SUM(H144:H230)</f>
        <v>0</v>
      </c>
    </row>
    <row r="144" s="51" customFormat="true" ht="12.75" hidden="true" customHeight="true" outlineLevel="0" collapsed="false">
      <c r="A144" s="49" t="s">
        <v>576</v>
      </c>
      <c r="B144" s="49"/>
      <c r="C144" s="50" t="str">
        <f aca="false">INDEX((klasyfikacja!$B$2:$B$136),MATCH(A144,klasyfikacja!$A$2:$A$136,0))</f>
        <v>Wpływy z podatku dochodowego od osób fizycznych</v>
      </c>
      <c r="D144" s="98" t="s">
        <v>872</v>
      </c>
      <c r="E144" s="99" t="s">
        <v>501</v>
      </c>
      <c r="F144" s="100" t="n">
        <f aca="false">SUM(G144:H144)</f>
        <v>0</v>
      </c>
      <c r="G144" s="101" t="n">
        <f aca="false" t="array" ref="G144:G144">SUM(IF(ewidencja!$A$8:$A$759=D144,IF(ewidencja!$C$8:$C$759=E144,ewidencja!$F$8:$F$759,0),0))</f>
        <v>0</v>
      </c>
      <c r="H144" s="101" t="n">
        <f aca="false" t="array" ref="H144:H144">SUM(IF(ewidencja!$A$8:$A$759=D144,IF(ewidencja!$C$8:$C$759=E144,ewidencja!$G$8:$G$759,0),0))</f>
        <v>0</v>
      </c>
    </row>
    <row r="145" s="51" customFormat="true" ht="12.75" hidden="true" customHeight="true" outlineLevel="0" collapsed="false">
      <c r="A145" s="49" t="s">
        <v>578</v>
      </c>
      <c r="B145" s="49"/>
      <c r="C145" s="50" t="str">
        <f aca="false">INDEX((klasyfikacja!$B$2:$B$136),MATCH(A145,klasyfikacja!$A$2:$A$136,0))</f>
        <v>Wpływy z podatku dochodowego od osób prawnych</v>
      </c>
      <c r="D145" s="98" t="s">
        <v>872</v>
      </c>
      <c r="E145" s="102" t="s">
        <v>498</v>
      </c>
      <c r="F145" s="100" t="n">
        <f aca="false">SUM(G145:H145)</f>
        <v>0</v>
      </c>
      <c r="G145" s="101" t="n">
        <f aca="false" t="array" ref="G145:G145">SUM(IF(ewidencja!$A$8:$A$759=D145,IF(ewidencja!$C$8:$C$759=E145,ewidencja!$F$8:$F$759,0),0))</f>
        <v>0</v>
      </c>
      <c r="H145" s="101" t="n">
        <f aca="false" t="array" ref="H145:H145">SUM(IF(ewidencja!$A$8:$A$759=D145,IF(ewidencja!$C$8:$C$759=E145,ewidencja!$G$8:$G$759,0),0))</f>
        <v>0</v>
      </c>
    </row>
    <row r="146" s="51" customFormat="true" ht="12.75" hidden="true" customHeight="true" outlineLevel="0" collapsed="false">
      <c r="A146" s="49" t="s">
        <v>580</v>
      </c>
      <c r="B146" s="49"/>
      <c r="C146" s="50" t="str">
        <f aca="false">INDEX((klasyfikacja!$B$2:$B$136),MATCH(A146,klasyfikacja!$A$2:$A$136,0))</f>
        <v>Wpływy z części opłaty za zezwolenie na sprzedaż napojów alkoholowych w obrocie hurtowym</v>
      </c>
      <c r="D146" s="98" t="s">
        <v>872</v>
      </c>
      <c r="E146" s="102" t="s">
        <v>334</v>
      </c>
      <c r="F146" s="100" t="n">
        <f aca="false">SUM(G146:H146)</f>
        <v>0</v>
      </c>
      <c r="G146" s="101" t="n">
        <f aca="false" t="array" ref="G146:G146">SUM(IF(ewidencja!$A$8:$A$759=D146,IF(ewidencja!$C$8:$C$759=E146,ewidencja!$F$8:$F$759,0),0))</f>
        <v>0</v>
      </c>
      <c r="H146" s="101" t="n">
        <f aca="false" t="array" ref="H146:H146">SUM(IF(ewidencja!$A$8:$A$759=D146,IF(ewidencja!$C$8:$C$759=E146,ewidencja!$G$8:$G$759,0),0))</f>
        <v>0</v>
      </c>
    </row>
    <row r="147" s="51" customFormat="true" ht="12.75" hidden="true" customHeight="true" outlineLevel="0" collapsed="false">
      <c r="A147" s="49" t="s">
        <v>582</v>
      </c>
      <c r="B147" s="49"/>
      <c r="C147" s="50" t="str">
        <f aca="false">INDEX((klasyfikacja!$B$2:$B$136),MATCH(A147,klasyfikacja!$A$2:$A$136,0))</f>
        <v>Wpływy z podatku od nieruchomości</v>
      </c>
      <c r="D147" s="98" t="s">
        <v>872</v>
      </c>
      <c r="E147" s="102" t="s">
        <v>405</v>
      </c>
      <c r="F147" s="100" t="n">
        <f aca="false">SUM(G147:H147)</f>
        <v>0</v>
      </c>
      <c r="G147" s="101" t="n">
        <f aca="false" t="array" ref="G147:G147">SUM(IF(ewidencja!$A$8:$A$759=D147,IF(ewidencja!$C$8:$C$759=E147,ewidencja!$F$8:$F$759,0),0))</f>
        <v>0</v>
      </c>
      <c r="H147" s="101" t="n">
        <f aca="false" t="array" ref="H147:H147">SUM(IF(ewidencja!$A$8:$A$759=D147,IF(ewidencja!$C$8:$C$759=E147,ewidencja!$G$8:$G$759,0),0))</f>
        <v>0</v>
      </c>
    </row>
    <row r="148" s="51" customFormat="true" ht="12.75" hidden="true" customHeight="true" outlineLevel="0" collapsed="false">
      <c r="A148" s="49" t="s">
        <v>584</v>
      </c>
      <c r="B148" s="49"/>
      <c r="C148" s="50" t="str">
        <f aca="false">INDEX((klasyfikacja!$B$2:$B$136),MATCH(A148,klasyfikacja!$A$2:$A$136,0))</f>
        <v>Wpływy z podatku rolnego</v>
      </c>
      <c r="D148" s="98" t="s">
        <v>872</v>
      </c>
      <c r="E148" s="102" t="s">
        <v>411</v>
      </c>
      <c r="F148" s="100" t="n">
        <f aca="false">SUM(G148:H148)</f>
        <v>0</v>
      </c>
      <c r="G148" s="101" t="n">
        <f aca="false" t="array" ref="G148:G148">SUM(IF(ewidencja!$A$8:$A$759=D148,IF(ewidencja!$C$8:$C$759=E148,ewidencja!$F$8:$F$759,0),0))</f>
        <v>0</v>
      </c>
      <c r="H148" s="101" t="n">
        <f aca="false" t="array" ref="H148:H148">SUM(IF(ewidencja!$A$8:$A$759=D148,IF(ewidencja!$C$8:$C$759=E148,ewidencja!$G$8:$G$759,0),0))</f>
        <v>0</v>
      </c>
    </row>
    <row r="149" s="51" customFormat="true" ht="12.75" hidden="true" customHeight="true" outlineLevel="0" collapsed="false">
      <c r="A149" s="49" t="s">
        <v>586</v>
      </c>
      <c r="B149" s="49"/>
      <c r="C149" s="50" t="str">
        <f aca="false">INDEX((klasyfikacja!$B$2:$B$136),MATCH(A149,klasyfikacja!$A$2:$A$136,0))</f>
        <v>Wpływy z podatku leśnego</v>
      </c>
      <c r="D149" s="98" t="s">
        <v>872</v>
      </c>
      <c r="E149" s="102" t="s">
        <v>400</v>
      </c>
      <c r="F149" s="100" t="n">
        <f aca="false">SUM(G149:H149)</f>
        <v>0</v>
      </c>
      <c r="G149" s="101" t="n">
        <f aca="false" t="array" ref="G149:G149">SUM(IF(ewidencja!$A$8:$A$759=D149,IF(ewidencja!$C$8:$C$759=E149,ewidencja!$F$8:$F$759,0),0))</f>
        <v>0</v>
      </c>
      <c r="H149" s="101" t="n">
        <f aca="false" t="array" ref="H149:H149">SUM(IF(ewidencja!$A$8:$A$759=D149,IF(ewidencja!$C$8:$C$759=E149,ewidencja!$G$8:$G$759,0),0))</f>
        <v>0</v>
      </c>
    </row>
    <row r="150" s="51" customFormat="true" ht="12.75" hidden="true" customHeight="true" outlineLevel="0" collapsed="false">
      <c r="A150" s="49" t="s">
        <v>588</v>
      </c>
      <c r="B150" s="49"/>
      <c r="C150" s="50" t="str">
        <f aca="false">INDEX((klasyfikacja!$B$2:$B$136),MATCH(A150,klasyfikacja!$A$2:$A$136,0))</f>
        <v>Wpływy z podatku od środków transportowych</v>
      </c>
      <c r="D150" s="98" t="s">
        <v>872</v>
      </c>
      <c r="E150" s="102" t="s">
        <v>409</v>
      </c>
      <c r="F150" s="100" t="n">
        <f aca="false">SUM(G150:H150)</f>
        <v>0</v>
      </c>
      <c r="G150" s="101" t="n">
        <f aca="false" t="array" ref="G150:G150">SUM(IF(ewidencja!$A$8:$A$759=D150,IF(ewidencja!$C$8:$C$759=E150,ewidencja!$F$8:$F$759,0),0))</f>
        <v>0</v>
      </c>
      <c r="H150" s="101" t="n">
        <f aca="false" t="array" ref="H150:H150">SUM(IF(ewidencja!$A$8:$A$759=D150,IF(ewidencja!$C$8:$C$759=E150,ewidencja!$G$8:$G$759,0),0))</f>
        <v>0</v>
      </c>
    </row>
    <row r="151" s="51" customFormat="true" ht="12.75" hidden="true" customHeight="true" outlineLevel="0" collapsed="false">
      <c r="A151" s="49" t="s">
        <v>590</v>
      </c>
      <c r="B151" s="49"/>
      <c r="C151" s="50" t="str">
        <f aca="false">INDEX((klasyfikacja!$B$2:$B$136),MATCH(A151,klasyfikacja!$A$2:$A$136,0))</f>
        <v>Wpływy z podatku od działalności gospodarczej osób fizycznych, opłacanego w formie karty podatkowej</v>
      </c>
      <c r="D151" s="98" t="s">
        <v>872</v>
      </c>
      <c r="E151" s="102" t="s">
        <v>170</v>
      </c>
      <c r="F151" s="100" t="n">
        <f aca="false">SUM(G151:H151)</f>
        <v>0</v>
      </c>
      <c r="G151" s="101" t="n">
        <f aca="false" t="array" ref="G151:G151">SUM(IF(ewidencja!$A$8:$A$759=D151,IF(ewidencja!$C$8:$C$759=E151,ewidencja!$F$8:$F$759,0),0))</f>
        <v>0</v>
      </c>
      <c r="H151" s="101" t="n">
        <f aca="false" t="array" ref="H151:H151">SUM(IF(ewidencja!$A$8:$A$759=D151,IF(ewidencja!$C$8:$C$759=E151,ewidencja!$G$8:$G$759,0),0))</f>
        <v>0</v>
      </c>
    </row>
    <row r="152" s="51" customFormat="true" ht="12.75" hidden="true" customHeight="true" outlineLevel="0" collapsed="false">
      <c r="A152" s="49" t="s">
        <v>592</v>
      </c>
      <c r="B152" s="49"/>
      <c r="C152" s="50" t="str">
        <f aca="false">INDEX((klasyfikacja!$B$2:$B$136),MATCH(A152,klasyfikacja!$A$2:$A$136,0))</f>
        <v>Wpływy z podatku od spadków i darowizn</v>
      </c>
      <c r="D152" s="98" t="s">
        <v>872</v>
      </c>
      <c r="E152" s="102" t="s">
        <v>407</v>
      </c>
      <c r="F152" s="100" t="n">
        <f aca="false">SUM(G152:H152)</f>
        <v>0</v>
      </c>
      <c r="G152" s="101" t="n">
        <f aca="false" t="array" ref="G152:G152">SUM(IF(ewidencja!$A$8:$A$759=D152,IF(ewidencja!$C$8:$C$759=E152,ewidencja!$F$8:$F$759,0),0))</f>
        <v>0</v>
      </c>
      <c r="H152" s="101" t="n">
        <f aca="false" t="array" ref="H152:H152">SUM(IF(ewidencja!$A$8:$A$759=D152,IF(ewidencja!$C$8:$C$759=E152,ewidencja!$G$8:$G$759,0),0))</f>
        <v>0</v>
      </c>
    </row>
    <row r="153" s="51" customFormat="true" ht="12.75" hidden="true" customHeight="true" outlineLevel="0" collapsed="false">
      <c r="A153" s="49" t="s">
        <v>594</v>
      </c>
      <c r="B153" s="49"/>
      <c r="C153" s="50" t="str">
        <f aca="false">INDEX((klasyfikacja!$B$2:$B$136),MATCH(A153,klasyfikacja!$A$2:$A$136,0))</f>
        <v>Wpływy z opłaty od posiadania psów</v>
      </c>
      <c r="D153" s="98" t="s">
        <v>872</v>
      </c>
      <c r="E153" s="102" t="s">
        <v>336</v>
      </c>
      <c r="F153" s="100" t="n">
        <f aca="false">SUM(G153:H153)</f>
        <v>0</v>
      </c>
      <c r="G153" s="101" t="n">
        <f aca="false" t="array" ref="G153:G153">SUM(IF(ewidencja!$A$8:$A$759=D153,IF(ewidencja!$C$8:$C$759=E153,ewidencja!$F$8:$F$759,0),0))</f>
        <v>0</v>
      </c>
      <c r="H153" s="101" t="n">
        <f aca="false" t="array" ref="H153:H153">SUM(IF(ewidencja!$A$8:$A$759=D153,IF(ewidencja!$C$8:$C$759=E153,ewidencja!$G$8:$G$759,0),0))</f>
        <v>0</v>
      </c>
    </row>
    <row r="154" s="51" customFormat="true" ht="12.75" hidden="true" customHeight="true" outlineLevel="0" collapsed="false">
      <c r="A154" s="49" t="s">
        <v>596</v>
      </c>
      <c r="B154" s="49"/>
      <c r="C154" s="50" t="str">
        <f aca="false">INDEX((klasyfikacja!$B$2:$B$136),MATCH(A154,klasyfikacja!$A$2:$A$136,0))</f>
        <v>Wpływy z opłaty uzdrowiskowej, pobieranej w gminach posiadających status gminy uzdrowiskowej</v>
      </c>
      <c r="D154" s="98" t="s">
        <v>872</v>
      </c>
      <c r="E154" s="102" t="s">
        <v>861</v>
      </c>
      <c r="F154" s="100" t="n">
        <f aca="false">SUM(G154:H154)</f>
        <v>0</v>
      </c>
      <c r="G154" s="101" t="n">
        <f aca="false" t="array" ref="G154:G154">SUM(IF(ewidencja!$A$8:$A$759=D154,IF(ewidencja!$C$8:$C$759=E154,ewidencja!$F$8:$F$759,0),0))</f>
        <v>0</v>
      </c>
      <c r="H154" s="101" t="n">
        <f aca="false" t="array" ref="H154:H154">SUM(IF(ewidencja!$A$8:$A$759=D154,IF(ewidencja!$C$8:$C$759=E154,ewidencja!$G$8:$G$759,0),0))</f>
        <v>0</v>
      </c>
    </row>
    <row r="155" s="51" customFormat="true" ht="12.75" hidden="true" customHeight="true" outlineLevel="0" collapsed="false">
      <c r="A155" s="49" t="s">
        <v>598</v>
      </c>
      <c r="B155" s="49"/>
      <c r="C155" s="50" t="str">
        <f aca="false">INDEX((klasyfikacja!$B$2:$B$136),MATCH(A155,klasyfikacja!$A$2:$A$136,0))</f>
        <v>Wpływy z opłaty produktowej</v>
      </c>
      <c r="D155" s="98" t="s">
        <v>872</v>
      </c>
      <c r="E155" s="102" t="s">
        <v>338</v>
      </c>
      <c r="F155" s="100" t="n">
        <f aca="false">SUM(G155:H155)</f>
        <v>0</v>
      </c>
      <c r="G155" s="101" t="n">
        <f aca="false" t="array" ref="G155:G155">SUM(IF(ewidencja!$A$8:$A$759=D155,IF(ewidencja!$C$8:$C$759=E155,ewidencja!$F$8:$F$759,0),0))</f>
        <v>0</v>
      </c>
      <c r="H155" s="101" t="n">
        <f aca="false" t="array" ref="H155:H155">SUM(IF(ewidencja!$A$8:$A$759=D155,IF(ewidencja!$C$8:$C$759=E155,ewidencja!$G$8:$G$759,0),0))</f>
        <v>0</v>
      </c>
    </row>
    <row r="156" s="51" customFormat="true" ht="12.75" hidden="true" customHeight="true" outlineLevel="0" collapsed="false">
      <c r="A156" s="49" t="s">
        <v>600</v>
      </c>
      <c r="B156" s="49"/>
      <c r="C156" s="50" t="str">
        <f aca="false">INDEX((klasyfikacja!$B$2:$B$136),MATCH(A156,klasyfikacja!$A$2:$A$136,0))</f>
        <v>Wpływy z opłaty skarbowej</v>
      </c>
      <c r="D156" s="98" t="s">
        <v>872</v>
      </c>
      <c r="E156" s="102" t="s">
        <v>341</v>
      </c>
      <c r="F156" s="100" t="n">
        <f aca="false">SUM(G156:H156)</f>
        <v>0</v>
      </c>
      <c r="G156" s="101" t="n">
        <f aca="false" t="array" ref="G156:G156">SUM(IF(ewidencja!$A$8:$A$759=D156,IF(ewidencja!$C$8:$C$759=E156,ewidencja!$F$8:$F$759,0),0))</f>
        <v>0</v>
      </c>
      <c r="H156" s="101" t="n">
        <f aca="false" t="array" ref="H156:H156">SUM(IF(ewidencja!$A$8:$A$759=D156,IF(ewidencja!$C$8:$C$759=E156,ewidencja!$G$8:$G$759,0),0))</f>
        <v>0</v>
      </c>
    </row>
    <row r="157" s="51" customFormat="true" ht="12.75" hidden="true" customHeight="true" outlineLevel="0" collapsed="false">
      <c r="A157" s="49" t="s">
        <v>602</v>
      </c>
      <c r="B157" s="49"/>
      <c r="C157" s="50" t="str">
        <f aca="false">INDEX((klasyfikacja!$B$2:$B$136),MATCH(A157,klasyfikacja!$A$2:$A$136,0))</f>
        <v>Wpływy z opłaty komunikacyjnej</v>
      </c>
      <c r="D157" s="98" t="s">
        <v>872</v>
      </c>
      <c r="E157" s="102" t="s">
        <v>332</v>
      </c>
      <c r="F157" s="100" t="n">
        <f aca="false">SUM(G157:H157)</f>
        <v>0</v>
      </c>
      <c r="G157" s="101" t="n">
        <f aca="false" t="array" ref="G157:G157">SUM(IF(ewidencja!$A$8:$A$759=D157,IF(ewidencja!$C$8:$C$759=E157,ewidencja!$F$8:$F$759,0),0))</f>
        <v>0</v>
      </c>
      <c r="H157" s="101" t="n">
        <f aca="false" t="array" ref="H157:H157">SUM(IF(ewidencja!$A$8:$A$759=D157,IF(ewidencja!$C$8:$C$759=E157,ewidencja!$G$8:$G$759,0),0))</f>
        <v>0</v>
      </c>
    </row>
    <row r="158" s="51" customFormat="true" ht="12.75" hidden="true" customHeight="true" outlineLevel="0" collapsed="false">
      <c r="A158" s="49" t="s">
        <v>604</v>
      </c>
      <c r="B158" s="49"/>
      <c r="C158" s="50" t="str">
        <f aca="false">INDEX((klasyfikacja!$B$2:$B$136),MATCH(A158,klasyfikacja!$A$2:$A$136,0))</f>
        <v>Wpływy z opłaty targowej</v>
      </c>
      <c r="D158" s="98" t="s">
        <v>872</v>
      </c>
      <c r="E158" s="102" t="s">
        <v>344</v>
      </c>
      <c r="F158" s="100" t="n">
        <f aca="false">SUM(G158:H158)</f>
        <v>0</v>
      </c>
      <c r="G158" s="101" t="n">
        <f aca="false" t="array" ref="G158:G158">SUM(IF(ewidencja!$A$8:$A$759=D158,IF(ewidencja!$C$8:$C$759=E158,ewidencja!$F$8:$F$759,0),0))</f>
        <v>0</v>
      </c>
      <c r="H158" s="101" t="n">
        <f aca="false" t="array" ref="H158:H158">SUM(IF(ewidencja!$A$8:$A$759=D158,IF(ewidencja!$C$8:$C$759=E158,ewidencja!$G$8:$G$759,0),0))</f>
        <v>0</v>
      </c>
    </row>
    <row r="159" s="51" customFormat="true" ht="12.75" hidden="true" customHeight="true" outlineLevel="0" collapsed="false">
      <c r="A159" s="49" t="s">
        <v>606</v>
      </c>
      <c r="B159" s="49"/>
      <c r="C159" s="50" t="str">
        <f aca="false">INDEX((klasyfikacja!$B$2:$B$136),MATCH(A159,klasyfikacja!$A$2:$A$136,0))</f>
        <v>Wpływy z opłaty miejscowej</v>
      </c>
      <c r="D159" s="98" t="s">
        <v>872</v>
      </c>
      <c r="E159" s="102" t="s">
        <v>862</v>
      </c>
      <c r="F159" s="100" t="n">
        <f aca="false">SUM(G159:H159)</f>
        <v>0</v>
      </c>
      <c r="G159" s="101" t="n">
        <f aca="false" t="array" ref="G159:G159">SUM(IF(ewidencja!$A$8:$A$759=D159,IF(ewidencja!$C$8:$C$759=E159,ewidencja!$F$8:$F$759,0),0))</f>
        <v>0</v>
      </c>
      <c r="H159" s="101" t="n">
        <f aca="false" t="array" ref="H159:H159">SUM(IF(ewidencja!$A$8:$A$759=D159,IF(ewidencja!$C$8:$C$759=E159,ewidencja!$G$8:$G$759,0),0))</f>
        <v>0</v>
      </c>
    </row>
    <row r="160" s="51" customFormat="true" ht="12.75" hidden="true" customHeight="true" outlineLevel="0" collapsed="false">
      <c r="A160" s="49" t="s">
        <v>608</v>
      </c>
      <c r="B160" s="49"/>
      <c r="C160" s="50" t="str">
        <f aca="false">INDEX((klasyfikacja!$B$2:$B$136),MATCH(A160,klasyfikacja!$A$2:$A$136,0))</f>
        <v>Wpływy z opłaty eksploatacyjnej</v>
      </c>
      <c r="D160" s="98" t="s">
        <v>872</v>
      </c>
      <c r="E160" s="102" t="s">
        <v>330</v>
      </c>
      <c r="F160" s="100" t="n">
        <f aca="false">SUM(G160:H160)</f>
        <v>0</v>
      </c>
      <c r="G160" s="101" t="n">
        <f aca="false" t="array" ref="G160:G160">SUM(IF(ewidencja!$A$8:$A$759=D160,IF(ewidencja!$C$8:$C$759=E160,ewidencja!$F$8:$F$759,0),0))</f>
        <v>0</v>
      </c>
      <c r="H160" s="101" t="n">
        <f aca="false" t="array" ref="H160:H160">SUM(IF(ewidencja!$A$8:$A$759=D160,IF(ewidencja!$C$8:$C$759=E160,ewidencja!$G$8:$G$759,0),0))</f>
        <v>0</v>
      </c>
    </row>
    <row r="161" s="51" customFormat="true" ht="12.75" hidden="true" customHeight="true" outlineLevel="0" collapsed="false">
      <c r="A161" s="49" t="s">
        <v>610</v>
      </c>
      <c r="B161" s="49"/>
      <c r="C161" s="50" t="str">
        <f aca="false">INDEX((klasyfikacja!$B$2:$B$136),MATCH(A161,klasyfikacja!$A$2:$A$136,0))</f>
        <v>Wpływy z opłat za trwały zarząd, użytkowanie i służebności</v>
      </c>
      <c r="D161" s="98" t="s">
        <v>872</v>
      </c>
      <c r="E161" s="102" t="s">
        <v>390</v>
      </c>
      <c r="F161" s="100" t="n">
        <f aca="false">SUM(G161:H161)</f>
        <v>0</v>
      </c>
      <c r="G161" s="101" t="n">
        <f aca="false" t="array" ref="G161:G161">SUM(IF(ewidencja!$A$8:$A$759=D161,IF(ewidencja!$C$8:$C$759=E161,ewidencja!$F$8:$F$759,0),0))</f>
        <v>0</v>
      </c>
      <c r="H161" s="101" t="n">
        <f aca="false" t="array" ref="H161:H161">SUM(IF(ewidencja!$A$8:$A$759=D161,IF(ewidencja!$C$8:$C$759=E161,ewidencja!$G$8:$G$759,0),0))</f>
        <v>0</v>
      </c>
    </row>
    <row r="162" s="51" customFormat="true" ht="12.75" hidden="true" customHeight="true" outlineLevel="0" collapsed="false">
      <c r="A162" s="49" t="s">
        <v>612</v>
      </c>
      <c r="B162" s="49"/>
      <c r="C162" s="50" t="str">
        <f aca="false">INDEX((klasyfikacja!$B$2:$B$136),MATCH(A162,klasyfikacja!$A$2:$A$136,0))</f>
        <v>Wpływy z opłat za zezwolenia na sprzedaż napojów alkoholowych</v>
      </c>
      <c r="D162" s="98" t="s">
        <v>872</v>
      </c>
      <c r="E162" s="102" t="s">
        <v>375</v>
      </c>
      <c r="F162" s="100" t="n">
        <f aca="false">SUM(G162:H162)</f>
        <v>0</v>
      </c>
      <c r="G162" s="101" t="n">
        <f aca="false" t="array" ref="G162:G162">SUM(IF(ewidencja!$A$8:$A$759=D162,IF(ewidencja!$C$8:$C$759=E162,ewidencja!$F$8:$F$759,0),0))</f>
        <v>0</v>
      </c>
      <c r="H162" s="101" t="n">
        <f aca="false" t="array" ref="H162:H162">SUM(IF(ewidencja!$A$8:$A$759=D162,IF(ewidencja!$C$8:$C$759=E162,ewidencja!$G$8:$G$759,0),0))</f>
        <v>0</v>
      </c>
    </row>
    <row r="163" s="51" customFormat="true" ht="12.75" hidden="true" customHeight="true" outlineLevel="0" collapsed="false">
      <c r="A163" s="49" t="s">
        <v>614</v>
      </c>
      <c r="B163" s="49"/>
      <c r="C163" s="50" t="str">
        <f aca="false">INDEX((klasyfikacja!$B$2:$B$136),MATCH(A163,klasyfikacja!$A$2:$A$136,0))</f>
        <v>Wpływy z innych lokalnych opłat pobieranych przez jednostki samorządu terytorialnego na podstawie odrębnych ustaw</v>
      </c>
      <c r="D163" s="98" t="s">
        <v>872</v>
      </c>
      <c r="E163" s="102" t="s">
        <v>30</v>
      </c>
      <c r="F163" s="100" t="n">
        <f aca="false">SUM(G163:H163)</f>
        <v>0</v>
      </c>
      <c r="G163" s="101" t="n">
        <f aca="false" t="array" ref="G163:G163">SUM(IF(ewidencja!$A$8:$A$759=D163,IF(ewidencja!$C$8:$C$759=E163,ewidencja!$F$8:$F$759,0),0))</f>
        <v>0</v>
      </c>
      <c r="H163" s="101" t="n">
        <f aca="false" t="array" ref="H163:H163">SUM(IF(ewidencja!$A$8:$A$759=D163,IF(ewidencja!$C$8:$C$759=E163,ewidencja!$G$8:$G$759,0),0))</f>
        <v>0</v>
      </c>
    </row>
    <row r="164" s="51" customFormat="true" ht="12.75" hidden="true" customHeight="true" outlineLevel="0" collapsed="false">
      <c r="A164" s="49" t="s">
        <v>616</v>
      </c>
      <c r="B164" s="49"/>
      <c r="C164" s="50" t="str">
        <f aca="false">INDEX((klasyfikacja!$B$2:$B$136),MATCH(A164,klasyfikacja!$A$2:$A$136,0))</f>
        <v>Wpływy z podatku od czynności cywilnoprawnych</v>
      </c>
      <c r="D164" s="98" t="s">
        <v>872</v>
      </c>
      <c r="E164" s="102" t="s">
        <v>403</v>
      </c>
      <c r="F164" s="100" t="n">
        <f aca="false">SUM(G164:H164)</f>
        <v>0</v>
      </c>
      <c r="G164" s="101" t="n">
        <f aca="false" t="array" ref="G164:G164">SUM(IF(ewidencja!$A$8:$A$759=D164,IF(ewidencja!$C$8:$C$759=E164,ewidencja!$F$8:$F$759,0),0))</f>
        <v>0</v>
      </c>
      <c r="H164" s="101" t="n">
        <f aca="false" t="array" ref="H164:H164">SUM(IF(ewidencja!$A$8:$A$759=D164,IF(ewidencja!$C$8:$C$759=E164,ewidencja!$G$8:$G$759,0),0))</f>
        <v>0</v>
      </c>
    </row>
    <row r="165" s="51" customFormat="true" ht="12.75" hidden="true" customHeight="true" outlineLevel="0" collapsed="false">
      <c r="A165" s="49" t="s">
        <v>618</v>
      </c>
      <c r="B165" s="49"/>
      <c r="C165" s="50" t="str">
        <f aca="false">INDEX((klasyfikacja!$B$2:$B$136),MATCH(A165,klasyfikacja!$A$2:$A$136,0))</f>
        <v>Wpływy z opłat z tytułu użytkowania wieczystego nieruchomości</v>
      </c>
      <c r="D165" s="98" t="s">
        <v>872</v>
      </c>
      <c r="E165" s="102" t="s">
        <v>393</v>
      </c>
      <c r="F165" s="100" t="n">
        <f aca="false">SUM(G165:H165)</f>
        <v>0</v>
      </c>
      <c r="G165" s="101" t="n">
        <f aca="false" t="array" ref="G165:G165">SUM(IF(ewidencja!$A$8:$A$759=D165,IF(ewidencja!$C$8:$C$759=E165,ewidencja!$F$8:$F$759,0),0))</f>
        <v>0</v>
      </c>
      <c r="H165" s="101" t="n">
        <f aca="false" t="array" ref="H165:H165">SUM(IF(ewidencja!$A$8:$A$759=D165,IF(ewidencja!$C$8:$C$759=E165,ewidencja!$G$8:$G$759,0),0))</f>
        <v>0</v>
      </c>
    </row>
    <row r="166" s="51" customFormat="true" ht="12.75" hidden="true" customHeight="true" outlineLevel="0" collapsed="false">
      <c r="A166" s="49" t="s">
        <v>620</v>
      </c>
      <c r="B166" s="49"/>
      <c r="C166" s="50" t="str">
        <f aca="false">INDEX((klasyfikacja!$B$2:$B$136),MATCH(A166,klasyfikacja!$A$2:$A$136,0))</f>
        <v>Wpływy z tytułu grzywien, mandatów i innych kar pieniężnych od osób fizycznych</v>
      </c>
      <c r="D166" s="98" t="s">
        <v>872</v>
      </c>
      <c r="E166" s="102" t="s">
        <v>173</v>
      </c>
      <c r="F166" s="100" t="n">
        <f aca="false">SUM(G166:H166)</f>
        <v>0</v>
      </c>
      <c r="G166" s="101" t="n">
        <f aca="false" t="array" ref="G166:G166">SUM(IF(ewidencja!$A$8:$A$759=D166,IF(ewidencja!$C$8:$C$759=E166,ewidencja!$F$8:$F$759,0),0))</f>
        <v>0</v>
      </c>
      <c r="H166" s="101" t="n">
        <f aca="false" t="array" ref="H166:H166">SUM(IF(ewidencja!$A$8:$A$759=D166,IF(ewidencja!$C$8:$C$759=E166,ewidencja!$G$8:$G$759,0),0))</f>
        <v>0</v>
      </c>
    </row>
    <row r="167" s="51" customFormat="true" ht="12.75" hidden="true" customHeight="true" outlineLevel="0" collapsed="false">
      <c r="A167" s="49" t="s">
        <v>622</v>
      </c>
      <c r="B167" s="49"/>
      <c r="C167" s="50" t="str">
        <f aca="false">INDEX((klasyfikacja!$B$2:$B$136),MATCH(A167,klasyfikacja!$A$2:$A$136,0))</f>
        <v>Wpływy z tytułu grzywien i innych kar pieniężnych od osób prawnych i innych jednostek organizacyjnych</v>
      </c>
      <c r="D167" s="98" t="s">
        <v>872</v>
      </c>
      <c r="E167" s="102" t="s">
        <v>195</v>
      </c>
      <c r="F167" s="100" t="n">
        <f aca="false">SUM(G167:H167)</f>
        <v>0</v>
      </c>
      <c r="G167" s="101" t="n">
        <f aca="false" t="array" ref="G167:G167">SUM(IF(ewidencja!$A$8:$A$759=D167,IF(ewidencja!$C$8:$C$759=E167,ewidencja!$F$8:$F$759,0),0))</f>
        <v>0</v>
      </c>
      <c r="H167" s="101" t="n">
        <f aca="false" t="array" ref="H167:H167">SUM(IF(ewidencja!$A$8:$A$759=D167,IF(ewidencja!$C$8:$C$759=E167,ewidencja!$G$8:$G$759,0),0))</f>
        <v>0</v>
      </c>
    </row>
    <row r="168" s="51" customFormat="true" ht="12.75" hidden="true" customHeight="true" outlineLevel="0" collapsed="false">
      <c r="A168" s="49" t="s">
        <v>624</v>
      </c>
      <c r="B168" s="49"/>
      <c r="C168" s="50" t="str">
        <f aca="false">INDEX((klasyfikacja!$B$2:$B$136),MATCH(A168,klasyfikacja!$A$2:$A$136,0))</f>
        <v>Wpływy z opłat za koncesje i licencje</v>
      </c>
      <c r="D168" s="98" t="s">
        <v>872</v>
      </c>
      <c r="E168" s="102" t="s">
        <v>356</v>
      </c>
      <c r="F168" s="100" t="n">
        <f aca="false">SUM(G168:H168)</f>
        <v>0</v>
      </c>
      <c r="G168" s="101" t="n">
        <f aca="false" t="array" ref="G168:G168">SUM(IF(ewidencja!$A$8:$A$759=D168,IF(ewidencja!$C$8:$C$759=E168,ewidencja!$F$8:$F$759,0),0))</f>
        <v>0</v>
      </c>
      <c r="H168" s="101" t="n">
        <f aca="false" t="array" ref="H168:H168">SUM(IF(ewidencja!$A$8:$A$759=D168,IF(ewidencja!$C$8:$C$759=E168,ewidencja!$G$8:$G$759,0),0))</f>
        <v>0</v>
      </c>
    </row>
    <row r="169" s="51" customFormat="true" ht="12.75" hidden="true" customHeight="true" outlineLevel="0" collapsed="false">
      <c r="A169" s="49" t="s">
        <v>626</v>
      </c>
      <c r="B169" s="49"/>
      <c r="C169" s="50" t="str">
        <f aca="false">INDEX((klasyfikacja!$B$2:$B$136),MATCH(A169,klasyfikacja!$A$2:$A$136,0))</f>
        <v>Wpływy z opłat egzaminacyjnych oraz opłat za wydawanie świadectw, dyplomów, zaświadczeń, certyfikatów i ich duplikatów</v>
      </c>
      <c r="D169" s="98" t="s">
        <v>872</v>
      </c>
      <c r="E169" s="102" t="s">
        <v>863</v>
      </c>
      <c r="F169" s="100" t="n">
        <f aca="false">SUM(G169:H169)</f>
        <v>0</v>
      </c>
      <c r="G169" s="101" t="n">
        <f aca="false" t="array" ref="G169:G169">SUM(IF(ewidencja!$A$8:$A$759=D169,IF(ewidencja!$C$8:$C$759=E169,ewidencja!$F$8:$F$759,0),0))</f>
        <v>0</v>
      </c>
      <c r="H169" s="101" t="n">
        <f aca="false" t="array" ref="H169:H169">SUM(IF(ewidencja!$A$8:$A$759=D169,IF(ewidencja!$C$8:$C$759=E169,ewidencja!$G$8:$G$759,0),0))</f>
        <v>0</v>
      </c>
    </row>
    <row r="170" s="51" customFormat="true" ht="12.75" hidden="true" customHeight="true" outlineLevel="0" collapsed="false">
      <c r="A170" s="49" t="s">
        <v>628</v>
      </c>
      <c r="B170" s="49"/>
      <c r="C170" s="50" t="str">
        <f aca="false">INDEX((klasyfikacja!$B$2:$B$136),MATCH(A170,klasyfikacja!$A$2:$A$136,0))</f>
        <v>Wpływy z opłat za zezwolenia, akredytacje oraz opłaty ewidencyjne, w tym opłaty za częstotliwości</v>
      </c>
      <c r="D170" s="98" t="s">
        <v>872</v>
      </c>
      <c r="E170" s="102" t="s">
        <v>367</v>
      </c>
      <c r="F170" s="100" t="n">
        <f aca="false">SUM(G170:H170)</f>
        <v>0</v>
      </c>
      <c r="G170" s="101" t="n">
        <f aca="false" t="array" ref="G170:G170">SUM(IF(ewidencja!$A$8:$A$759=D170,IF(ewidencja!$C$8:$C$759=E170,ewidencja!$F$8:$F$759,0),0))</f>
        <v>0</v>
      </c>
      <c r="H170" s="101" t="n">
        <f aca="false" t="array" ref="H170:H170">SUM(IF(ewidencja!$A$8:$A$759=D170,IF(ewidencja!$C$8:$C$759=E170,ewidencja!$G$8:$G$759,0),0))</f>
        <v>0</v>
      </c>
    </row>
    <row r="171" s="51" customFormat="true" ht="12.75" hidden="true" customHeight="true" outlineLevel="0" collapsed="false">
      <c r="A171" s="49" t="s">
        <v>630</v>
      </c>
      <c r="B171" s="49"/>
      <c r="C171" s="50" t="str">
        <f aca="false">INDEX((klasyfikacja!$B$2:$B$136),MATCH(A171,klasyfikacja!$A$2:$A$136,0))</f>
        <v>Wpływy z tytułu opłat i kosztów sądowych oraz innych opłat uiszczanych na rzecz Skarbu Państwa z tytułu postępowania sądowego i prokuratorskiego</v>
      </c>
      <c r="D171" s="98" t="s">
        <v>872</v>
      </c>
      <c r="E171" s="102" t="s">
        <v>203</v>
      </c>
      <c r="F171" s="100" t="n">
        <f aca="false">SUM(G171:H171)</f>
        <v>0</v>
      </c>
      <c r="G171" s="101" t="n">
        <f aca="false" t="array" ref="G171:G171">SUM(IF(ewidencja!$A$8:$A$759=D171,IF(ewidencja!$C$8:$C$759=E171,ewidencja!$F$8:$F$759,0),0))</f>
        <v>0</v>
      </c>
      <c r="H171" s="101" t="n">
        <f aca="false" t="array" ref="H171:H171">SUM(IF(ewidencja!$A$8:$A$759=D171,IF(ewidencja!$C$8:$C$759=E171,ewidencja!$G$8:$G$759,0),0))</f>
        <v>0</v>
      </c>
    </row>
    <row r="172" s="51" customFormat="true" ht="12.75" hidden="true" customHeight="true" outlineLevel="0" collapsed="false">
      <c r="A172" s="49" t="s">
        <v>632</v>
      </c>
      <c r="B172" s="49"/>
      <c r="C172" s="50" t="str">
        <f aca="false">INDEX((klasyfikacja!$B$2:$B$136),MATCH(A172,klasyfikacja!$A$2:$A$136,0))</f>
        <v>Wpływy z tytułu kosztów egzekucyjnych, opłaty komorniczej i kosztów upomnień</v>
      </c>
      <c r="D172" s="98" t="s">
        <v>872</v>
      </c>
      <c r="E172" s="102" t="s">
        <v>200</v>
      </c>
      <c r="F172" s="100" t="n">
        <f aca="false">SUM(G172:H172)</f>
        <v>0</v>
      </c>
      <c r="G172" s="101" t="n">
        <f aca="false" t="array" ref="G172:G172">SUM(IF(ewidencja!$A$8:$A$759=D172,IF(ewidencja!$C$8:$C$759=E172,ewidencja!$F$8:$F$759,0),0))</f>
        <v>0</v>
      </c>
      <c r="H172" s="101" t="n">
        <f aca="false" t="array" ref="H172:H172">SUM(IF(ewidencja!$A$8:$A$759=D172,IF(ewidencja!$C$8:$C$759=E172,ewidencja!$G$8:$G$759,0),0))</f>
        <v>0</v>
      </c>
    </row>
    <row r="173" s="51" customFormat="true" ht="12.75" hidden="true" customHeight="true" outlineLevel="0" collapsed="false">
      <c r="A173" s="49" t="s">
        <v>634</v>
      </c>
      <c r="B173" s="49"/>
      <c r="C173" s="50" t="str">
        <f aca="false">INDEX((klasyfikacja!$B$2:$B$136),MATCH(A173,klasyfikacja!$A$2:$A$136,0))</f>
        <v>Wpływy z opłat za wydanie prawa jazdy</v>
      </c>
      <c r="D173" s="98" t="s">
        <v>872</v>
      </c>
      <c r="E173" s="102" t="s">
        <v>388</v>
      </c>
      <c r="F173" s="100" t="n">
        <f aca="false">SUM(G173:H173)</f>
        <v>0</v>
      </c>
      <c r="G173" s="101" t="n">
        <f aca="false" t="array" ref="G173:G173">SUM(IF(ewidencja!$A$8:$A$759=D173,IF(ewidencja!$C$8:$C$759=E173,ewidencja!$F$8:$F$759,0),0))</f>
        <v>0</v>
      </c>
      <c r="H173" s="101" t="n">
        <f aca="false" t="array" ref="H173:H173">SUM(IF(ewidencja!$A$8:$A$759=D173,IF(ewidencja!$C$8:$C$759=E173,ewidencja!$G$8:$G$759,0),0))</f>
        <v>0</v>
      </c>
    </row>
    <row r="174" s="51" customFormat="true" ht="12.75" hidden="true" customHeight="true" outlineLevel="0" collapsed="false">
      <c r="A174" s="49" t="s">
        <v>636</v>
      </c>
      <c r="B174" s="49"/>
      <c r="C174" s="50" t="str">
        <f aca="false">INDEX((klasyfikacja!$B$2:$B$136),MATCH(A174,klasyfikacja!$A$2:$A$136,0))</f>
        <v>Wpływy z opłat za korzystanie z wychowania przedszkolnego</v>
      </c>
      <c r="D174" s="98" t="s">
        <v>872</v>
      </c>
      <c r="E174" s="102" t="s">
        <v>280</v>
      </c>
      <c r="F174" s="100" t="n">
        <f aca="false">SUM(G174:H174)</f>
        <v>0</v>
      </c>
      <c r="G174" s="101" t="n">
        <f aca="false" t="array" ref="G174:G174">SUM(IF(ewidencja!$A$8:$A$759=D174,IF(ewidencja!$C$8:$C$759=E174,ewidencja!$F$8:$F$759,0),0))</f>
        <v>0</v>
      </c>
      <c r="H174" s="101" t="n">
        <f aca="false" t="array" ref="H174:H174">SUM(IF(ewidencja!$A$8:$A$759=D174,IF(ewidencja!$C$8:$C$759=E174,ewidencja!$G$8:$G$759,0),0))</f>
        <v>0</v>
      </c>
    </row>
    <row r="175" s="51" customFormat="true" ht="12.75" hidden="true" customHeight="true" outlineLevel="0" collapsed="false">
      <c r="A175" s="49" t="s">
        <v>638</v>
      </c>
      <c r="B175" s="49"/>
      <c r="C175" s="50" t="str">
        <f aca="false">INDEX((klasyfikacja!$B$2:$B$136),MATCH(A175,klasyfikacja!$A$2:$A$136,0))</f>
        <v>Wpływy z opłat za korzystanie z wyżywienia w jednostkach realizujących zadania z zakresu wychowania przedszkolnego</v>
      </c>
      <c r="D175" s="98" t="s">
        <v>872</v>
      </c>
      <c r="E175" s="102" t="s">
        <v>510</v>
      </c>
      <c r="F175" s="100" t="n">
        <f aca="false">SUM(G175:H175)</f>
        <v>0</v>
      </c>
      <c r="G175" s="101" t="n">
        <f aca="false" t="array" ref="G175:G175">SUM(IF(ewidencja!$A$8:$A$759=D175,IF(ewidencja!$C$8:$C$759=E175,ewidencja!$F$8:$F$759,0),0))</f>
        <v>0</v>
      </c>
      <c r="H175" s="101" t="n">
        <f aca="false" t="array" ref="H175:H175">SUM(IF(ewidencja!$A$8:$A$759=D175,IF(ewidencja!$C$8:$C$759=E175,ewidencja!$G$8:$G$759,0),0))</f>
        <v>0</v>
      </c>
    </row>
    <row r="176" s="51" customFormat="true" ht="12.75" hidden="true" customHeight="true" outlineLevel="0" collapsed="false">
      <c r="A176" s="49" t="s">
        <v>640</v>
      </c>
      <c r="B176" s="49"/>
      <c r="C176" s="50" t="str">
        <f aca="false">INDEX((klasyfikacja!$B$2:$B$136),MATCH(A176,klasyfikacja!$A$2:$A$136,0))</f>
        <v>Wpływy od rodziców z tytułu opłaty za pobyt dziecka w pieczy zastępczej</v>
      </c>
      <c r="D176" s="98" t="s">
        <v>872</v>
      </c>
      <c r="E176" s="102" t="s">
        <v>248</v>
      </c>
      <c r="F176" s="100" t="n">
        <f aca="false">SUM(G176:H176)</f>
        <v>0</v>
      </c>
      <c r="G176" s="101" t="n">
        <f aca="false" t="array" ref="G176:G176">SUM(IF(ewidencja!$A$8:$A$759=D176,IF(ewidencja!$C$8:$C$759=E176,ewidencja!$F$8:$F$759,0),0))</f>
        <v>0</v>
      </c>
      <c r="H176" s="101" t="n">
        <f aca="false" t="array" ref="H176:H176">SUM(IF(ewidencja!$A$8:$A$759=D176,IF(ewidencja!$C$8:$C$759=E176,ewidencja!$G$8:$G$759,0),0))</f>
        <v>0</v>
      </c>
    </row>
    <row r="177" s="51" customFormat="true" ht="12.75" hidden="true" customHeight="true" outlineLevel="0" collapsed="false">
      <c r="A177" s="49" t="s">
        <v>642</v>
      </c>
      <c r="B177" s="49"/>
      <c r="C177" s="50" t="str">
        <f aca="false">INDEX((klasyfikacja!$B$2:$B$136),MATCH(A177,klasyfikacja!$A$2:$A$136,0))</f>
        <v>Wpływy z różnych opłat</v>
      </c>
      <c r="D177" s="98" t="s">
        <v>872</v>
      </c>
      <c r="E177" s="102" t="s">
        <v>205</v>
      </c>
      <c r="F177" s="100" t="n">
        <f aca="false">SUM(G177:H177)</f>
        <v>0</v>
      </c>
      <c r="G177" s="101" t="n">
        <f aca="false" t="array" ref="G177:G177">SUM(IF(ewidencja!$A$8:$A$759=D177,IF(ewidencja!$C$8:$C$759=E177,ewidencja!$F$8:$F$759,0),0))</f>
        <v>0</v>
      </c>
      <c r="H177" s="101" t="n">
        <f aca="false" t="array" ref="H177:H177">SUM(IF(ewidencja!$A$8:$A$759=D177,IF(ewidencja!$C$8:$C$759=E177,ewidencja!$G$8:$G$759,0),0))</f>
        <v>0</v>
      </c>
    </row>
    <row r="178" s="51" customFormat="true" ht="12.75" hidden="true" customHeight="true" outlineLevel="0" collapsed="false">
      <c r="A178" s="49" t="s">
        <v>646</v>
      </c>
      <c r="B178" s="49"/>
      <c r="C178" s="50" t="str">
        <f aca="false">INDEX((klasyfikacja!$B$2:$B$136),MATCH(A178,klasyfikacja!$A$2:$A$136,0))</f>
        <v>Wpływy z najmu i dzierżawy składników majątkowych Skarbu Państwa, jednostek samorządu terytorialnego lub innych jednostek zaliczanych do sektora finansów publicznych oraz innych umów o podobnym charakterze</v>
      </c>
      <c r="D178" s="98" t="s">
        <v>872</v>
      </c>
      <c r="E178" s="102" t="s">
        <v>58</v>
      </c>
      <c r="F178" s="100" t="n">
        <f aca="false">SUM(G178:H178)</f>
        <v>0</v>
      </c>
      <c r="G178" s="101" t="n">
        <f aca="false" t="array" ref="G178:G178">SUM(IF(ewidencja!$A$8:$A$759=D178,IF(ewidencja!$C$8:$C$759=E178,ewidencja!$F$8:$F$759,0),0))</f>
        <v>0</v>
      </c>
      <c r="H178" s="101" t="n">
        <f aca="false" t="array" ref="H178:H178">SUM(IF(ewidencja!$A$8:$A$759=D178,IF(ewidencja!$C$8:$C$759=E178,ewidencja!$G$8:$G$759,0),0))</f>
        <v>0</v>
      </c>
    </row>
    <row r="179" s="51" customFormat="true" ht="12.75" hidden="true" customHeight="true" outlineLevel="0" collapsed="false">
      <c r="A179" s="49" t="s">
        <v>648</v>
      </c>
      <c r="B179" s="49"/>
      <c r="C179" s="50" t="str">
        <f aca="false">INDEX((klasyfikacja!$B$2:$B$136),MATCH(A179,klasyfikacja!$A$2:$A$136,0))</f>
        <v>Wpływy z usług</v>
      </c>
      <c r="D179" s="98" t="s">
        <v>872</v>
      </c>
      <c r="E179" s="102" t="s">
        <v>37</v>
      </c>
      <c r="F179" s="100" t="n">
        <f aca="false">SUM(G179:H179)</f>
        <v>0</v>
      </c>
      <c r="G179" s="101" t="n">
        <f aca="false" t="array" ref="G179:G179">SUM(IF(ewidencja!$A$8:$A$759=D179,IF(ewidencja!$C$8:$C$759=E179,ewidencja!$F$8:$F$759,0),0))</f>
        <v>0</v>
      </c>
      <c r="H179" s="101" t="n">
        <f aca="false" t="array" ref="H179:H179">SUM(IF(ewidencja!$A$8:$A$759=D179,IF(ewidencja!$C$8:$C$759=E179,ewidencja!$G$8:$G$759,0),0))</f>
        <v>0</v>
      </c>
    </row>
    <row r="180" s="51" customFormat="true" ht="12.75" hidden="true" customHeight="true" outlineLevel="0" collapsed="false">
      <c r="A180" s="49" t="s">
        <v>650</v>
      </c>
      <c r="B180" s="49"/>
      <c r="C180" s="50" t="str">
        <f aca="false">INDEX((klasyfikacja!$B$2:$B$136),MATCH(A180,klasyfikacja!$A$2:$A$136,0))</f>
        <v>Wpływy ze sprzedaży wyrobów</v>
      </c>
      <c r="D180" s="98" t="s">
        <v>872</v>
      </c>
      <c r="E180" s="102" t="s">
        <v>864</v>
      </c>
      <c r="F180" s="100" t="n">
        <f aca="false">SUM(G180:H180)</f>
        <v>0</v>
      </c>
      <c r="G180" s="101" t="n">
        <f aca="false" t="array" ref="G180:G180">SUM(IF(ewidencja!$A$8:$A$759=D180,IF(ewidencja!$C$8:$C$759=E180,ewidencja!$F$8:$F$759,0),0))</f>
        <v>0</v>
      </c>
      <c r="H180" s="101" t="n">
        <f aca="false" t="array" ref="H180:H180">SUM(IF(ewidencja!$A$8:$A$759=D180,IF(ewidencja!$C$8:$C$759=E180,ewidencja!$G$8:$G$759,0),0))</f>
        <v>0</v>
      </c>
    </row>
    <row r="181" s="51" customFormat="true" ht="12.75" hidden="true" customHeight="true" outlineLevel="0" collapsed="false">
      <c r="A181" s="49" t="s">
        <v>652</v>
      </c>
      <c r="B181" s="49"/>
      <c r="C181" s="50" t="str">
        <f aca="false">INDEX((klasyfikacja!$B$2:$B$136),MATCH(A181,klasyfikacja!$A$2:$A$136,0))</f>
        <v>Wpływy z odsetek od dotacji oraz płatności: wykorzystanych niezgodnie z przeznaczeniem lub wykorzystanych z naruszeniem procedur, o których mowa w art. 184 ustawy, pobranych nienależnie lub w nadmiernej wysokości</v>
      </c>
      <c r="D181" s="98" t="s">
        <v>872</v>
      </c>
      <c r="E181" s="102" t="s">
        <v>562</v>
      </c>
      <c r="F181" s="100" t="n">
        <f aca="false">SUM(G181:H181)</f>
        <v>0</v>
      </c>
      <c r="G181" s="101" t="n">
        <f aca="false" t="array" ref="G181:G181">SUM(IF(ewidencja!$A$8:$A$759=D181,IF(ewidencja!$C$8:$C$759=E181,ewidencja!$F$8:$F$759,0),0))</f>
        <v>0</v>
      </c>
      <c r="H181" s="101" t="n">
        <f aca="false" t="array" ref="H181:H181">SUM(IF(ewidencja!$A$8:$A$759=D181,IF(ewidencja!$C$8:$C$759=E181,ewidencja!$G$8:$G$759,0),0))</f>
        <v>0</v>
      </c>
    </row>
    <row r="182" s="51" customFormat="true" ht="12.75" hidden="true" customHeight="true" outlineLevel="0" collapsed="false">
      <c r="A182" s="49" t="s">
        <v>654</v>
      </c>
      <c r="B182" s="49"/>
      <c r="C182" s="50" t="str">
        <f aca="false">INDEX((klasyfikacja!$B$2:$B$136),MATCH(A182,klasyfikacja!$A$2:$A$136,0))</f>
        <v>Wpływy z odsetek od nieterminowych wpłat z tytułu podatków i opłat</v>
      </c>
      <c r="D182" s="98" t="s">
        <v>872</v>
      </c>
      <c r="E182" s="102" t="s">
        <v>321</v>
      </c>
      <c r="F182" s="100" t="n">
        <f aca="false">SUM(G182:H182)</f>
        <v>0</v>
      </c>
      <c r="G182" s="101" t="n">
        <f aca="false" t="array" ref="G182:G182">SUM(IF(ewidencja!$A$8:$A$759=D182,IF(ewidencja!$C$8:$C$759=E182,ewidencja!$F$8:$F$759,0),0))</f>
        <v>0</v>
      </c>
      <c r="H182" s="101" t="n">
        <f aca="false" t="array" ref="H182:H182">SUM(IF(ewidencja!$A$8:$A$759=D182,IF(ewidencja!$C$8:$C$759=E182,ewidencja!$G$8:$G$759,0),0))</f>
        <v>0</v>
      </c>
    </row>
    <row r="183" s="51" customFormat="true" ht="12.75" hidden="true" customHeight="true" outlineLevel="0" collapsed="false">
      <c r="A183" s="49" t="s">
        <v>656</v>
      </c>
      <c r="B183" s="49"/>
      <c r="C183" s="50" t="str">
        <f aca="false">INDEX((klasyfikacja!$B$2:$B$136),MATCH(A183,klasyfikacja!$A$2:$A$136,0))</f>
        <v>Wpływy z pozostałych odsetek</v>
      </c>
      <c r="D183" s="98" t="s">
        <v>872</v>
      </c>
      <c r="E183" s="102" t="s">
        <v>311</v>
      </c>
      <c r="F183" s="100" t="n">
        <f aca="false">SUM(G183:H183)</f>
        <v>0</v>
      </c>
      <c r="G183" s="101" t="n">
        <f aca="false" t="array" ref="G183:G183">SUM(IF(ewidencja!$A$8:$A$759=D183,IF(ewidencja!$C$8:$C$759=E183,ewidencja!$F$8:$F$759,0),0))</f>
        <v>0</v>
      </c>
      <c r="H183" s="101" t="n">
        <f aca="false" t="array" ref="H183:H183">SUM(IF(ewidencja!$A$8:$A$759=D183,IF(ewidencja!$C$8:$C$759=E183,ewidencja!$G$8:$G$759,0),0))</f>
        <v>0</v>
      </c>
    </row>
    <row r="184" s="51" customFormat="true" ht="12.75" hidden="true" customHeight="true" outlineLevel="0" collapsed="false">
      <c r="A184" s="49" t="s">
        <v>658</v>
      </c>
      <c r="B184" s="49"/>
      <c r="C184" s="50" t="str">
        <f aca="false">INDEX((klasyfikacja!$B$2:$B$136),MATCH(A184,klasyfikacja!$A$2:$A$136,0))</f>
        <v>Wpływy z pozostałych odsetek (Finansowanie programów ze środków bezzwrotnych pochodzących z Unii Europejskiej)</v>
      </c>
      <c r="D184" s="98" t="s">
        <v>872</v>
      </c>
      <c r="E184" s="102" t="s">
        <v>865</v>
      </c>
      <c r="F184" s="100" t="n">
        <f aca="false">SUM(G184:H184)</f>
        <v>0</v>
      </c>
      <c r="G184" s="101" t="n">
        <f aca="false" t="array" ref="G184:G184">SUM(IF(ewidencja!$A$8:$A$759=D184,IF(ewidencja!$C$8:$C$759=E184,ewidencja!$F$8:$F$759,0),0))</f>
        <v>0</v>
      </c>
      <c r="H184" s="101" t="n">
        <f aca="false" t="array" ref="H184:H184">SUM(IF(ewidencja!$A$8:$A$759=D184,IF(ewidencja!$C$8:$C$759=E184,ewidencja!$G$8:$G$759,0),0))</f>
        <v>0</v>
      </c>
    </row>
    <row r="185" s="51" customFormat="true" ht="12.75" hidden="true" customHeight="true" outlineLevel="0" collapsed="false">
      <c r="A185" s="49" t="s">
        <v>660</v>
      </c>
      <c r="B185" s="49"/>
      <c r="C185" s="50" t="str">
        <f aca="false">INDEX((klasyfikacja!$B$2:$B$136),MATCH(A185,klasyfikacja!$A$2:$A$136,0))</f>
        <v>Wpływy z rozliczeń/zwrotów z lat ubiegłych</v>
      </c>
      <c r="D185" s="98" t="s">
        <v>872</v>
      </c>
      <c r="E185" s="102" t="s">
        <v>275</v>
      </c>
      <c r="F185" s="100" t="n">
        <f aca="false">SUM(G185:H185)</f>
        <v>0</v>
      </c>
      <c r="G185" s="101" t="n">
        <f aca="false" t="array" ref="G185:G185">SUM(IF(ewidencja!$A$8:$A$759=D185,IF(ewidencja!$C$8:$C$759=E185,ewidencja!$F$8:$F$759,0),0))</f>
        <v>0</v>
      </c>
      <c r="H185" s="101" t="n">
        <f aca="false" t="array" ref="H185:H185">SUM(IF(ewidencja!$A$8:$A$759=D185,IF(ewidencja!$C$8:$C$759=E185,ewidencja!$G$8:$G$759,0),0))</f>
        <v>0</v>
      </c>
    </row>
    <row r="186" s="51" customFormat="true" ht="12.75" hidden="true" customHeight="true" outlineLevel="0" collapsed="false">
      <c r="A186" s="49" t="s">
        <v>662</v>
      </c>
      <c r="B186" s="49"/>
      <c r="C186" s="50" t="str">
        <f aca="false">INDEX((klasyfikacja!$B$2:$B$136),MATCH(A186,klasyfikacja!$A$2:$A$136,0))</f>
        <v>Wpływy z tytułu kar i odszkodowań wynikających z umów</v>
      </c>
      <c r="D186" s="98" t="s">
        <v>872</v>
      </c>
      <c r="E186" s="102" t="s">
        <v>178</v>
      </c>
      <c r="F186" s="100" t="n">
        <f aca="false">SUM(G186:H186)</f>
        <v>0</v>
      </c>
      <c r="G186" s="101" t="n">
        <f aca="false" t="array" ref="G186:G186">SUM(IF(ewidencja!$A$8:$A$759=D186,IF(ewidencja!$C$8:$C$759=E186,ewidencja!$F$8:$F$759,0),0))</f>
        <v>0</v>
      </c>
      <c r="H186" s="101" t="n">
        <f aca="false" t="array" ref="H186:H186">SUM(IF(ewidencja!$A$8:$A$759=D186,IF(ewidencja!$C$8:$C$759=E186,ewidencja!$G$8:$G$759,0),0))</f>
        <v>0</v>
      </c>
    </row>
    <row r="187" s="51" customFormat="true" ht="12.75" hidden="true" customHeight="true" outlineLevel="0" collapsed="false">
      <c r="A187" s="49" t="s">
        <v>664</v>
      </c>
      <c r="B187" s="49"/>
      <c r="C187" s="50" t="str">
        <f aca="false">INDEX((klasyfikacja!$B$2:$B$136),MATCH(A187,klasyfikacja!$A$2:$A$136,0))</f>
        <v>Wpływy z otrzymanych spadków, zapisów i darowizn w postaci pieniężnej</v>
      </c>
      <c r="D187" s="98" t="s">
        <v>872</v>
      </c>
      <c r="E187" s="102" t="s">
        <v>95</v>
      </c>
      <c r="F187" s="100" t="n">
        <f aca="false">SUM(G187:H187)</f>
        <v>0</v>
      </c>
      <c r="G187" s="101" t="n">
        <f aca="false" t="array" ref="G187:G187">SUM(IF(ewidencja!$A$8:$A$759=D187,IF(ewidencja!$C$8:$C$759=E187,ewidencja!$F$8:$F$759,0),0))</f>
        <v>0</v>
      </c>
      <c r="H187" s="101" t="n">
        <f aca="false" t="array" ref="H187:H187">SUM(IF(ewidencja!$A$8:$A$759=D187,IF(ewidencja!$C$8:$C$759=E187,ewidencja!$G$8:$G$759,0),0))</f>
        <v>0</v>
      </c>
    </row>
    <row r="188" s="51" customFormat="true" ht="12.75" hidden="true" customHeight="true" outlineLevel="0" collapsed="false">
      <c r="A188" s="49" t="s">
        <v>666</v>
      </c>
      <c r="B188" s="49"/>
      <c r="C188" s="50" t="str">
        <f aca="false">INDEX((klasyfikacja!$B$2:$B$136),MATCH(A188,klasyfikacja!$A$2:$A$136,0))</f>
        <v>Wpływy z różnych dochodów</v>
      </c>
      <c r="D188" s="98" t="s">
        <v>872</v>
      </c>
      <c r="E188" s="102" t="s">
        <v>153</v>
      </c>
      <c r="F188" s="100" t="n">
        <f aca="false">SUM(G188:H188)</f>
        <v>0</v>
      </c>
      <c r="G188" s="101" t="n">
        <f aca="false" t="array" ref="G188:G188">SUM(IF(ewidencja!$A$8:$A$759=D188,IF(ewidencja!$C$8:$C$759=E188,ewidencja!$F$8:$F$759,0),0))</f>
        <v>0</v>
      </c>
      <c r="H188" s="101" t="n">
        <f aca="false" t="array" ref="H188:H188">SUM(IF(ewidencja!$A$8:$A$759=D188,IF(ewidencja!$C$8:$C$759=E188,ewidencja!$G$8:$G$759,0),0))</f>
        <v>0</v>
      </c>
    </row>
    <row r="189" s="51" customFormat="true" ht="12.75" hidden="true" customHeight="true" outlineLevel="0" collapsed="false">
      <c r="A189" s="49" t="s">
        <v>668</v>
      </c>
      <c r="B189" s="49"/>
      <c r="C189" s="50" t="str">
        <f aca="false">INDEX((klasyfikacja!$B$2:$B$136),MATCH(A189,klasyfikacja!$A$2:$A$136,0))</f>
        <v>Wpływy z różnych dochodów (Finansowanie programów ze środków bezzwrotnych pochodzących z Unii Europejskiej)</v>
      </c>
      <c r="D189" s="98" t="s">
        <v>872</v>
      </c>
      <c r="E189" s="102" t="s">
        <v>866</v>
      </c>
      <c r="F189" s="100" t="n">
        <f aca="false">SUM(G189:H189)</f>
        <v>0</v>
      </c>
      <c r="G189" s="101" t="n">
        <f aca="false" t="array" ref="G189:G189">SUM(IF(ewidencja!$A$8:$A$759=D189,IF(ewidencja!$C$8:$C$759=E189,ewidencja!$F$8:$F$759,0),0))</f>
        <v>0</v>
      </c>
      <c r="H189" s="101" t="n">
        <f aca="false" t="array" ref="H189:H189">SUM(IF(ewidencja!$A$8:$A$759=D189,IF(ewidencja!$C$8:$C$759=E189,ewidencja!$G$8:$G$759,0),0))</f>
        <v>0</v>
      </c>
    </row>
    <row r="190" s="51" customFormat="true" ht="12.75" hidden="true" customHeight="true" outlineLevel="0" collapsed="false">
      <c r="A190" s="49" t="s">
        <v>670</v>
      </c>
      <c r="B190" s="49"/>
      <c r="C190" s="50" t="str">
        <f aca="false">INDEX((klasyfikacja!$B$2:$B$136),MATCH(A190,klasyfikacja!$A$2:$A$136,0))</f>
        <v>Wpływy z różnych dochodów (Płatności w zakresie budżetu środków europejskich)</v>
      </c>
      <c r="D190" s="98" t="s">
        <v>872</v>
      </c>
      <c r="E190" s="102" t="s">
        <v>867</v>
      </c>
      <c r="F190" s="100" t="n">
        <f aca="false">SUM(G190:H190)</f>
        <v>0</v>
      </c>
      <c r="G190" s="101" t="n">
        <f aca="false" t="array" ref="G190:G190">SUM(IF(ewidencja!$A$8:$A$759=D190,IF(ewidencja!$C$8:$C$759=E190,ewidencja!$F$8:$F$759,0),0))</f>
        <v>0</v>
      </c>
      <c r="H190" s="101" t="n">
        <f aca="false" t="array" ref="H190:H190">SUM(IF(ewidencja!$A$8:$A$759=D190,IF(ewidencja!$C$8:$C$759=E190,ewidencja!$G$8:$G$759,0),0))</f>
        <v>0</v>
      </c>
    </row>
    <row r="191" s="51" customFormat="true" ht="12.75" hidden="true" customHeight="true" outlineLevel="0" collapsed="false">
      <c r="A191" s="49" t="s">
        <v>672</v>
      </c>
      <c r="B191" s="49"/>
      <c r="C191" s="50" t="str">
        <f aca="false">INDEX((klasyfikacja!$B$2:$B$136),MATCH(A191,klasyfikacja!$A$2:$A$136,0))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91" s="98" t="s">
        <v>872</v>
      </c>
      <c r="E191" s="102" t="s">
        <v>868</v>
      </c>
      <c r="F191" s="100" t="n">
        <f aca="false">SUM(G191:H191)</f>
        <v>0</v>
      </c>
      <c r="G191" s="101" t="n">
        <f aca="false" t="array" ref="G191:G191">SUM(IF(ewidencja!$A$8:$A$759=D191,IF(ewidencja!$C$8:$C$759=E191,ewidencja!$F$8:$F$759,0),0))</f>
        <v>0</v>
      </c>
      <c r="H191" s="101" t="n">
        <f aca="false" t="array" ref="H191:H191">SUM(IF(ewidencja!$A$8:$A$759=D191,IF(ewidencja!$C$8:$C$759=E191,ewidencja!$G$8:$G$759,0),0))</f>
        <v>0</v>
      </c>
    </row>
    <row r="192" s="51" customFormat="true" ht="12.75" hidden="true" customHeight="true" outlineLevel="0" collapsed="false">
      <c r="A192" s="49" t="s">
        <v>674</v>
      </c>
      <c r="B192" s="49"/>
      <c r="C192" s="50" t="str">
        <f aca="false">INDEX((klasyfikacja!$B$2:$B$136),MATCH(A192,klasyfikacja!$A$2:$A$136,0))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92" s="98" t="s">
        <v>872</v>
      </c>
      <c r="E192" s="102" t="n">
        <v>2007</v>
      </c>
      <c r="F192" s="100" t="n">
        <f aca="false">SUM(G192:H192)</f>
        <v>0</v>
      </c>
      <c r="G192" s="101" t="n">
        <f aca="false" t="array" ref="G192:G192">SUM(IF(ewidencja!$A$8:$A$759=D192,IF(ewidencja!$C$8:$C$759=E192,ewidencja!$F$8:$F$759,0),0))</f>
        <v>0</v>
      </c>
      <c r="H192" s="101" t="n">
        <f aca="false" t="array" ref="H192:H192">SUM(IF(ewidencja!$A$8:$A$759=D192,IF(ewidencja!$C$8:$C$759=E192,ewidencja!$G$8:$G$759,0),0))</f>
        <v>0</v>
      </c>
    </row>
    <row r="193" s="51" customFormat="true" ht="12.75" hidden="true" customHeight="true" outlineLevel="0" collapsed="false">
      <c r="A193" s="49" t="s">
        <v>676</v>
      </c>
      <c r="B193" s="49"/>
      <c r="C193" s="50" t="str">
        <f aca="false">INDEX((klasyfikacja!$B$2:$B$136),MATCH(A193,klasyfikacja!$A$2:$A$136,0))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93" s="98" t="s">
        <v>872</v>
      </c>
      <c r="E193" s="102" t="n">
        <v>2008</v>
      </c>
      <c r="F193" s="100" t="n">
        <f aca="false">SUM(G193:H193)</f>
        <v>0</v>
      </c>
      <c r="G193" s="101" t="n">
        <f aca="false" t="array" ref="G193:G193">SUM(IF(ewidencja!$A$8:$A$759=D193,IF(ewidencja!$C$8:$C$759=E193,ewidencja!$F$8:$F$759,0),0))</f>
        <v>0</v>
      </c>
      <c r="H193" s="101" t="n">
        <f aca="false" t="array" ref="H193:H193">SUM(IF(ewidencja!$A$8:$A$759=D193,IF(ewidencja!$C$8:$C$759=E193,ewidencja!$G$8:$G$759,0),0))</f>
        <v>0</v>
      </c>
    </row>
    <row r="194" s="51" customFormat="true" ht="12.75" hidden="true" customHeight="true" outlineLevel="0" collapsed="false">
      <c r="A194" s="49" t="s">
        <v>678</v>
      </c>
      <c r="B194" s="49"/>
      <c r="C194" s="50" t="str">
        <f aca="false">INDEX((klasyfikacja!$B$2:$B$136),MATCH(A194,klasyfikacja!$A$2:$A$136,0))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94" s="98" t="s">
        <v>872</v>
      </c>
      <c r="E194" s="102" t="n">
        <v>2009</v>
      </c>
      <c r="F194" s="100" t="n">
        <f aca="false">SUM(G194:H194)</f>
        <v>0</v>
      </c>
      <c r="G194" s="101" t="n">
        <f aca="false" t="array" ref="G194:G194">SUM(IF(ewidencja!$A$8:$A$759=D194,IF(ewidencja!$C$8:$C$759=E194,ewidencja!$F$8:$F$759,0),0))</f>
        <v>0</v>
      </c>
      <c r="H194" s="101" t="n">
        <f aca="false" t="array" ref="H194:H194">SUM(IF(ewidencja!$A$8:$A$759=D194,IF(ewidencja!$C$8:$C$759=E194,ewidencja!$G$8:$G$759,0),0))</f>
        <v>0</v>
      </c>
    </row>
    <row r="195" s="51" customFormat="true" ht="12.75" hidden="true" customHeight="true" outlineLevel="0" collapsed="false">
      <c r="A195" s="49" t="s">
        <v>680</v>
      </c>
      <c r="B195" s="49"/>
      <c r="C195" s="50" t="str">
        <f aca="false">INDEX((klasyfikacja!$B$2:$B$136),MATCH(A195,klasyfikacja!$A$2:$A$136,0))</f>
        <v>Dotacja celowa otrzymana z budżetu państwa na realizację zadań bieżących z zakresu administracji rządowej oraz innych zadań zleconych gminie (związkom gmin, związkom powiatowo-gminnym) ustawami</v>
      </c>
      <c r="D195" s="98" t="s">
        <v>872</v>
      </c>
      <c r="E195" s="102" t="n">
        <v>2010</v>
      </c>
      <c r="F195" s="100" t="n">
        <f aca="false">SUM(G195:H195)</f>
        <v>0</v>
      </c>
      <c r="G195" s="101" t="n">
        <f aca="false" t="array" ref="G195:G195">SUM(IF(ewidencja!$A$8:$A$759=D195,IF(ewidencja!$C$8:$C$759=E195,ewidencja!$F$8:$F$759,0),0))</f>
        <v>0</v>
      </c>
      <c r="H195" s="101" t="n">
        <f aca="false" t="array" ref="H195:H195">SUM(IF(ewidencja!$A$8:$A$759=D195,IF(ewidencja!$C$8:$C$759=E195,ewidencja!$G$8:$G$759,0),0))</f>
        <v>0</v>
      </c>
    </row>
    <row r="196" s="51" customFormat="true" ht="12.75" hidden="true" customHeight="true" outlineLevel="0" collapsed="false">
      <c r="A196" s="49" t="s">
        <v>682</v>
      </c>
      <c r="B196" s="49"/>
      <c r="C196" s="50" t="str">
        <f aca="false">INDEX((klasyfikacja!$B$2:$B$136),MATCH(A196,klasyfikacja!$A$2:$A$136,0))</f>
        <v>Dotacja celowa otrzymana z budżetu państwa na zadania bieżące realizowane przez gminę na podstawie porozumień z organami administracji rządowej</v>
      </c>
      <c r="D196" s="98" t="s">
        <v>872</v>
      </c>
      <c r="E196" s="102" t="n">
        <v>2020</v>
      </c>
      <c r="F196" s="100" t="n">
        <f aca="false">SUM(G196:H196)</f>
        <v>0</v>
      </c>
      <c r="G196" s="101" t="n">
        <f aca="false" t="array" ref="G196:G196">SUM(IF(ewidencja!$A$8:$A$759=D196,IF(ewidencja!$C$8:$C$759=E196,ewidencja!$F$8:$F$759,0),0))</f>
        <v>0</v>
      </c>
      <c r="H196" s="101" t="n">
        <f aca="false" t="array" ref="H196:H196">SUM(IF(ewidencja!$A$8:$A$759=D196,IF(ewidencja!$C$8:$C$759=E196,ewidencja!$G$8:$G$759,0),0))</f>
        <v>0</v>
      </c>
    </row>
    <row r="197" s="51" customFormat="true" ht="12.75" hidden="true" customHeight="true" outlineLevel="0" collapsed="false">
      <c r="A197" s="49" t="s">
        <v>684</v>
      </c>
      <c r="B197" s="49"/>
      <c r="C197" s="50" t="str">
        <f aca="false">INDEX((klasyfikacja!$B$2:$B$136),MATCH(A197,klasyfikacja!$A$2:$A$136,0))</f>
        <v>Dotacja celowa otrzymana z budżetu państwa na realizację własnych zadań bieżących gmin (związków gmin, związków powiatowo-gminnych)</v>
      </c>
      <c r="D197" s="98" t="s">
        <v>872</v>
      </c>
      <c r="E197" s="102" t="n">
        <v>2030</v>
      </c>
      <c r="F197" s="100" t="n">
        <f aca="false">SUM(G197:H197)</f>
        <v>0</v>
      </c>
      <c r="G197" s="101" t="n">
        <f aca="false" t="array" ref="G197:G197">SUM(IF(ewidencja!$A$8:$A$759=D197,IF(ewidencja!$C$8:$C$759=E197,ewidencja!$F$8:$F$759,0),0))</f>
        <v>0</v>
      </c>
      <c r="H197" s="101" t="n">
        <f aca="false" t="array" ref="H197:H197">SUM(IF(ewidencja!$A$8:$A$759=D197,IF(ewidencja!$C$8:$C$759=E197,ewidencja!$G$8:$G$759,0),0))</f>
        <v>0</v>
      </c>
    </row>
    <row r="198" s="51" customFormat="true" ht="12.75" hidden="true" customHeight="true" outlineLevel="0" collapsed="false">
      <c r="A198" s="49" t="s">
        <v>688</v>
      </c>
      <c r="B198" s="49"/>
      <c r="C198" s="50" t="str">
        <f aca="false">INDEX((klasyfikacja!$B$2:$B$136),MATCH(A198,klasyfikacja!$A$2:$A$136,0))</f>
        <v>Dotacja celowa otrzymana z budżetu państwa na realizację zadań bieżących gmin z zakresu edukacyjnej opieki wychowawczej finansowanych w całości przez budżet państwa w ramach programów rządowych</v>
      </c>
      <c r="D198" s="98" t="s">
        <v>872</v>
      </c>
      <c r="E198" s="102" t="n">
        <v>2040</v>
      </c>
      <c r="F198" s="100" t="n">
        <f aca="false">SUM(G198:H198)</f>
        <v>0</v>
      </c>
      <c r="G198" s="101" t="n">
        <f aca="false" t="array" ref="G198:G198">SUM(IF(ewidencja!$A$8:$A$759=D198,IF(ewidencja!$C$8:$C$759=E198,ewidencja!$F$8:$F$759,0),0))</f>
        <v>0</v>
      </c>
      <c r="H198" s="101" t="n">
        <f aca="false" t="array" ref="H198:H198">SUM(IF(ewidencja!$A$8:$A$759=D198,IF(ewidencja!$C$8:$C$759=E198,ewidencja!$G$8:$G$759,0),0))</f>
        <v>0</v>
      </c>
    </row>
    <row r="199" s="51" customFormat="true" ht="12.75" hidden="true" customHeight="true" outlineLevel="0" collapsed="false">
      <c r="A199" s="49" t="s">
        <v>690</v>
      </c>
      <c r="B199" s="49"/>
      <c r="C199" s="50" t="str">
        <f aca="false">INDEX((klasyfikacja!$B$2:$B$136),MATCH(A199,klasyfikacja!$A$2:$A$136,0))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99" s="98" t="s">
        <v>872</v>
      </c>
      <c r="E199" s="102" t="n">
        <v>2057</v>
      </c>
      <c r="F199" s="100" t="n">
        <f aca="false">SUM(G199:H199)</f>
        <v>0</v>
      </c>
      <c r="G199" s="101" t="n">
        <f aca="false" t="array" ref="G199:G199">SUM(IF(ewidencja!$A$8:$A$759=D199,IF(ewidencja!$C$8:$C$759=E199,ewidencja!$F$8:$F$759,0),0))</f>
        <v>0</v>
      </c>
      <c r="H199" s="101" t="n">
        <f aca="false" t="array" ref="H199:H199">SUM(IF(ewidencja!$A$8:$A$759=D199,IF(ewidencja!$C$8:$C$759=E199,ewidencja!$G$8:$G$759,0),0))</f>
        <v>0</v>
      </c>
    </row>
    <row r="200" s="51" customFormat="true" ht="12.75" hidden="true" customHeight="true" outlineLevel="0" collapsed="false">
      <c r="A200" s="49" t="s">
        <v>692</v>
      </c>
      <c r="B200" s="49"/>
      <c r="C200" s="50" t="str">
        <f aca="false">INDEX((klasyfikacja!$B$2:$B$136),MATCH(A200,klasyfikacja!$A$2:$A$136,0))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00" s="98" t="s">
        <v>872</v>
      </c>
      <c r="E200" s="102" t="n">
        <v>2058</v>
      </c>
      <c r="F200" s="100" t="n">
        <f aca="false">SUM(G200:H200)</f>
        <v>0</v>
      </c>
      <c r="G200" s="101" t="n">
        <f aca="false" t="array" ref="G200:G200">SUM(IF(ewidencja!$A$8:$A$759=D200,IF(ewidencja!$C$8:$C$759=E200,ewidencja!$F$8:$F$759,0),0))</f>
        <v>0</v>
      </c>
      <c r="H200" s="101" t="n">
        <f aca="false" t="array" ref="H200:H200">SUM(IF(ewidencja!$A$8:$A$759=D200,IF(ewidencja!$C$8:$C$759=E200,ewidencja!$G$8:$G$759,0),0))</f>
        <v>0</v>
      </c>
    </row>
    <row r="201" s="51" customFormat="true" ht="12.75" hidden="true" customHeight="true" outlineLevel="0" collapsed="false">
      <c r="A201" s="49" t="s">
        <v>694</v>
      </c>
      <c r="B201" s="49"/>
      <c r="C201" s="50" t="str">
        <f aca="false">INDEX((klasyfikacja!$B$2:$B$136),MATCH(A201,klasyfikacja!$A$2:$A$136,0))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01" s="98" t="s">
        <v>872</v>
      </c>
      <c r="E201" s="102" t="n">
        <v>2059</v>
      </c>
      <c r="F201" s="100" t="n">
        <f aca="false">SUM(G201:H201)</f>
        <v>0</v>
      </c>
      <c r="G201" s="101" t="n">
        <f aca="false" t="array" ref="G201:G201">SUM(IF(ewidencja!$A$8:$A$759=D201,IF(ewidencja!$C$8:$C$759=E201,ewidencja!$F$8:$F$759,0),0))</f>
        <v>0</v>
      </c>
      <c r="H201" s="101" t="n">
        <f aca="false" t="array" ref="H201:H201">SUM(IF(ewidencja!$A$8:$A$759=D201,IF(ewidencja!$C$8:$C$759=E201,ewidencja!$G$8:$G$759,0),0))</f>
        <v>0</v>
      </c>
    </row>
    <row r="202" s="51" customFormat="true" ht="12.75" hidden="true" customHeight="true" outlineLevel="0" collapsed="false">
      <c r="A202" s="49" t="s">
        <v>696</v>
      </c>
      <c r="B202" s="49"/>
      <c r="C202" s="50" t="str">
        <f aca="false">INDEX((klasyfikacja!$B$2:$B$136),MATCH(A202,klasyfikacja!$A$2:$A$136,0))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202" s="98" t="s">
        <v>872</v>
      </c>
      <c r="E202" s="102" t="n">
        <v>2060</v>
      </c>
      <c r="F202" s="100" t="n">
        <f aca="false">SUM(G202:H202)</f>
        <v>0</v>
      </c>
      <c r="G202" s="101" t="n">
        <f aca="false" t="array" ref="G202:G202">SUM(IF(ewidencja!$A$8:$A$759=D202,IF(ewidencja!$C$8:$C$759=E202,ewidencja!$F$8:$F$759,0),0))</f>
        <v>0</v>
      </c>
      <c r="H202" s="101" t="n">
        <f aca="false" t="array" ref="H202:H202">SUM(IF(ewidencja!$A$8:$A$759=D202,IF(ewidencja!$C$8:$C$759=E202,ewidencja!$G$8:$G$759,0),0))</f>
        <v>0</v>
      </c>
    </row>
    <row r="203" s="51" customFormat="true" ht="25.5" hidden="true" customHeight="true" outlineLevel="0" collapsed="false">
      <c r="A203" s="49" t="s">
        <v>698</v>
      </c>
      <c r="B203" s="49"/>
      <c r="C203" s="50" t="str">
        <f aca="false">INDEX((klasyfikacja!$B$2:$B$136),MATCH(A203,klasyfikacja!$A$2:$A$136,0))</f>
        <v>Dotacja celowa otrzymana z budżetu państwa na zadania bieżące z zakresu administracji rządowej oraz inne zadania zlecone ustawami realizowane przez powiat</v>
      </c>
      <c r="D203" s="98" t="s">
        <v>872</v>
      </c>
      <c r="E203" s="102" t="n">
        <v>2110</v>
      </c>
      <c r="F203" s="100" t="n">
        <f aca="false">SUM(G203:H203)</f>
        <v>0</v>
      </c>
      <c r="G203" s="101" t="n">
        <f aca="false" t="array" ref="G203:G203">SUM(IF(ewidencja!$A$8:$A$759=D203,IF(ewidencja!$C$8:$C$759=E203,ewidencja!$F$8:$F$759,0),0))</f>
        <v>0</v>
      </c>
      <c r="H203" s="101" t="n">
        <f aca="false" t="array" ref="H203:H203">SUM(IF(ewidencja!$A$8:$A$759=D203,IF(ewidencja!$C$8:$C$759=E203,ewidencja!$G$8:$G$759,0),0))</f>
        <v>0</v>
      </c>
    </row>
    <row r="204" s="51" customFormat="true" ht="12.75" hidden="true" customHeight="true" outlineLevel="0" collapsed="false">
      <c r="A204" s="49" t="s">
        <v>700</v>
      </c>
      <c r="B204" s="49"/>
      <c r="C204" s="50" t="str">
        <f aca="false">INDEX((klasyfikacja!$B$2:$B$136),MATCH(A204,klasyfikacja!$A$2:$A$136,0))</f>
        <v>Dotacja celowa otrzymana z budżetu państwa na zadania bieżące realizowane przez powiat na podstawie porozumień z organami administracji rządowej</v>
      </c>
      <c r="D204" s="98" t="s">
        <v>872</v>
      </c>
      <c r="E204" s="102" t="n">
        <v>2120</v>
      </c>
      <c r="F204" s="100" t="n">
        <f aca="false">SUM(G204:H204)</f>
        <v>0</v>
      </c>
      <c r="G204" s="101" t="n">
        <f aca="false" t="array" ref="G204:G204">SUM(IF(ewidencja!$A$8:$A$759=D204,IF(ewidencja!$C$8:$C$759=E204,ewidencja!$F$8:$F$759,0),0))</f>
        <v>0</v>
      </c>
      <c r="H204" s="101" t="n">
        <f aca="false" t="array" ref="H204:H204">SUM(IF(ewidencja!$A$8:$A$759=D204,IF(ewidencja!$C$8:$C$759=E204,ewidencja!$G$8:$G$759,0),0))</f>
        <v>0</v>
      </c>
    </row>
    <row r="205" s="51" customFormat="true" ht="12.75" hidden="true" customHeight="true" outlineLevel="0" collapsed="false">
      <c r="A205" s="49" t="s">
        <v>702</v>
      </c>
      <c r="B205" s="49"/>
      <c r="C205" s="50" t="str">
        <f aca="false">INDEX((klasyfikacja!$B$2:$B$136),MATCH(A205,klasyfikacja!$A$2:$A$136,0))</f>
        <v>Dotacja celowa otrzymana z budżetu państwa na realizację bieżących zadań własnych powiatu</v>
      </c>
      <c r="D205" s="98" t="s">
        <v>872</v>
      </c>
      <c r="E205" s="102" t="n">
        <v>2130</v>
      </c>
      <c r="F205" s="100" t="n">
        <f aca="false">SUM(G205:H205)</f>
        <v>0</v>
      </c>
      <c r="G205" s="101" t="n">
        <f aca="false" t="array" ref="G205:G205">SUM(IF(ewidencja!$A$8:$A$759=D205,IF(ewidencja!$C$8:$C$759=E205,ewidencja!$F$8:$F$759,0),0))</f>
        <v>0</v>
      </c>
      <c r="H205" s="101" t="n">
        <f aca="false" t="array" ref="H205:H205">SUM(IF(ewidencja!$A$8:$A$759=D205,IF(ewidencja!$C$8:$C$759=E205,ewidencja!$G$8:$G$759,0),0))</f>
        <v>0</v>
      </c>
    </row>
    <row r="206" s="51" customFormat="true" ht="12.75" hidden="true" customHeight="true" outlineLevel="0" collapsed="false">
      <c r="A206" s="49" t="s">
        <v>704</v>
      </c>
      <c r="B206" s="49"/>
      <c r="C206" s="50" t="str">
        <f aca="false">INDEX((klasyfikacja!$B$2:$B$136),MATCH(A206,klasyfikacja!$A$2:$A$136,0))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206" s="98" t="s">
        <v>872</v>
      </c>
      <c r="E206" s="102" t="n">
        <v>2160</v>
      </c>
      <c r="F206" s="100" t="n">
        <f aca="false">SUM(G206:H206)</f>
        <v>0</v>
      </c>
      <c r="G206" s="101" t="n">
        <f aca="false" t="array" ref="G206:G206">SUM(IF(ewidencja!$A$8:$A$759=D206,IF(ewidencja!$C$8:$C$759=E206,ewidencja!$F$8:$F$759,0),0))</f>
        <v>0</v>
      </c>
      <c r="H206" s="101" t="n">
        <f aca="false" t="array" ref="H206:H206">SUM(IF(ewidencja!$A$8:$A$759=D206,IF(ewidencja!$C$8:$C$759=E206,ewidencja!$G$8:$G$759,0),0))</f>
        <v>0</v>
      </c>
    </row>
    <row r="207" s="51" customFormat="true" ht="12.75" hidden="true" customHeight="true" outlineLevel="0" collapsed="false">
      <c r="A207" s="49" t="s">
        <v>708</v>
      </c>
      <c r="B207" s="49"/>
      <c r="C207" s="50" t="str">
        <f aca="false">INDEX((klasyfikacja!$B$2:$B$136),MATCH(A207,klasyfikacja!$A$2:$A$136,0))</f>
        <v>Dotacja celowa otrzymana z gminy na zadania bieżące realizowane na podstawie porozumień (umów) między jednostkami samorządu terytorialnego</v>
      </c>
      <c r="D207" s="98" t="s">
        <v>872</v>
      </c>
      <c r="E207" s="102" t="n">
        <v>2310</v>
      </c>
      <c r="F207" s="100" t="n">
        <f aca="false">SUM(G207:H207)</f>
        <v>0</v>
      </c>
      <c r="G207" s="101" t="n">
        <f aca="false" t="array" ref="G207:G207">SUM(IF(ewidencja!$A$8:$A$759=D207,IF(ewidencja!$C$8:$C$759=E207,ewidencja!$F$8:$F$759,0),0))</f>
        <v>0</v>
      </c>
      <c r="H207" s="101" t="n">
        <f aca="false" t="array" ref="H207:H207">SUM(IF(ewidencja!$A$8:$A$759=D207,IF(ewidencja!$C$8:$C$759=E207,ewidencja!$G$8:$G$759,0),0))</f>
        <v>0</v>
      </c>
    </row>
    <row r="208" s="51" customFormat="true" ht="12.75" hidden="true" customHeight="true" outlineLevel="0" collapsed="false">
      <c r="A208" s="49" t="s">
        <v>712</v>
      </c>
      <c r="B208" s="49"/>
      <c r="C208" s="50" t="str">
        <f aca="false">INDEX((klasyfikacja!$B$2:$B$136),MATCH(A208,klasyfikacja!$A$2:$A$136,0))</f>
        <v>Dotacja celowa otrzymana z powiatu na zadania bieżące realizowane na podstawie porozumień (umów) między jednostkami samorządu terytorialnego</v>
      </c>
      <c r="D208" s="98" t="s">
        <v>872</v>
      </c>
      <c r="E208" s="102" t="n">
        <v>2320</v>
      </c>
      <c r="F208" s="100" t="n">
        <f aca="false">SUM(G208:H208)</f>
        <v>0</v>
      </c>
      <c r="G208" s="101" t="n">
        <f aca="false" t="array" ref="G208:G208">SUM(IF(ewidencja!$A$8:$A$759=D208,IF(ewidencja!$C$8:$C$759=E208,ewidencja!$F$8:$F$759,0),0))</f>
        <v>0</v>
      </c>
      <c r="H208" s="101" t="n">
        <f aca="false" t="array" ref="H208:H208">SUM(IF(ewidencja!$A$8:$A$759=D208,IF(ewidencja!$C$8:$C$759=E208,ewidencja!$G$8:$G$759,0),0))</f>
        <v>0</v>
      </c>
    </row>
    <row r="209" s="51" customFormat="true" ht="12.75" hidden="true" customHeight="true" outlineLevel="0" collapsed="false">
      <c r="A209" s="49" t="s">
        <v>714</v>
      </c>
      <c r="B209" s="49"/>
      <c r="C209" s="50" t="str">
        <f aca="false">INDEX((klasyfikacja!$B$2:$B$136),MATCH(A209,klasyfikacja!$A$2:$A$136,0))</f>
        <v>Dotacja celowa otrzymana od samorządu województwa na zadania bieżące realizowane na podstawie porozumień (umów) między jednostkami samorządu terytorialnego</v>
      </c>
      <c r="D209" s="98" t="s">
        <v>872</v>
      </c>
      <c r="E209" s="102" t="n">
        <v>2330</v>
      </c>
      <c r="F209" s="100" t="n">
        <f aca="false">SUM(G209:H209)</f>
        <v>0</v>
      </c>
      <c r="G209" s="101" t="n">
        <f aca="false" t="array" ref="G209:G209">SUM(IF(ewidencja!$A$8:$A$759=D209,IF(ewidencja!$C$8:$C$759=E209,ewidencja!$F$8:$F$759,0),0))</f>
        <v>0</v>
      </c>
      <c r="H209" s="101" t="n">
        <f aca="false" t="array" ref="H209:H209">SUM(IF(ewidencja!$A$8:$A$759=D209,IF(ewidencja!$C$8:$C$759=E209,ewidencja!$G$8:$G$759,0),0))</f>
        <v>0</v>
      </c>
    </row>
    <row r="210" s="51" customFormat="true" ht="12.75" hidden="true" customHeight="true" outlineLevel="0" collapsed="false">
      <c r="A210" s="49" t="s">
        <v>716</v>
      </c>
      <c r="B210" s="49"/>
      <c r="C210" s="50" t="str">
        <f aca="false">INDEX((klasyfikacja!$B$2:$B$136),MATCH(A210,klasyfikacja!$A$2:$A$136,0))</f>
        <v>Dochody jednostek samorządu terytorialnego związane z realizacją zadań z zakresu administracji rządowej oraz innych zadań zleconych ustawami</v>
      </c>
      <c r="D210" s="98" t="s">
        <v>872</v>
      </c>
      <c r="E210" s="102" t="n">
        <v>2360</v>
      </c>
      <c r="F210" s="100" t="n">
        <f aca="false">SUM(G210:H210)</f>
        <v>0</v>
      </c>
      <c r="G210" s="101" t="n">
        <f aca="false" t="array" ref="G210:G210">SUM(IF(ewidencja!$A$8:$A$759=D210,IF(ewidencja!$C$8:$C$759=E210,ewidencja!$F$8:$F$759,0),0))</f>
        <v>0</v>
      </c>
      <c r="H210" s="101" t="n">
        <f aca="false" t="array" ref="H210:H210">SUM(IF(ewidencja!$A$8:$A$759=D210,IF(ewidencja!$C$8:$C$759=E210,ewidencja!$G$8:$G$759,0),0))</f>
        <v>0</v>
      </c>
    </row>
    <row r="211" s="51" customFormat="true" ht="12.75" hidden="true" customHeight="true" outlineLevel="0" collapsed="false">
      <c r="A211" s="49" t="s">
        <v>718</v>
      </c>
      <c r="B211" s="49"/>
      <c r="C211" s="50" t="str">
        <f aca="false">INDEX((klasyfikacja!$B$2:$B$136),MATCH(A211,klasyfikacja!$A$2:$A$136,0))</f>
        <v>Wpływy do budżetu nadwyżki środków obrotowych samorządowego zakładu budżetowego</v>
      </c>
      <c r="D211" s="98" t="s">
        <v>872</v>
      </c>
      <c r="E211" s="102" t="n">
        <v>2370</v>
      </c>
      <c r="F211" s="100" t="n">
        <f aca="false">SUM(G211:H211)</f>
        <v>0</v>
      </c>
      <c r="G211" s="101" t="n">
        <f aca="false" t="array" ref="G211:G211">SUM(IF(ewidencja!$A$8:$A$759=D211,IF(ewidencja!$C$8:$C$759=E211,ewidencja!$F$8:$F$759,0),0))</f>
        <v>0</v>
      </c>
      <c r="H211" s="101" t="n">
        <f aca="false" t="array" ref="H211:H211">SUM(IF(ewidencja!$A$8:$A$759=D211,IF(ewidencja!$C$8:$C$759=E211,ewidencja!$G$8:$G$759,0),0))</f>
        <v>0</v>
      </c>
    </row>
    <row r="212" s="51" customFormat="true" ht="12.75" hidden="true" customHeight="true" outlineLevel="0" collapsed="false">
      <c r="A212" s="49" t="s">
        <v>720</v>
      </c>
      <c r="B212" s="49"/>
      <c r="C212" s="50" t="str">
        <f aca="false">INDEX((klasyfikacja!$B$2:$B$136),MATCH(A212,klasyfikacja!$A$2:$A$136,0))</f>
        <v>Dotacja otrzymana z państwowego funduszu celowego na realizację zadań bieżących jednostek sektora finansów publicznych</v>
      </c>
      <c r="D212" s="98" t="s">
        <v>872</v>
      </c>
      <c r="E212" s="102" t="n">
        <v>2440</v>
      </c>
      <c r="F212" s="100" t="n">
        <f aca="false">SUM(G212:H212)</f>
        <v>0</v>
      </c>
      <c r="G212" s="101" t="n">
        <f aca="false" t="array" ref="G212:G212">SUM(IF(ewidencja!$A$8:$A$759=D212,IF(ewidencja!$C$8:$C$759=E212,ewidencja!$F$8:$F$759,0),0))</f>
        <v>0</v>
      </c>
      <c r="H212" s="101" t="n">
        <f aca="false" t="array" ref="H212:H212">SUM(IF(ewidencja!$A$8:$A$759=D212,IF(ewidencja!$C$8:$C$759=E212,ewidencja!$G$8:$G$759,0),0))</f>
        <v>0</v>
      </c>
    </row>
    <row r="213" s="51" customFormat="true" ht="12.75" hidden="true" customHeight="true" outlineLevel="0" collapsed="false">
      <c r="A213" s="49" t="s">
        <v>722</v>
      </c>
      <c r="B213" s="49"/>
      <c r="C213" s="50" t="str">
        <f aca="false">INDEX((klasyfikacja!$B$2:$B$136),MATCH(A213,klasyfikacja!$A$2:$A$136,0))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213" s="98" t="s">
        <v>872</v>
      </c>
      <c r="E213" s="102" t="n">
        <v>2442</v>
      </c>
      <c r="F213" s="100" t="n">
        <f aca="false">SUM(G213:H213)</f>
        <v>0</v>
      </c>
      <c r="G213" s="101" t="n">
        <f aca="false" t="array" ref="G213:G213">SUM(IF(ewidencja!$A$8:$A$759=D213,IF(ewidencja!$C$8:$C$759=E213,ewidencja!$F$8:$F$759,0),0))</f>
        <v>0</v>
      </c>
      <c r="H213" s="101" t="n">
        <f aca="false" t="array" ref="H213:H213">SUM(IF(ewidencja!$A$8:$A$759=D213,IF(ewidencja!$C$8:$C$759=E213,ewidencja!$G$8:$G$759,0),0))</f>
        <v>0</v>
      </c>
    </row>
    <row r="214" s="51" customFormat="true" ht="12.75" hidden="true" customHeight="true" outlineLevel="0" collapsed="false">
      <c r="A214" s="49" t="s">
        <v>724</v>
      </c>
      <c r="B214" s="49"/>
      <c r="C214" s="50" t="str">
        <f aca="false">INDEX((klasyfikacja!$B$2:$B$136),MATCH(A214,klasyfikacja!$A$2:$A$136,0))</f>
        <v>Środki otrzymane od pozostałych jednostek zaliczanych do sektora finansów publicznych na realizację zadań bieżących jednostek zaliczanych do sektora finansów publicznych</v>
      </c>
      <c r="D214" s="98" t="s">
        <v>872</v>
      </c>
      <c r="E214" s="102" t="n">
        <v>2460</v>
      </c>
      <c r="F214" s="100" t="n">
        <f aca="false">SUM(G214:H214)</f>
        <v>0</v>
      </c>
      <c r="G214" s="101" t="n">
        <f aca="false" t="array" ref="G214:G214">SUM(IF(ewidencja!$A$8:$A$759=D214,IF(ewidencja!$C$8:$C$759=E214,ewidencja!$F$8:$F$759,0),0))</f>
        <v>0</v>
      </c>
      <c r="H214" s="101" t="n">
        <f aca="false" t="array" ref="H214:H214">SUM(IF(ewidencja!$A$8:$A$759=D214,IF(ewidencja!$C$8:$C$759=E214,ewidencja!$G$8:$G$759,0),0))</f>
        <v>0</v>
      </c>
    </row>
    <row r="215" s="51" customFormat="true" ht="12.75" hidden="true" customHeight="true" outlineLevel="0" collapsed="false">
      <c r="A215" s="49" t="s">
        <v>728</v>
      </c>
      <c r="B215" s="49"/>
      <c r="C215" s="50" t="str">
        <f aca="false">INDEX((klasyfikacja!$B$2:$B$136),MATCH(A215,klasyfikacja!$A$2:$A$136,0))</f>
        <v>Rekompensaty utraconych dochodów w podatkach i opłatach lokalnych</v>
      </c>
      <c r="D215" s="98" t="s">
        <v>872</v>
      </c>
      <c r="E215" s="102" t="n">
        <v>2680</v>
      </c>
      <c r="F215" s="100" t="n">
        <f aca="false">SUM(G215:H215)</f>
        <v>0</v>
      </c>
      <c r="G215" s="101" t="n">
        <f aca="false" t="array" ref="G215:G215">SUM(IF(ewidencja!$A$8:$A$759=D215,IF(ewidencja!$C$8:$C$759=E215,ewidencja!$F$8:$F$759,0),0))</f>
        <v>0</v>
      </c>
      <c r="H215" s="101" t="n">
        <f aca="false" t="array" ref="H215:H215">SUM(IF(ewidencja!$A$8:$A$759=D215,IF(ewidencja!$C$8:$C$759=E215,ewidencja!$G$8:$G$759,0),0))</f>
        <v>0</v>
      </c>
    </row>
    <row r="216" s="51" customFormat="true" ht="12.75" hidden="true" customHeight="true" outlineLevel="0" collapsed="false">
      <c r="A216" s="49" t="s">
        <v>730</v>
      </c>
      <c r="B216" s="49"/>
      <c r="C216" s="50" t="str">
        <f aca="false">INDEX((klasyfikacja!$B$2:$B$136),MATCH(A216,klasyfikacja!$A$2:$A$136,0))</f>
        <v>Środki z Funduszu Pracy otrzymane na realizację zadań wynikających z odrębnych ustaw</v>
      </c>
      <c r="D216" s="98" t="s">
        <v>872</v>
      </c>
      <c r="E216" s="102" t="n">
        <v>2690</v>
      </c>
      <c r="F216" s="100" t="n">
        <f aca="false">SUM(G216:H216)</f>
        <v>0</v>
      </c>
      <c r="G216" s="101" t="n">
        <f aca="false" t="array" ref="G216:G216">SUM(IF(ewidencja!$A$8:$A$759=D216,IF(ewidencja!$C$8:$C$759=E216,ewidencja!$F$8:$F$759,0),0))</f>
        <v>0</v>
      </c>
      <c r="H216" s="101" t="n">
        <f aca="false" t="array" ref="H216:H216">SUM(IF(ewidencja!$A$8:$A$759=D216,IF(ewidencja!$C$8:$C$759=E216,ewidencja!$G$8:$G$759,0),0))</f>
        <v>0</v>
      </c>
    </row>
    <row r="217" s="51" customFormat="true" ht="12.75" hidden="true" customHeight="true" outlineLevel="0" collapsed="false">
      <c r="A217" s="49" t="s">
        <v>732</v>
      </c>
      <c r="B217" s="49"/>
      <c r="C217" s="50" t="str">
        <f aca="false">INDEX((klasyfikacja!$B$2:$B$136),MATCH(A217,klasyfikacja!$A$2:$A$136,0))</f>
        <v>Środki na dofinansowanie własnych zadań bieżących gmin, powiatów (związków gmin, związków powiatowo-gminnych, związków powiatów), samorządów województw, pozyskane z innych źródeł</v>
      </c>
      <c r="D217" s="98" t="s">
        <v>872</v>
      </c>
      <c r="E217" s="102" t="n">
        <v>2700</v>
      </c>
      <c r="F217" s="100" t="n">
        <f aca="false">SUM(G217:H217)</f>
        <v>0</v>
      </c>
      <c r="G217" s="101" t="n">
        <f aca="false" t="array" ref="G217:G217">SUM(IF(ewidencja!$A$8:$A$759=D217,IF(ewidencja!$C$8:$C$759=E217,ewidencja!$F$8:$F$759,0),0))</f>
        <v>0</v>
      </c>
      <c r="H217" s="101" t="n">
        <f aca="false" t="array" ref="H217:H217">SUM(IF(ewidencja!$A$8:$A$759=D217,IF(ewidencja!$C$8:$C$759=E217,ewidencja!$G$8:$G$759,0),0))</f>
        <v>0</v>
      </c>
    </row>
    <row r="218" s="51" customFormat="true" ht="12.75" hidden="true" customHeight="true" outlineLevel="0" collapsed="false">
      <c r="A218" s="49" t="s">
        <v>734</v>
      </c>
      <c r="B218" s="49"/>
      <c r="C218" s="50" t="str">
        <f aca="false">INDEX((klasyfikacja!$B$2:$B$136),MATCH(A218,klasyfikacja!$A$2:$A$136,0))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218" s="98" t="s">
        <v>872</v>
      </c>
      <c r="E218" s="102" t="n">
        <v>2701</v>
      </c>
      <c r="F218" s="100" t="n">
        <f aca="false">SUM(G218:H218)</f>
        <v>0</v>
      </c>
      <c r="G218" s="101" t="n">
        <f aca="false" t="array" ref="G218:G218">SUM(IF(ewidencja!$A$8:$A$759=D218,IF(ewidencja!$C$8:$C$759=E218,ewidencja!$F$8:$F$759,0),0))</f>
        <v>0</v>
      </c>
      <c r="H218" s="101" t="n">
        <f aca="false" t="array" ref="H218:H218">SUM(IF(ewidencja!$A$8:$A$759=D218,IF(ewidencja!$C$8:$C$759=E218,ewidencja!$G$8:$G$759,0),0))</f>
        <v>0</v>
      </c>
    </row>
    <row r="219" s="51" customFormat="true" ht="12.75" hidden="true" customHeight="true" outlineLevel="0" collapsed="false">
      <c r="A219" s="49" t="s">
        <v>740</v>
      </c>
      <c r="B219" s="49"/>
      <c r="C219" s="50" t="str">
        <f aca="false">INDEX((klasyfikacja!$B$2:$B$136),MATCH(A219,klasyfikacja!$A$2:$A$136,0))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219" s="98" t="s">
        <v>872</v>
      </c>
      <c r="E219" s="102" t="n">
        <v>2705</v>
      </c>
      <c r="F219" s="100" t="n">
        <f aca="false">SUM(G219:H219)</f>
        <v>0</v>
      </c>
      <c r="G219" s="101" t="n">
        <f aca="false" t="array" ref="G219:G219">SUM(IF(ewidencja!$A$8:$A$759=D219,IF(ewidencja!$C$8:$C$759=E219,ewidencja!$F$8:$F$759,0),0))</f>
        <v>0</v>
      </c>
      <c r="H219" s="101" t="n">
        <f aca="false" t="array" ref="H219:H219">SUM(IF(ewidencja!$A$8:$A$759=D219,IF(ewidencja!$C$8:$C$759=E219,ewidencja!$G$8:$G$759,0),0))</f>
        <v>0</v>
      </c>
    </row>
    <row r="220" s="51" customFormat="true" ht="12.75" hidden="true" customHeight="true" outlineLevel="0" collapsed="false">
      <c r="A220" s="49" t="s">
        <v>742</v>
      </c>
      <c r="B220" s="49"/>
      <c r="C220" s="50" t="str">
        <f aca="false">INDEX((klasyfikacja!$B$2:$B$136),MATCH(A220,klasyfikacja!$A$2:$A$136,0))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220" s="98" t="s">
        <v>872</v>
      </c>
      <c r="E220" s="102" t="n">
        <v>2706</v>
      </c>
      <c r="F220" s="100" t="n">
        <f aca="false">SUM(G220:H220)</f>
        <v>0</v>
      </c>
      <c r="G220" s="101" t="n">
        <f aca="false" t="array" ref="G220:G220">SUM(IF(ewidencja!$A$8:$A$759=D220,IF(ewidencja!$C$8:$C$759=E220,ewidencja!$F$8:$F$759,0),0))</f>
        <v>0</v>
      </c>
      <c r="H220" s="101" t="n">
        <f aca="false" t="array" ref="H220:H220">SUM(IF(ewidencja!$A$8:$A$759=D220,IF(ewidencja!$C$8:$C$759=E220,ewidencja!$G$8:$G$759,0),0))</f>
        <v>0</v>
      </c>
    </row>
    <row r="221" s="51" customFormat="true" ht="12.75" hidden="true" customHeight="true" outlineLevel="0" collapsed="false">
      <c r="A221" s="49" t="s">
        <v>744</v>
      </c>
      <c r="B221" s="49"/>
      <c r="C221" s="50" t="str">
        <f aca="false">INDEX((klasyfikacja!$B$2:$B$136),MATCH(A221,klasyfikacja!$A$2:$A$136,0))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221" s="98" t="s">
        <v>872</v>
      </c>
      <c r="E221" s="102" t="n">
        <v>2707</v>
      </c>
      <c r="F221" s="100" t="n">
        <f aca="false">SUM(G221:H221)</f>
        <v>0</v>
      </c>
      <c r="G221" s="101" t="n">
        <f aca="false" t="array" ref="G221:G221">SUM(IF(ewidencja!$A$8:$A$759=D221,IF(ewidencja!$C$8:$C$759=E221,ewidencja!$F$8:$F$759,0),0))</f>
        <v>0</v>
      </c>
      <c r="H221" s="101" t="n">
        <f aca="false" t="array" ref="H221:H221">SUM(IF(ewidencja!$A$8:$A$759=D221,IF(ewidencja!$C$8:$C$759=E221,ewidencja!$G$8:$G$759,0),0))</f>
        <v>0</v>
      </c>
    </row>
    <row r="222" s="51" customFormat="true" ht="12.75" hidden="true" customHeight="true" outlineLevel="0" collapsed="false">
      <c r="A222" s="49" t="s">
        <v>746</v>
      </c>
      <c r="B222" s="49"/>
      <c r="C222" s="50" t="str">
        <f aca="false">INDEX((klasyfikacja!$B$2:$B$136),MATCH(A222,klasyfikacja!$A$2:$A$136,0))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22" s="98" t="s">
        <v>872</v>
      </c>
      <c r="E222" s="102" t="n">
        <v>2708</v>
      </c>
      <c r="F222" s="100" t="n">
        <f aca="false">SUM(G222:H222)</f>
        <v>0</v>
      </c>
      <c r="G222" s="101" t="n">
        <f aca="false" t="array" ref="G222:G222">SUM(IF(ewidencja!$A$8:$A$759=D222,IF(ewidencja!$C$8:$C$759=E222,ewidencja!$F$8:$F$759,0),0))</f>
        <v>0</v>
      </c>
      <c r="H222" s="101" t="n">
        <f aca="false" t="array" ref="H222:H222">SUM(IF(ewidencja!$A$8:$A$759=D222,IF(ewidencja!$C$8:$C$759=E222,ewidencja!$G$8:$G$759,0),0))</f>
        <v>0</v>
      </c>
    </row>
    <row r="223" s="51" customFormat="true" ht="12.75" hidden="true" customHeight="true" outlineLevel="0" collapsed="false">
      <c r="A223" s="49" t="s">
        <v>750</v>
      </c>
      <c r="B223" s="49"/>
      <c r="C223" s="50" t="str">
        <f aca="false">INDEX((klasyfikacja!$B$2:$B$136),MATCH(A223,klasyfikacja!$A$2:$A$136,0))</f>
        <v>Dotacja celowa otrzymana z tytułu pomocy finansowej udzielanej między jednostkami samorządu terytorialnego na dofinansowanie własnych zadań bieżących</v>
      </c>
      <c r="D223" s="98" t="s">
        <v>872</v>
      </c>
      <c r="E223" s="102" t="n">
        <v>2710</v>
      </c>
      <c r="F223" s="100" t="n">
        <f aca="false">SUM(G223:H223)</f>
        <v>0</v>
      </c>
      <c r="G223" s="101" t="n">
        <f aca="false" t="array" ref="G223:G223">SUM(IF(ewidencja!$A$8:$A$759=D223,IF(ewidencja!$C$8:$C$759=E223,ewidencja!$F$8:$F$759,0),0))</f>
        <v>0</v>
      </c>
      <c r="H223" s="101" t="n">
        <f aca="false" t="array" ref="H223:H223">SUM(IF(ewidencja!$A$8:$A$759=D223,IF(ewidencja!$C$8:$C$759=E223,ewidencja!$G$8:$G$759,0),0))</f>
        <v>0</v>
      </c>
    </row>
    <row r="224" s="51" customFormat="true" ht="12.75" hidden="true" customHeight="true" outlineLevel="0" collapsed="false">
      <c r="A224" s="49" t="s">
        <v>752</v>
      </c>
      <c r="B224" s="49"/>
      <c r="C224" s="50" t="str">
        <f aca="false">INDEX((klasyfikacja!$B$2:$B$136),MATCH(A224,klasyfikacja!$A$2:$A$136,0))</f>
        <v>Środki na uzupełnienie dochodów gmin</v>
      </c>
      <c r="D224" s="98" t="s">
        <v>872</v>
      </c>
      <c r="E224" s="102" t="n">
        <v>2750</v>
      </c>
      <c r="F224" s="100" t="n">
        <f aca="false">SUM(G224:H224)</f>
        <v>0</v>
      </c>
      <c r="G224" s="101" t="n">
        <f aca="false" t="array" ref="G224:G224">SUM(IF(ewidencja!$A$8:$A$759=D224,IF(ewidencja!$C$8:$C$759=E224,ewidencja!$F$8:$F$759,0),0))</f>
        <v>0</v>
      </c>
      <c r="H224" s="101" t="n">
        <f aca="false" t="array" ref="H224:H224">SUM(IF(ewidencja!$A$8:$A$759=D224,IF(ewidencja!$C$8:$C$759=E224,ewidencja!$G$8:$G$759,0),0))</f>
        <v>0</v>
      </c>
    </row>
    <row r="225" s="51" customFormat="true" ht="12.75" hidden="true" customHeight="true" outlineLevel="0" collapsed="false">
      <c r="A225" s="49" t="s">
        <v>754</v>
      </c>
      <c r="B225" s="49"/>
      <c r="C225" s="50" t="str">
        <f aca="false">INDEX((klasyfikacja!$B$2:$B$136),MATCH(A225,klasyfikacja!$A$2:$A$136,0))</f>
        <v>Środki na uzupełnienie dochodów powiatów</v>
      </c>
      <c r="D225" s="98" t="s">
        <v>872</v>
      </c>
      <c r="E225" s="102" t="n">
        <v>2760</v>
      </c>
      <c r="F225" s="100" t="n">
        <f aca="false">SUM(G225:H225)</f>
        <v>0</v>
      </c>
      <c r="G225" s="101" t="n">
        <f aca="false" t="array" ref="G225:G225">SUM(IF(ewidencja!$A$8:$A$759=D225,IF(ewidencja!$C$8:$C$759=E225,ewidencja!$F$8:$F$759,0),0))</f>
        <v>0</v>
      </c>
      <c r="H225" s="101" t="n">
        <f aca="false" t="array" ref="H225:H225">SUM(IF(ewidencja!$A$8:$A$759=D225,IF(ewidencja!$C$8:$C$759=E225,ewidencja!$G$8:$G$759,0),0))</f>
        <v>0</v>
      </c>
    </row>
    <row r="226" s="51" customFormat="true" ht="12.75" hidden="true" customHeight="true" outlineLevel="0" collapsed="false">
      <c r="A226" s="49" t="s">
        <v>756</v>
      </c>
      <c r="B226" s="49"/>
      <c r="C226" s="50" t="str">
        <f aca="false">INDEX((klasyfikacja!$B$2:$B$136),MATCH(A226,klasyfikacja!$A$2:$A$136,0))</f>
        <v>Środki na utrzymanie rzecznych przepraw promowych oraz na remonty, utrzymanie, ochronę i zarządzanie drogami krajowymi i wojewódzkimi w granicach miast na prawach powiatu</v>
      </c>
      <c r="D226" s="98" t="s">
        <v>872</v>
      </c>
      <c r="E226" s="102" t="n">
        <v>2790</v>
      </c>
      <c r="F226" s="100" t="n">
        <f aca="false">SUM(G226:H226)</f>
        <v>0</v>
      </c>
      <c r="G226" s="101" t="n">
        <f aca="false" t="array" ref="G226:G226">SUM(IF(ewidencja!$A$8:$A$759=D226,IF(ewidencja!$C$8:$C$759=E226,ewidencja!$F$8:$F$759,0),0))</f>
        <v>0</v>
      </c>
      <c r="H226" s="101" t="n">
        <f aca="false" t="array" ref="H226:H226">SUM(IF(ewidencja!$A$8:$A$759=D226,IF(ewidencja!$C$8:$C$759=E226,ewidencja!$G$8:$G$759,0),0))</f>
        <v>0</v>
      </c>
    </row>
    <row r="227" s="51" customFormat="true" ht="12.75" hidden="true" customHeight="true" outlineLevel="0" collapsed="false">
      <c r="A227" s="49" t="s">
        <v>758</v>
      </c>
      <c r="B227" s="49"/>
      <c r="C227" s="50" t="str">
        <f aca="false">INDEX((klasyfikacja!$B$2:$B$136),MATCH(A227,klasyfikacja!$A$2:$A$136,0))</f>
        <v>Dotacja z budżetu państwa dla gmin uzdrowiskowych</v>
      </c>
      <c r="D227" s="98" t="s">
        <v>872</v>
      </c>
      <c r="E227" s="102" t="n">
        <v>2870</v>
      </c>
      <c r="F227" s="100" t="n">
        <f aca="false">SUM(G227:H227)</f>
        <v>0</v>
      </c>
      <c r="G227" s="101" t="n">
        <f aca="false" t="array" ref="G227:G227">SUM(IF(ewidencja!$A$8:$A$759=D227,IF(ewidencja!$C$8:$C$759=E227,ewidencja!$F$8:$F$759,0),0))</f>
        <v>0</v>
      </c>
      <c r="H227" s="101" t="n">
        <f aca="false" t="array" ref="H227:H227">SUM(IF(ewidencja!$A$8:$A$759=D227,IF(ewidencja!$C$8:$C$759=E227,ewidencja!$G$8:$G$759,0),0))</f>
        <v>0</v>
      </c>
    </row>
    <row r="228" s="51" customFormat="true" ht="12.75" hidden="true" customHeight="true" outlineLevel="0" collapsed="false">
      <c r="A228" s="49" t="s">
        <v>760</v>
      </c>
      <c r="B228" s="49"/>
      <c r="C228" s="50" t="str">
        <f aca="false">INDEX((klasyfikacja!$B$2:$B$136),MATCH(A228,klasyfikacja!$A$2:$A$136,0))</f>
        <v>Wpływy ze zwrotów dotacji oraz płatności wykorzystanych niezgodnie z przeznaczeniem lub wykorzystanych z naruszeniem procedur, o których mowa w art. 184 ustawy, pobranych nienależnie lub w nadmiernej wysokości</v>
      </c>
      <c r="D228" s="98" t="s">
        <v>872</v>
      </c>
      <c r="E228" s="102" t="n">
        <v>2910</v>
      </c>
      <c r="F228" s="100" t="n">
        <f aca="false">SUM(G228:H228)</f>
        <v>0</v>
      </c>
      <c r="G228" s="101" t="n">
        <f aca="false" t="array" ref="G228:G228">SUM(IF(ewidencja!$A$8:$A$759=D228,IF(ewidencja!$C$8:$C$759=E228,ewidencja!$F$8:$F$759,0),0))</f>
        <v>0</v>
      </c>
      <c r="H228" s="101" t="n">
        <f aca="false" t="array" ref="H228:H228">SUM(IF(ewidencja!$A$8:$A$759=D228,IF(ewidencja!$C$8:$C$759=E228,ewidencja!$G$8:$G$759,0),0))</f>
        <v>0</v>
      </c>
    </row>
    <row r="229" s="51" customFormat="true" ht="12.75" hidden="true" customHeight="true" outlineLevel="0" collapsed="false">
      <c r="A229" s="49" t="s">
        <v>762</v>
      </c>
      <c r="B229" s="49"/>
      <c r="C229" s="50" t="str">
        <f aca="false">INDEX((klasyfikacja!$B$2:$B$136),MATCH(A229,klasyfikacja!$A$2:$A$136,0))</f>
        <v>Subwencje ogólne z budżetu państwa</v>
      </c>
      <c r="D229" s="98" t="s">
        <v>872</v>
      </c>
      <c r="E229" s="102" t="n">
        <v>2920</v>
      </c>
      <c r="F229" s="100" t="n">
        <f aca="false">SUM(G229:H229)</f>
        <v>0</v>
      </c>
      <c r="G229" s="101" t="n">
        <f aca="false" t="array" ref="G229:G229">SUM(IF(ewidencja!$A$8:$A$759=D229,IF(ewidencja!$C$8:$C$759=E229,ewidencja!$F$8:$F$759,0),0))</f>
        <v>0</v>
      </c>
      <c r="H229" s="101" t="n">
        <f aca="false" t="array" ref="H229:H229">SUM(IF(ewidencja!$A$8:$A$759=D229,IF(ewidencja!$C$8:$C$759=E229,ewidencja!$G$8:$G$759,0),0))</f>
        <v>0</v>
      </c>
    </row>
    <row r="230" s="51" customFormat="true" ht="12.75" hidden="true" customHeight="true" outlineLevel="0" collapsed="false">
      <c r="A230" s="49" t="s">
        <v>764</v>
      </c>
      <c r="B230" s="49"/>
      <c r="C230" s="50" t="str">
        <f aca="false">INDEX((klasyfikacja!$B$2:$B$136),MATCH(A230,klasyfikacja!$A$2:$A$136,0))</f>
        <v>Wpływy ze zwrotów niewykorzystanych dotacji oraz płatności</v>
      </c>
      <c r="D230" s="98" t="s">
        <v>872</v>
      </c>
      <c r="E230" s="102" t="n">
        <v>2950</v>
      </c>
      <c r="F230" s="100" t="n">
        <f aca="false">SUM(G230:H230)</f>
        <v>0</v>
      </c>
      <c r="G230" s="101" t="n">
        <f aca="false" t="array" ref="G230:G230">SUM(IF(ewidencja!$A$8:$A$759=D230,IF(ewidencja!$C$8:$C$759=E230,ewidencja!$F$8:$F$759,0),0))</f>
        <v>0</v>
      </c>
      <c r="H230" s="101" t="n">
        <f aca="false" t="array" ref="H230:H230">SUM(IF(ewidencja!$A$8:$A$759=D230,IF(ewidencja!$C$8:$C$759=E230,ewidencja!$G$8:$G$759,0),0))</f>
        <v>0</v>
      </c>
    </row>
    <row r="231" s="51" customFormat="true" ht="18" hidden="true" customHeight="true" outlineLevel="0" collapsed="false">
      <c r="A231" s="94"/>
      <c r="B231" s="94"/>
      <c r="C231" s="95" t="s">
        <v>869</v>
      </c>
      <c r="D231" s="103"/>
      <c r="E231" s="104"/>
      <c r="F231" s="96" t="n">
        <f aca="false">SUM(G231:H231)</f>
        <v>0</v>
      </c>
      <c r="G231" s="97" t="n">
        <f aca="false">SUM(G232:G266)</f>
        <v>0</v>
      </c>
      <c r="H231" s="97" t="n">
        <f aca="false">SUM(H232:H266)</f>
        <v>0</v>
      </c>
    </row>
    <row r="232" s="51" customFormat="true" ht="12.75" hidden="true" customHeight="true" outlineLevel="0" collapsed="false">
      <c r="A232" s="49" t="s">
        <v>766</v>
      </c>
      <c r="B232" s="49"/>
      <c r="C232" s="50" t="str">
        <f aca="false">INDEX((klasyfikacja!$B$2:$B$136),MATCH(A232,klasyfikacja!$A$2:$A$136,0))</f>
        <v>Wpływy z tytułu przekształcenia prawa użytkowania wieczystego w prawo własności</v>
      </c>
      <c r="D232" s="98" t="s">
        <v>872</v>
      </c>
      <c r="E232" s="102" t="s">
        <v>419</v>
      </c>
      <c r="F232" s="100" t="n">
        <f aca="false">SUM(G232:H232)</f>
        <v>0</v>
      </c>
      <c r="G232" s="101" t="n">
        <f aca="false" t="array" ref="G232:G232">SUM(IF(ewidencja!$A$8:$A$759=D232,IF(ewidencja!$C$8:$C$759=E232,ewidencja!$F$8:$F$759,0),0))</f>
        <v>0</v>
      </c>
      <c r="H232" s="101" t="n">
        <f aca="false" t="array" ref="H232:H232">SUM(IF(ewidencja!$A$8:$A$759=D232,IF(ewidencja!$C$8:$C$759=E232,ewidencja!$G$8:$G$759,0),0))</f>
        <v>0</v>
      </c>
    </row>
    <row r="233" s="51" customFormat="true" ht="12.75" hidden="true" customHeight="true" outlineLevel="0" collapsed="false">
      <c r="A233" s="49" t="s">
        <v>768</v>
      </c>
      <c r="B233" s="49"/>
      <c r="C233" s="50" t="str">
        <f aca="false">INDEX((klasyfikacja!$B$2:$B$136),MATCH(A233,klasyfikacja!$A$2:$A$136,0))</f>
        <v>Wpłaty z tytułu odpłatnego nabycia prawa własności oraz prawa użytkowania wieczystego nieruchomości</v>
      </c>
      <c r="D233" s="98" t="s">
        <v>872</v>
      </c>
      <c r="E233" s="102" t="s">
        <v>475</v>
      </c>
      <c r="F233" s="100" t="n">
        <f aca="false">SUM(G233:H233)</f>
        <v>0</v>
      </c>
      <c r="G233" s="101" t="n">
        <f aca="false" t="array" ref="G233:G233">SUM(IF(ewidencja!$A$8:$A$759=D233,IF(ewidencja!$C$8:$C$759=E233,ewidencja!$F$8:$F$759,0),0))</f>
        <v>0</v>
      </c>
      <c r="H233" s="101" t="n">
        <f aca="false" t="array" ref="H233:H233">SUM(IF(ewidencja!$A$8:$A$759=D233,IF(ewidencja!$C$8:$C$759=E233,ewidencja!$G$8:$G$759,0),0))</f>
        <v>0</v>
      </c>
    </row>
    <row r="234" s="51" customFormat="true" ht="12.75" hidden="true" customHeight="true" outlineLevel="0" collapsed="false">
      <c r="A234" s="49" t="s">
        <v>770</v>
      </c>
      <c r="B234" s="49"/>
      <c r="C234" s="50" t="str">
        <f aca="false">INDEX((klasyfikacja!$B$2:$B$136),MATCH(A234,klasyfikacja!$A$2:$A$136,0))</f>
        <v>Wpływy ze zbycia praw majątkowych</v>
      </c>
      <c r="D234" s="98" t="s">
        <v>872</v>
      </c>
      <c r="E234" s="102" t="s">
        <v>870</v>
      </c>
      <c r="F234" s="100" t="n">
        <f aca="false">SUM(G234:H234)</f>
        <v>0</v>
      </c>
      <c r="G234" s="101" t="n">
        <f aca="false" t="array" ref="G234:G234">SUM(IF(ewidencja!$A$8:$A$759=D234,IF(ewidencja!$C$8:$C$759=E234,ewidencja!$F$8:$F$759,0),0))</f>
        <v>0</v>
      </c>
      <c r="H234" s="101" t="n">
        <f aca="false" t="array" ref="H234:H234">SUM(IF(ewidencja!$A$8:$A$759=D234,IF(ewidencja!$C$8:$C$759=E234,ewidencja!$G$8:$G$759,0),0))</f>
        <v>0</v>
      </c>
    </row>
    <row r="235" s="51" customFormat="true" ht="12.75" hidden="true" customHeight="true" outlineLevel="0" collapsed="false">
      <c r="A235" s="49" t="s">
        <v>772</v>
      </c>
      <c r="B235" s="49"/>
      <c r="C235" s="50" t="str">
        <f aca="false">INDEX((klasyfikacja!$B$2:$B$136),MATCH(A235,klasyfikacja!$A$2:$A$136,0))</f>
        <v>Wpływy z tytułu odszkodowania za przejęte nieruchomości pod inwestycje celu publicznego</v>
      </c>
      <c r="D235" s="98" t="s">
        <v>872</v>
      </c>
      <c r="E235" s="102" t="s">
        <v>871</v>
      </c>
      <c r="F235" s="100" t="n">
        <f aca="false">SUM(G235:H235)</f>
        <v>0</v>
      </c>
      <c r="G235" s="101" t="n">
        <f aca="false" t="array" ref="G235:G235">SUM(IF(ewidencja!$A$8:$A$759=D235,IF(ewidencja!$C$8:$C$759=E235,ewidencja!$F$8:$F$759,0),0))</f>
        <v>0</v>
      </c>
      <c r="H235" s="101" t="n">
        <f aca="false" t="array" ref="H235:H235">SUM(IF(ewidencja!$A$8:$A$759=D235,IF(ewidencja!$C$8:$C$759=E235,ewidencja!$G$8:$G$759,0),0))</f>
        <v>0</v>
      </c>
    </row>
    <row r="236" s="51" customFormat="true" ht="12.75" hidden="true" customHeight="true" outlineLevel="0" collapsed="false">
      <c r="A236" s="49" t="s">
        <v>774</v>
      </c>
      <c r="B236" s="49"/>
      <c r="C236" s="50" t="str">
        <f aca="false">INDEX((klasyfikacja!$B$2:$B$136),MATCH(A236,klasyfikacja!$A$2:$A$136,0))</f>
        <v>Wpływy ze sprzedaży składników majątkowych</v>
      </c>
      <c r="D236" s="98" t="s">
        <v>872</v>
      </c>
      <c r="E236" s="102" t="s">
        <v>472</v>
      </c>
      <c r="F236" s="100" t="n">
        <f aca="false">SUM(G236:H236)</f>
        <v>0</v>
      </c>
      <c r="G236" s="101" t="n">
        <f aca="false" t="array" ref="G236:G236">SUM(IF(ewidencja!$A$8:$A$759=D236,IF(ewidencja!$C$8:$C$759=E236,ewidencja!$F$8:$F$759,0),0))</f>
        <v>0</v>
      </c>
      <c r="H236" s="101" t="n">
        <f aca="false" t="array" ref="H236:H236">SUM(IF(ewidencja!$A$8:$A$759=D236,IF(ewidencja!$C$8:$C$759=E236,ewidencja!$G$8:$G$759,0),0))</f>
        <v>0</v>
      </c>
    </row>
    <row r="237" s="51" customFormat="true" ht="12.75" hidden="true" customHeight="true" outlineLevel="0" collapsed="false">
      <c r="A237" s="49" t="s">
        <v>776</v>
      </c>
      <c r="B237" s="49"/>
      <c r="C237" s="50" t="str">
        <f aca="false">INDEX((klasyfikacja!$B$2:$B$136),MATCH(A237,klasyfikacja!$A$2:$A$136,0))</f>
        <v>Środki z Funduszu Przeciwdziałania COVID-19 na finansowanie lub dofinansowanie kosztów realizacji inwestycji i zakupów inwestycyjnych związanych z przeciwdziałaniem COVID-19</v>
      </c>
      <c r="D237" s="98" t="s">
        <v>872</v>
      </c>
      <c r="E237" s="102" t="n">
        <v>6090</v>
      </c>
      <c r="F237" s="100" t="n">
        <f aca="false">SUM(G237:H237)</f>
        <v>0</v>
      </c>
      <c r="G237" s="101" t="n">
        <f aca="false" t="array" ref="G237:G237">SUM(IF(ewidencja!$A$8:$A$759=D237,IF(ewidencja!$C$8:$C$759=E237,ewidencja!$F$8:$F$759,0),0))</f>
        <v>0</v>
      </c>
      <c r="H237" s="101" t="n">
        <f aca="false" t="array" ref="H237:H237">SUM(IF(ewidencja!$A$8:$A$759=D237,IF(ewidencja!$C$8:$C$759=E237,ewidencja!$G$8:$G$759,0),0))</f>
        <v>0</v>
      </c>
    </row>
    <row r="238" s="51" customFormat="true" ht="12.75" hidden="true" customHeight="true" outlineLevel="0" collapsed="false">
      <c r="A238" s="49" t="s">
        <v>778</v>
      </c>
      <c r="B238" s="49"/>
      <c r="C238" s="50" t="str">
        <f aca="false">INDEX((klasyfikacja!$B$2:$B$136),MATCH(A238,klasyfikacja!$A$2:$A$136,0))</f>
        <v>Środki na inwestycje na drogach publicznych powiatowych i wojewódzkich oraz na drogach powiatowych, wojewódzkich i krajowych w granicach miast na prawach powiatu</v>
      </c>
      <c r="D238" s="98" t="s">
        <v>872</v>
      </c>
      <c r="E238" s="102" t="n">
        <v>6180</v>
      </c>
      <c r="F238" s="100" t="n">
        <f aca="false">SUM(G238:H238)</f>
        <v>0</v>
      </c>
      <c r="G238" s="101" t="n">
        <f aca="false" t="array" ref="G238:G238">SUM(IF(ewidencja!$A$8:$A$759=D238,IF(ewidencja!$C$8:$C$759=E238,ewidencja!$F$8:$F$759,0),0))</f>
        <v>0</v>
      </c>
      <c r="H238" s="101" t="n">
        <f aca="false" t="array" ref="H238:H238">SUM(IF(ewidencja!$A$8:$A$759=D238,IF(ewidencja!$C$8:$C$759=E238,ewidencja!$G$8:$G$759,0),0))</f>
        <v>0</v>
      </c>
    </row>
    <row r="239" s="51" customFormat="true" ht="12.75" hidden="true" customHeight="true" outlineLevel="0" collapsed="false">
      <c r="A239" s="49" t="s">
        <v>780</v>
      </c>
      <c r="B239" s="49"/>
      <c r="C239" s="50" t="str">
        <f aca="false">INDEX((klasyfikacja!$B$2:$B$136),MATCH(A239,klasyfikacja!$A$2:$A$136,0))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39" s="98" t="s">
        <v>872</v>
      </c>
      <c r="E239" s="102" t="n">
        <v>6207</v>
      </c>
      <c r="F239" s="100" t="n">
        <f aca="false">SUM(G239:H239)</f>
        <v>0</v>
      </c>
      <c r="G239" s="101" t="n">
        <f aca="false" t="array" ref="G239:G239">SUM(IF(ewidencja!$A$8:$A$759=D239,IF(ewidencja!$C$8:$C$759=E239,ewidencja!$F$8:$F$759,0),0))</f>
        <v>0</v>
      </c>
      <c r="H239" s="101" t="n">
        <f aca="false" t="array" ref="H239:H239">SUM(IF(ewidencja!$A$8:$A$759=D239,IF(ewidencja!$C$8:$C$759=E239,ewidencja!$G$8:$G$759,0),0))</f>
        <v>0</v>
      </c>
    </row>
    <row r="240" s="51" customFormat="true" ht="12.75" hidden="true" customHeight="true" outlineLevel="0" collapsed="false">
      <c r="A240" s="49" t="s">
        <v>782</v>
      </c>
      <c r="B240" s="49"/>
      <c r="C240" s="50" t="str">
        <f aca="false">INDEX((klasyfikacja!$B$2:$B$136),MATCH(A240,klasyfikacja!$A$2:$A$136,0))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40" s="98" t="s">
        <v>872</v>
      </c>
      <c r="E240" s="102" t="n">
        <v>6208</v>
      </c>
      <c r="F240" s="100" t="n">
        <f aca="false">SUM(G240:H240)</f>
        <v>0</v>
      </c>
      <c r="G240" s="101" t="n">
        <f aca="false" t="array" ref="G240:G240">SUM(IF(ewidencja!$A$8:$A$759=D240,IF(ewidencja!$C$8:$C$759=E240,ewidencja!$F$8:$F$759,0),0))</f>
        <v>0</v>
      </c>
      <c r="H240" s="101" t="n">
        <f aca="false" t="array" ref="H240:H240">SUM(IF(ewidencja!$A$8:$A$759=D240,IF(ewidencja!$C$8:$C$759=E240,ewidencja!$G$8:$G$759,0),0))</f>
        <v>0</v>
      </c>
    </row>
    <row r="241" s="51" customFormat="true" ht="12.75" hidden="true" customHeight="true" outlineLevel="0" collapsed="false">
      <c r="A241" s="49" t="s">
        <v>784</v>
      </c>
      <c r="B241" s="49"/>
      <c r="C241" s="50" t="str">
        <f aca="false">INDEX((klasyfikacja!$B$2:$B$136),MATCH(A241,klasyfikacja!$A$2:$A$136,0))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41" s="98" t="s">
        <v>872</v>
      </c>
      <c r="E241" s="102" t="n">
        <v>6209</v>
      </c>
      <c r="F241" s="100" t="n">
        <f aca="false">SUM(G241:H241)</f>
        <v>0</v>
      </c>
      <c r="G241" s="101" t="n">
        <f aca="false" t="array" ref="G241:G241">SUM(IF(ewidencja!$A$8:$A$759=D241,IF(ewidencja!$C$8:$C$759=E241,ewidencja!$F$8:$F$759,0),0))</f>
        <v>0</v>
      </c>
      <c r="H241" s="101" t="n">
        <f aca="false" t="array" ref="H241:H241">SUM(IF(ewidencja!$A$8:$A$759=D241,IF(ewidencja!$C$8:$C$759=E241,ewidencja!$G$8:$G$759,0),0))</f>
        <v>0</v>
      </c>
    </row>
    <row r="242" s="51" customFormat="true" ht="12.75" hidden="true" customHeight="true" outlineLevel="0" collapsed="false">
      <c r="A242" s="49" t="s">
        <v>786</v>
      </c>
      <c r="B242" s="49"/>
      <c r="C242" s="50" t="str">
        <f aca="false">INDEX((klasyfikacja!$B$2:$B$136),MATCH(A242,klasyfikacja!$A$2:$A$136,0))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42" s="98" t="s">
        <v>872</v>
      </c>
      <c r="E242" s="102" t="n">
        <v>6257</v>
      </c>
      <c r="F242" s="100" t="n">
        <f aca="false">SUM(G242:H242)</f>
        <v>0</v>
      </c>
      <c r="G242" s="101" t="n">
        <f aca="false" t="array" ref="G242:G242">SUM(IF(ewidencja!$A$8:$A$759=D242,IF(ewidencja!$C$8:$C$759=E242,ewidencja!$F$8:$F$759,0),0))</f>
        <v>0</v>
      </c>
      <c r="H242" s="101" t="n">
        <f aca="false" t="array" ref="H242:H242">SUM(IF(ewidencja!$A$8:$A$759=D242,IF(ewidencja!$C$8:$C$759=E242,ewidencja!$G$8:$G$759,0),0))</f>
        <v>0</v>
      </c>
    </row>
    <row r="243" s="51" customFormat="true" ht="12.75" hidden="true" customHeight="true" outlineLevel="0" collapsed="false">
      <c r="A243" s="49" t="s">
        <v>787</v>
      </c>
      <c r="B243" s="49"/>
      <c r="C243" s="50" t="str">
        <f aca="false">INDEX((klasyfikacja!$B$2:$B$136),MATCH(A243,klasyfikacja!$A$2:$A$136,0))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43" s="98" t="s">
        <v>872</v>
      </c>
      <c r="E243" s="102" t="n">
        <v>6258</v>
      </c>
      <c r="F243" s="100" t="n">
        <f aca="false">SUM(G243:H243)</f>
        <v>0</v>
      </c>
      <c r="G243" s="101" t="n">
        <f aca="false" t="array" ref="G243:G243">SUM(IF(ewidencja!$A$8:$A$759=D243,IF(ewidencja!$C$8:$C$759=E243,ewidencja!$F$8:$F$759,0),0))</f>
        <v>0</v>
      </c>
      <c r="H243" s="101" t="n">
        <f aca="false" t="array" ref="H243:H243">SUM(IF(ewidencja!$A$8:$A$759=D243,IF(ewidencja!$C$8:$C$759=E243,ewidencja!$G$8:$G$759,0),0))</f>
        <v>0</v>
      </c>
    </row>
    <row r="244" s="51" customFormat="true" ht="12.75" hidden="true" customHeight="true" outlineLevel="0" collapsed="false">
      <c r="A244" s="49" t="s">
        <v>788</v>
      </c>
      <c r="B244" s="49"/>
      <c r="C244" s="50" t="str">
        <f aca="false">INDEX((klasyfikacja!$B$2:$B$136),MATCH(A244,klasyfikacja!$A$2:$A$136,0))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44" s="98" t="s">
        <v>872</v>
      </c>
      <c r="E244" s="102" t="n">
        <v>6259</v>
      </c>
      <c r="F244" s="100" t="n">
        <f aca="false">SUM(G244:H244)</f>
        <v>0</v>
      </c>
      <c r="G244" s="101" t="n">
        <f aca="false" t="array" ref="G244:G244">SUM(IF(ewidencja!$A$8:$A$759=D244,IF(ewidencja!$C$8:$C$759=E244,ewidencja!$F$8:$F$759,0),0))</f>
        <v>0</v>
      </c>
      <c r="H244" s="101" t="n">
        <f aca="false" t="array" ref="H244:H244">SUM(IF(ewidencja!$A$8:$A$759=D244,IF(ewidencja!$C$8:$C$759=E244,ewidencja!$G$8:$G$759,0),0))</f>
        <v>0</v>
      </c>
    </row>
    <row r="245" s="51" customFormat="true" ht="12.75" hidden="true" customHeight="true" outlineLevel="0" collapsed="false">
      <c r="A245" s="49" t="s">
        <v>789</v>
      </c>
      <c r="B245" s="49"/>
      <c r="C245" s="50" t="str">
        <f aca="false">INDEX((klasyfikacja!$B$2:$B$136),MATCH(A245,klasyfikacja!$A$2:$A$136,0))</f>
        <v>Dotacja otrzymana z państwowych funduszy celowych na finansowanie lub dofinansowanie kosztów realizacji inwestycji i zakupów inwestycyjnych jednostek sektora finansów publicznych</v>
      </c>
      <c r="D245" s="98" t="s">
        <v>872</v>
      </c>
      <c r="E245" s="102" t="n">
        <v>6260</v>
      </c>
      <c r="F245" s="100" t="n">
        <f aca="false">SUM(G245:H245)</f>
        <v>0</v>
      </c>
      <c r="G245" s="101" t="n">
        <f aca="false" t="array" ref="G245:G245">SUM(IF(ewidencja!$A$8:$A$759=D245,IF(ewidencja!$C$8:$C$759=E245,ewidencja!$F$8:$F$759,0),0))</f>
        <v>0</v>
      </c>
      <c r="H245" s="101" t="n">
        <f aca="false" t="array" ref="H245:H245">SUM(IF(ewidencja!$A$8:$A$759=D245,IF(ewidencja!$C$8:$C$759=E245,ewidencja!$G$8:$G$759,0),0))</f>
        <v>0</v>
      </c>
    </row>
    <row r="246" s="51" customFormat="true" ht="12.75" hidden="true" customHeight="true" outlineLevel="0" collapsed="false">
      <c r="A246" s="49" t="s">
        <v>791</v>
      </c>
      <c r="B246" s="49"/>
      <c r="C246" s="50" t="str">
        <f aca="false">INDEX((klasyfikacja!$B$2:$B$136),MATCH(A246,klasyfikacja!$A$2:$A$136,0))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46" s="98" t="s">
        <v>872</v>
      </c>
      <c r="E246" s="102" t="n">
        <v>6280</v>
      </c>
      <c r="F246" s="100" t="n">
        <f aca="false">SUM(G246:H246)</f>
        <v>0</v>
      </c>
      <c r="G246" s="101" t="n">
        <f aca="false" t="array" ref="G246:G246">SUM(IF(ewidencja!$A$8:$A$759=D246,IF(ewidencja!$C$8:$C$759=E246,ewidencja!$F$8:$F$759,0),0))</f>
        <v>0</v>
      </c>
      <c r="H246" s="101" t="n">
        <f aca="false" t="array" ref="H246:H246">SUM(IF(ewidencja!$A$8:$A$759=D246,IF(ewidencja!$C$8:$C$759=E246,ewidencja!$G$8:$G$759,0),0))</f>
        <v>0</v>
      </c>
    </row>
    <row r="247" s="51" customFormat="true" ht="12.75" hidden="true" customHeight="true" outlineLevel="0" collapsed="false">
      <c r="A247" s="49" t="s">
        <v>795</v>
      </c>
      <c r="B247" s="49"/>
      <c r="C247" s="50" t="str">
        <f aca="false">INDEX((klasyfikacja!$B$2:$B$136),MATCH(A247,klasyfikacja!$A$2:$A$136,0))</f>
        <v>Środki na dofinansowanie własnych inwestycji gmin, powiatów (związków gmin, związków powiatowo-gminnych, związków powiatów), samorządów województw, pozyskane z innych źródeł</v>
      </c>
      <c r="D247" s="98" t="s">
        <v>872</v>
      </c>
      <c r="E247" s="102" t="n">
        <v>6290</v>
      </c>
      <c r="F247" s="100" t="n">
        <f aca="false">SUM(G247:H247)</f>
        <v>0</v>
      </c>
      <c r="G247" s="101" t="n">
        <f aca="false" t="array" ref="G247:G247">SUM(IF(ewidencja!$A$8:$A$759=D247,IF(ewidencja!$C$8:$C$759=E247,ewidencja!$F$8:$F$759,0),0))</f>
        <v>0</v>
      </c>
      <c r="H247" s="101" t="n">
        <f aca="false" t="array" ref="H247:H247">SUM(IF(ewidencja!$A$8:$A$759=D247,IF(ewidencja!$C$8:$C$759=E247,ewidencja!$G$8:$G$759,0),0))</f>
        <v>0</v>
      </c>
    </row>
    <row r="248" s="51" customFormat="true" ht="12.75" hidden="true" customHeight="true" outlineLevel="0" collapsed="false">
      <c r="A248" s="49" t="s">
        <v>797</v>
      </c>
      <c r="B248" s="49"/>
      <c r="C248" s="50" t="str">
        <f aca="false">INDEX((klasyfikacja!$B$2:$B$136),MATCH(A248,klasyfikacja!$A$2:$A$136,0))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248" s="98" t="s">
        <v>872</v>
      </c>
      <c r="E248" s="102" t="n">
        <v>6291</v>
      </c>
      <c r="F248" s="100" t="n">
        <f aca="false">SUM(G248:H248)</f>
        <v>0</v>
      </c>
      <c r="G248" s="101" t="n">
        <f aca="false" t="array" ref="G248:G248">SUM(IF(ewidencja!$A$8:$A$759=D248,IF(ewidencja!$C$8:$C$759=E248,ewidencja!$F$8:$F$759,0),0))</f>
        <v>0</v>
      </c>
      <c r="H248" s="101" t="n">
        <f aca="false" t="array" ref="H248:H248">SUM(IF(ewidencja!$A$8:$A$759=D248,IF(ewidencja!$C$8:$C$759=E248,ewidencja!$G$8:$G$759,0),0))</f>
        <v>0</v>
      </c>
    </row>
    <row r="249" s="51" customFormat="true" ht="12.75" hidden="true" customHeight="true" outlineLevel="0" collapsed="false">
      <c r="A249" s="49" t="s">
        <v>801</v>
      </c>
      <c r="B249" s="49"/>
      <c r="C249" s="50" t="str">
        <f aca="false">INDEX((klasyfikacja!$B$2:$B$136),MATCH(A249,klasyfikacja!$A$2:$A$136,0))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49" s="98" t="s">
        <v>872</v>
      </c>
      <c r="E249" s="102" t="n">
        <v>6296</v>
      </c>
      <c r="F249" s="100" t="n">
        <f aca="false">SUM(G249:H249)</f>
        <v>0</v>
      </c>
      <c r="G249" s="101" t="n">
        <f aca="false" t="array" ref="G249:G249">SUM(IF(ewidencja!$A$8:$A$759=D249,IF(ewidencja!$C$8:$C$759=E249,ewidencja!$F$8:$F$759,0),0))</f>
        <v>0</v>
      </c>
      <c r="H249" s="101" t="n">
        <f aca="false" t="array" ref="H249:H249">SUM(IF(ewidencja!$A$8:$A$759=D249,IF(ewidencja!$C$8:$C$759=E249,ewidencja!$G$8:$G$759,0),0))</f>
        <v>0</v>
      </c>
    </row>
    <row r="250" s="51" customFormat="true" ht="12.75" hidden="true" customHeight="true" outlineLevel="0" collapsed="false">
      <c r="A250" s="49" t="s">
        <v>803</v>
      </c>
      <c r="B250" s="49"/>
      <c r="C250" s="50" t="str">
        <f aca="false">INDEX((klasyfikacja!$B$2:$B$136),MATCH(A250,klasyfikacja!$A$2:$A$136,0))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50" s="98" t="s">
        <v>872</v>
      </c>
      <c r="E250" s="102" t="n">
        <v>6297</v>
      </c>
      <c r="F250" s="100" t="n">
        <f aca="false">SUM(G250:H250)</f>
        <v>0</v>
      </c>
      <c r="G250" s="101" t="n">
        <f aca="false" t="array" ref="G250:G250">SUM(IF(ewidencja!$A$8:$A$759=D250,IF(ewidencja!$C$8:$C$759=E250,ewidencja!$F$8:$F$759,0),0))</f>
        <v>0</v>
      </c>
      <c r="H250" s="101" t="n">
        <f aca="false" t="array" ref="H250:H250">SUM(IF(ewidencja!$A$8:$A$759=D250,IF(ewidencja!$C$8:$C$759=E250,ewidencja!$G$8:$G$759,0),0))</f>
        <v>0</v>
      </c>
    </row>
    <row r="251" s="51" customFormat="true" ht="12.75" hidden="true" customHeight="true" outlineLevel="0" collapsed="false">
      <c r="A251" s="49" t="s">
        <v>805</v>
      </c>
      <c r="B251" s="49"/>
      <c r="C251" s="50" t="str">
        <f aca="false">INDEX((klasyfikacja!$B$2:$B$136),MATCH(A251,klasyfikacja!$A$2:$A$136,0))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51" s="98" t="s">
        <v>872</v>
      </c>
      <c r="E251" s="102" t="n">
        <v>6298</v>
      </c>
      <c r="F251" s="100" t="n">
        <f aca="false">SUM(G251:H251)</f>
        <v>0</v>
      </c>
      <c r="G251" s="101" t="n">
        <f aca="false" t="array" ref="G251:G251">SUM(IF(ewidencja!$A$8:$A$759=D251,IF(ewidencja!$C$8:$C$759=E251,ewidencja!$F$8:$F$759,0),0))</f>
        <v>0</v>
      </c>
      <c r="H251" s="101" t="n">
        <f aca="false" t="array" ref="H251:H251">SUM(IF(ewidencja!$A$8:$A$759=D251,IF(ewidencja!$C$8:$C$759=E251,ewidencja!$G$8:$G$759,0),0))</f>
        <v>0</v>
      </c>
    </row>
    <row r="252" s="51" customFormat="true" ht="12.75" hidden="true" customHeight="true" outlineLevel="0" collapsed="false">
      <c r="A252" s="49" t="s">
        <v>809</v>
      </c>
      <c r="B252" s="49"/>
      <c r="C252" s="50" t="str">
        <f aca="false">INDEX((klasyfikacja!$B$2:$B$136),MATCH(A252,klasyfikacja!$A$2:$A$136,0))</f>
        <v>Dotacja celowa otrzymana z tytułu pomocy finansowej udzielanej między jednostkami samorządu terytorialnego na dofinansowanie własnych zadań inwestycyjnych i zakupów inwestycyjnych</v>
      </c>
      <c r="D252" s="98" t="s">
        <v>872</v>
      </c>
      <c r="E252" s="102" t="n">
        <v>6300</v>
      </c>
      <c r="F252" s="100" t="n">
        <f aca="false">SUM(G252:H252)</f>
        <v>0</v>
      </c>
      <c r="G252" s="101" t="n">
        <f aca="false" t="array" ref="G252:G252">SUM(IF(ewidencja!$A$8:$A$759=D252,IF(ewidencja!$C$8:$C$759=E252,ewidencja!$F$8:$F$759,0),0))</f>
        <v>0</v>
      </c>
      <c r="H252" s="101" t="n">
        <f aca="false" t="array" ref="H252:H252">SUM(IF(ewidencja!$A$8:$A$759=D252,IF(ewidencja!$C$8:$C$759=E252,ewidencja!$G$8:$G$759,0),0))</f>
        <v>0</v>
      </c>
    </row>
    <row r="253" s="51" customFormat="true" ht="12.75" hidden="true" customHeight="true" outlineLevel="0" collapsed="false">
      <c r="A253" s="49" t="s">
        <v>811</v>
      </c>
      <c r="B253" s="49"/>
      <c r="C253" s="50" t="str">
        <f aca="false">INDEX((klasyfikacja!$B$2:$B$136),MATCH(A253,klasyfikacja!$A$2:$A$136,0))</f>
        <v>Dotacja celowa otrzymana z budżetu państwa na inwestycje i zakupy inwestycyjne z zakresu administracji rządowej oraz innych zadań zleconych gminom ustawami</v>
      </c>
      <c r="D253" s="98" t="s">
        <v>872</v>
      </c>
      <c r="E253" s="102" t="n">
        <v>6310</v>
      </c>
      <c r="F253" s="100" t="n">
        <f aca="false">SUM(G253:H253)</f>
        <v>0</v>
      </c>
      <c r="G253" s="101" t="n">
        <f aca="false" t="array" ref="G253:G253">SUM(IF(ewidencja!$A$8:$A$759=D253,IF(ewidencja!$C$8:$C$759=E253,ewidencja!$F$8:$F$759,0),0))</f>
        <v>0</v>
      </c>
      <c r="H253" s="101" t="n">
        <f aca="false" t="array" ref="H253:H253">SUM(IF(ewidencja!$A$8:$A$759=D253,IF(ewidencja!$C$8:$C$759=E253,ewidencja!$G$8:$G$759,0),0))</f>
        <v>0</v>
      </c>
    </row>
    <row r="254" s="51" customFormat="true" ht="12.75" hidden="true" customHeight="true" outlineLevel="0" collapsed="false">
      <c r="A254" s="49" t="s">
        <v>813</v>
      </c>
      <c r="B254" s="49"/>
      <c r="C254" s="50" t="str">
        <f aca="false">INDEX((klasyfikacja!$B$2:$B$136),MATCH(A254,klasyfikacja!$A$2:$A$136,0))</f>
        <v>Dotacja celowa otrzymana z budżetu państwa na inwestycje i zakupy inwestycyjne realizowane przez gminę na podstawie porozumień z organami administracji rządowej</v>
      </c>
      <c r="D254" s="98" t="s">
        <v>872</v>
      </c>
      <c r="E254" s="102" t="n">
        <v>6320</v>
      </c>
      <c r="F254" s="100" t="n">
        <f aca="false">SUM(G254:H254)</f>
        <v>0</v>
      </c>
      <c r="G254" s="101" t="n">
        <f aca="false" t="array" ref="G254:G254">SUM(IF(ewidencja!$A$8:$A$759=D254,IF(ewidencja!$C$8:$C$759=E254,ewidencja!$F$8:$F$759,0),0))</f>
        <v>0</v>
      </c>
      <c r="H254" s="101" t="n">
        <f aca="false" t="array" ref="H254:H254">SUM(IF(ewidencja!$A$8:$A$759=D254,IF(ewidencja!$C$8:$C$759=E254,ewidencja!$G$8:$G$759,0),0))</f>
        <v>0</v>
      </c>
    </row>
    <row r="255" s="51" customFormat="true" ht="12.75" hidden="true" customHeight="true" outlineLevel="0" collapsed="false">
      <c r="A255" s="49" t="s">
        <v>815</v>
      </c>
      <c r="B255" s="49"/>
      <c r="C255" s="50" t="str">
        <f aca="false">INDEX((klasyfikacja!$B$2:$B$136),MATCH(A255,klasyfikacja!$A$2:$A$136,0))</f>
        <v>Dotacja celowa otrzymana z budżetu państwa na realizację inwestycji i zakupów inwestycyjnych własnych gmin (związków gmin, związków powiatowo-gminnych)</v>
      </c>
      <c r="D255" s="98" t="s">
        <v>872</v>
      </c>
      <c r="E255" s="102" t="n">
        <v>6330</v>
      </c>
      <c r="F255" s="100" t="n">
        <f aca="false">SUM(G255:H255)</f>
        <v>0</v>
      </c>
      <c r="G255" s="101" t="n">
        <f aca="false" t="array" ref="G255:G255">SUM(IF(ewidencja!$A$8:$A$759=D255,IF(ewidencja!$C$8:$C$759=E255,ewidencja!$F$8:$F$759,0),0))</f>
        <v>0</v>
      </c>
      <c r="H255" s="101" t="n">
        <f aca="false" t="array" ref="H255:H255">SUM(IF(ewidencja!$A$8:$A$759=D255,IF(ewidencja!$C$8:$C$759=E255,ewidencja!$G$8:$G$759,0),0))</f>
        <v>0</v>
      </c>
    </row>
    <row r="256" s="51" customFormat="true" ht="12.75" hidden="true" customHeight="true" outlineLevel="0" collapsed="false">
      <c r="A256" s="49" t="s">
        <v>817</v>
      </c>
      <c r="B256" s="49"/>
      <c r="C256" s="50" t="str">
        <f aca="false">INDEX((klasyfikacja!$B$2:$B$136),MATCH(A256,klasyfikacja!$A$2:$A$136,0))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56" s="98" t="s">
        <v>872</v>
      </c>
      <c r="E256" s="102" t="n">
        <v>6340</v>
      </c>
      <c r="F256" s="100" t="n">
        <f aca="false">SUM(G256:H256)</f>
        <v>0</v>
      </c>
      <c r="G256" s="101" t="n">
        <f aca="false" t="array" ref="G256:G256">SUM(IF(ewidencja!$A$8:$A$759=D256,IF(ewidencja!$C$8:$C$759=E256,ewidencja!$F$8:$F$759,0),0))</f>
        <v>0</v>
      </c>
      <c r="H256" s="101" t="n">
        <f aca="false" t="array" ref="H256:H256">SUM(IF(ewidencja!$A$8:$A$759=D256,IF(ewidencja!$C$8:$C$759=E256,ewidencja!$G$8:$G$759,0),0))</f>
        <v>0</v>
      </c>
    </row>
    <row r="257" s="51" customFormat="true" ht="12.75" hidden="true" customHeight="true" outlineLevel="0" collapsed="false">
      <c r="A257" s="49" t="s">
        <v>821</v>
      </c>
      <c r="B257" s="49"/>
      <c r="C257" s="50" t="str">
        <f aca="false">INDEX((klasyfikacja!$B$2:$B$136),MATCH(A257,klasyfikacja!$A$2:$A$136,0))</f>
        <v>Dotacja celowa otrzymana z budżetu państwa na inwestycje i zakupy inwestycyjne z zakresu administracji rządowej oraz inne zadania zlecone ustawami realizowane przez powiat</v>
      </c>
      <c r="D257" s="98" t="s">
        <v>872</v>
      </c>
      <c r="E257" s="102" t="n">
        <v>6410</v>
      </c>
      <c r="F257" s="100" t="n">
        <f aca="false">SUM(G257:H257)</f>
        <v>0</v>
      </c>
      <c r="G257" s="101" t="n">
        <f aca="false" t="array" ref="G257:G257">SUM(IF(ewidencja!$A$8:$A$759=D257,IF(ewidencja!$C$8:$C$759=E257,ewidencja!$F$8:$F$759,0),0))</f>
        <v>0</v>
      </c>
      <c r="H257" s="101" t="n">
        <f aca="false" t="array" ref="H257:H257">SUM(IF(ewidencja!$A$8:$A$759=D257,IF(ewidencja!$C$8:$C$759=E257,ewidencja!$G$8:$G$759,0),0))</f>
        <v>0</v>
      </c>
    </row>
    <row r="258" s="51" customFormat="true" ht="12.75" hidden="true" customHeight="true" outlineLevel="0" collapsed="false">
      <c r="A258" s="49" t="s">
        <v>823</v>
      </c>
      <c r="B258" s="49"/>
      <c r="C258" s="50" t="str">
        <f aca="false">INDEX((klasyfikacja!$B$2:$B$136),MATCH(A258,klasyfikacja!$A$2:$A$136,0))</f>
        <v>Dotacja celowa otrzymana z budżetu państwa na inwestycje i zakupy inwestycyjne realizowane przez powiat na podstawie porozumień z organami administracji rządowej</v>
      </c>
      <c r="D258" s="98" t="s">
        <v>872</v>
      </c>
      <c r="E258" s="102" t="n">
        <v>6420</v>
      </c>
      <c r="F258" s="100" t="n">
        <f aca="false">SUM(G258:H258)</f>
        <v>0</v>
      </c>
      <c r="G258" s="101" t="n">
        <f aca="false" t="array" ref="G258:G258">SUM(IF(ewidencja!$A$8:$A$759=D258,IF(ewidencja!$C$8:$C$759=E258,ewidencja!$F$8:$F$759,0),0))</f>
        <v>0</v>
      </c>
      <c r="H258" s="101" t="n">
        <f aca="false" t="array" ref="H258:H258">SUM(IF(ewidencja!$A$8:$A$759=D258,IF(ewidencja!$C$8:$C$759=E258,ewidencja!$G$8:$G$759,0),0))</f>
        <v>0</v>
      </c>
    </row>
    <row r="259" s="51" customFormat="true" ht="12.75" hidden="true" customHeight="true" outlineLevel="0" collapsed="false">
      <c r="A259" s="49" t="s">
        <v>825</v>
      </c>
      <c r="B259" s="49"/>
      <c r="C259" s="50" t="str">
        <f aca="false">INDEX((klasyfikacja!$B$2:$B$136),MATCH(A259,klasyfikacja!$A$2:$A$136,0))</f>
        <v>Dotacja celowa otrzymana z budżetu państwa na realizację inwestycji i zakupów inwestycyjnych własnych powiatu</v>
      </c>
      <c r="D259" s="98" t="s">
        <v>872</v>
      </c>
      <c r="E259" s="102" t="n">
        <v>6430</v>
      </c>
      <c r="F259" s="100" t="n">
        <f aca="false">SUM(G259:H259)</f>
        <v>0</v>
      </c>
      <c r="G259" s="101" t="n">
        <f aca="false" t="array" ref="G259:G259">SUM(IF(ewidencja!$A$8:$A$759=D259,IF(ewidencja!$C$8:$C$759=E259,ewidencja!$F$8:$F$759,0),0))</f>
        <v>0</v>
      </c>
      <c r="H259" s="101" t="n">
        <f aca="false" t="array" ref="H259:H259">SUM(IF(ewidencja!$A$8:$A$759=D259,IF(ewidencja!$C$8:$C$759=E259,ewidencja!$G$8:$G$759,0),0))</f>
        <v>0</v>
      </c>
    </row>
    <row r="260" s="51" customFormat="true" ht="12.75" hidden="true" customHeight="true" outlineLevel="0" collapsed="false">
      <c r="A260" s="49" t="s">
        <v>827</v>
      </c>
      <c r="B260" s="49"/>
      <c r="C260" s="50" t="str">
        <f aca="false">INDEX((klasyfikacja!$B$2:$B$136),MATCH(A260,klasyfikacja!$A$2:$A$136,0))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60" s="98" t="s">
        <v>872</v>
      </c>
      <c r="E260" s="102" t="n">
        <v>6440</v>
      </c>
      <c r="F260" s="100" t="n">
        <f aca="false">SUM(G260:H260)</f>
        <v>0</v>
      </c>
      <c r="G260" s="101" t="n">
        <f aca="false" t="array" ref="G260:G260">SUM(IF(ewidencja!$A$8:$A$759=D260,IF(ewidencja!$C$8:$C$759=E260,ewidencja!$F$8:$F$759,0),0))</f>
        <v>0</v>
      </c>
      <c r="H260" s="101" t="n">
        <f aca="false" t="array" ref="H260:H260">SUM(IF(ewidencja!$A$8:$A$759=D260,IF(ewidencja!$C$8:$C$759=E260,ewidencja!$G$8:$G$759,0),0))</f>
        <v>0</v>
      </c>
    </row>
    <row r="261" s="51" customFormat="true" ht="12.75" hidden="true" customHeight="true" outlineLevel="0" collapsed="false">
      <c r="A261" s="49" t="s">
        <v>829</v>
      </c>
      <c r="B261" s="49"/>
      <c r="C261" s="50" t="str">
        <f aca="false">INDEX((klasyfikacja!$B$2:$B$136),MATCH(A261,klasyfikacja!$A$2:$A$136,0))</f>
        <v>Dotacja celowa otrzymana z gminy na inwestycje i zakupy inwestycyjne realizowane na podstawie porozumień (umów) między jednostkami samorządu terytorialnego</v>
      </c>
      <c r="D261" s="98" t="s">
        <v>872</v>
      </c>
      <c r="E261" s="102" t="n">
        <v>6610</v>
      </c>
      <c r="F261" s="100" t="n">
        <f aca="false">SUM(G261:H261)</f>
        <v>0</v>
      </c>
      <c r="G261" s="101" t="n">
        <f aca="false" t="array" ref="G261:G261">SUM(IF(ewidencja!$A$8:$A$759=D261,IF(ewidencja!$C$8:$C$759=E261,ewidencja!$F$8:$F$759,0),0))</f>
        <v>0</v>
      </c>
      <c r="H261" s="101" t="n">
        <f aca="false" t="array" ref="H261:H261">SUM(IF(ewidencja!$A$8:$A$759=D261,IF(ewidencja!$C$8:$C$759=E261,ewidencja!$G$8:$G$759,0),0))</f>
        <v>0</v>
      </c>
    </row>
    <row r="262" s="51" customFormat="true" ht="12.75" hidden="true" customHeight="true" outlineLevel="0" collapsed="false">
      <c r="A262" s="49" t="s">
        <v>831</v>
      </c>
      <c r="B262" s="49"/>
      <c r="C262" s="50" t="str">
        <f aca="false">INDEX((klasyfikacja!$B$2:$B$136),MATCH(A262,klasyfikacja!$A$2:$A$136,0))</f>
        <v>Dotacja celowa otrzymana z powiatu na inwestycje i zakupy inwestycyjne realizowane na podstawie porozumień (umów) między jednostkami samorządu terytorialnego</v>
      </c>
      <c r="D262" s="98" t="s">
        <v>872</v>
      </c>
      <c r="E262" s="102" t="n">
        <v>6620</v>
      </c>
      <c r="F262" s="100" t="n">
        <f aca="false">SUM(G262:H262)</f>
        <v>0</v>
      </c>
      <c r="G262" s="101" t="n">
        <f aca="false" t="array" ref="G262:G262">SUM(IF(ewidencja!$A$8:$A$759=D262,IF(ewidencja!$C$8:$C$759=E262,ewidencja!$F$8:$F$759,0),0))</f>
        <v>0</v>
      </c>
      <c r="H262" s="101" t="n">
        <f aca="false" t="array" ref="H262:H262">SUM(IF(ewidencja!$A$8:$A$759=D262,IF(ewidencja!$C$8:$C$759=E262,ewidencja!$G$8:$G$759,0),0))</f>
        <v>0</v>
      </c>
    </row>
    <row r="263" s="51" customFormat="true" ht="12.75" hidden="true" customHeight="true" outlineLevel="0" collapsed="false">
      <c r="A263" s="49" t="s">
        <v>833</v>
      </c>
      <c r="B263" s="49"/>
      <c r="C263" s="50" t="str">
        <f aca="false">INDEX((klasyfikacja!$B$2:$B$136),MATCH(A263,klasyfikacja!$A$2:$A$136,0))</f>
        <v>Dotacja celowa otrzymana z samorządu województwa na inwestycje i zakupy inwestycyjne realizowane na podstawie porozumień (umów) między jednostkami samorządu terytorialnego</v>
      </c>
      <c r="D263" s="98" t="s">
        <v>872</v>
      </c>
      <c r="E263" s="102" t="n">
        <v>6630</v>
      </c>
      <c r="F263" s="100" t="n">
        <f aca="false">SUM(G263:H263)</f>
        <v>0</v>
      </c>
      <c r="G263" s="101" t="n">
        <f aca="false" t="array" ref="G263:G263">SUM(IF(ewidencja!$A$8:$A$759=D263,IF(ewidencja!$C$8:$C$759=E263,ewidencja!$F$8:$F$759,0),0))</f>
        <v>0</v>
      </c>
      <c r="H263" s="101" t="n">
        <f aca="false" t="array" ref="H263:H263">SUM(IF(ewidencja!$A$8:$A$759=D263,IF(ewidencja!$C$8:$C$759=E263,ewidencja!$G$8:$G$759,0),0))</f>
        <v>0</v>
      </c>
    </row>
    <row r="264" s="51" customFormat="true" ht="12.75" hidden="true" customHeight="true" outlineLevel="0" collapsed="false">
      <c r="A264" s="49" t="s">
        <v>837</v>
      </c>
      <c r="B264" s="49"/>
      <c r="C264" s="50" t="str">
        <f aca="false">INDEX((klasyfikacja!$B$2:$B$136),MATCH(A264,klasyfikacja!$A$2:$A$136,0))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64" s="98" t="s">
        <v>872</v>
      </c>
      <c r="E264" s="102" t="n">
        <v>6660</v>
      </c>
      <c r="F264" s="100" t="n">
        <f aca="false">SUM(G264:H264)</f>
        <v>0</v>
      </c>
      <c r="G264" s="101" t="n">
        <f aca="false" t="array" ref="G264:G264">SUM(IF(ewidencja!$A$8:$A$759=D264,IF(ewidencja!$C$8:$C$759=E264,ewidencja!$F$8:$F$759,0),0))</f>
        <v>0</v>
      </c>
      <c r="H264" s="101" t="n">
        <f aca="false" t="array" ref="H264:H264">SUM(IF(ewidencja!$A$8:$A$759=D264,IF(ewidencja!$C$8:$C$759=E264,ewidencja!$G$8:$G$759,0),0))</f>
        <v>0</v>
      </c>
    </row>
    <row r="265" s="51" customFormat="true" ht="12.75" hidden="true" customHeight="true" outlineLevel="0" collapsed="false">
      <c r="A265" s="49" t="s">
        <v>839</v>
      </c>
      <c r="B265" s="49"/>
      <c r="C265" s="50" t="str">
        <f aca="false">INDEX((klasyfikacja!$B$2:$B$136),MATCH(A265,klasyfikacja!$A$2:$A$136,0))</f>
        <v>Wpłata środków finansowych z niewykorzystanych w terminie wydatków, które nie wygasają z upływem roku budżetowego</v>
      </c>
      <c r="D265" s="98" t="s">
        <v>872</v>
      </c>
      <c r="E265" s="102" t="n">
        <v>6680</v>
      </c>
      <c r="F265" s="100" t="n">
        <f aca="false">SUM(G265:H265)</f>
        <v>0</v>
      </c>
      <c r="G265" s="101" t="n">
        <f aca="false" t="array" ref="G265:G265">SUM(IF(ewidencja!$A$8:$A$759=D265,IF(ewidencja!$C$8:$C$759=E265,ewidencja!$F$8:$F$759,0),0))</f>
        <v>0</v>
      </c>
      <c r="H265" s="101" t="n">
        <f aca="false" t="array" ref="H265:H265">SUM(IF(ewidencja!$A$8:$A$759=D265,IF(ewidencja!$C$8:$C$759=E265,ewidencja!$G$8:$G$759,0),0))</f>
        <v>0</v>
      </c>
    </row>
    <row r="266" s="51" customFormat="true" ht="12.75" hidden="true" customHeight="true" outlineLevel="0" collapsed="false">
      <c r="A266" s="49" t="s">
        <v>841</v>
      </c>
      <c r="B266" s="49"/>
      <c r="C266" s="50" t="str">
        <f aca="false">INDEX((klasyfikacja!$B$2:$B$136),MATCH(A266,klasyfikacja!$A$2:$A$136,0))</f>
        <v>Wpływy ze zwrotów niewykorzystanych dotacji oraz płatności, dotyczące dochodów majątkowych</v>
      </c>
      <c r="D266" s="98" t="s">
        <v>872</v>
      </c>
      <c r="E266" s="106" t="n">
        <v>6690</v>
      </c>
      <c r="F266" s="100" t="n">
        <f aca="false">SUM(G266:H266)</f>
        <v>0</v>
      </c>
      <c r="G266" s="101" t="n">
        <f aca="false" t="array" ref="G266:G266">SUM(IF(ewidencja!$A$8:$A$759=D266,IF(ewidencja!$C$8:$C$759=E266,ewidencja!$F$8:$F$759,0),0))</f>
        <v>0</v>
      </c>
      <c r="H266" s="101" t="n">
        <f aca="false" t="array" ref="H266:H266">SUM(IF(ewidencja!$A$8:$A$759=D266,IF(ewidencja!$C$8:$C$759=E266,ewidencja!$G$8:$G$759,0),0))</f>
        <v>0</v>
      </c>
    </row>
    <row r="267" s="51" customFormat="true" ht="30.75" hidden="false" customHeight="true" outlineLevel="0" collapsed="false">
      <c r="A267" s="88" t="n">
        <v>600</v>
      </c>
      <c r="B267" s="88" t="n">
        <v>1</v>
      </c>
      <c r="C267" s="89" t="s">
        <v>874</v>
      </c>
      <c r="D267" s="107"/>
      <c r="E267" s="108"/>
      <c r="F267" s="91" t="n">
        <f aca="false">SUM(G267:H267)</f>
        <v>812872324</v>
      </c>
      <c r="G267" s="92" t="n">
        <f aca="false">SUM(G268+G357)</f>
        <v>709836193</v>
      </c>
      <c r="H267" s="92" t="n">
        <f aca="false">SUM(H268+H357)</f>
        <v>103036131</v>
      </c>
    </row>
    <row r="268" s="51" customFormat="true" ht="18" hidden="false" customHeight="true" outlineLevel="0" collapsed="false">
      <c r="A268" s="94"/>
      <c r="B268" s="94"/>
      <c r="C268" s="95" t="s">
        <v>860</v>
      </c>
      <c r="D268" s="90"/>
      <c r="E268" s="90"/>
      <c r="F268" s="96" t="n">
        <f aca="false">SUM(G268:H268)</f>
        <v>520354401</v>
      </c>
      <c r="G268" s="97" t="n">
        <f aca="false">SUM(G269:G356)</f>
        <v>519271678</v>
      </c>
      <c r="H268" s="97" t="n">
        <f aca="false">SUM(H269:H356)</f>
        <v>1082723</v>
      </c>
    </row>
    <row r="269" s="51" customFormat="true" ht="12.75" hidden="true" customHeight="true" outlineLevel="0" collapsed="false">
      <c r="A269" s="49" t="s">
        <v>576</v>
      </c>
      <c r="B269" s="49"/>
      <c r="C269" s="50" t="str">
        <f aca="false">INDEX((klasyfikacja!$B$2:$B$136),MATCH(A269,klasyfikacja!$A$2:$A$136,0))</f>
        <v>Wpływy z podatku dochodowego od osób fizycznych</v>
      </c>
      <c r="D269" s="98" t="n">
        <v>600</v>
      </c>
      <c r="E269" s="99" t="s">
        <v>501</v>
      </c>
      <c r="F269" s="100" t="n">
        <f aca="false">SUM(G269:H269)</f>
        <v>0</v>
      </c>
      <c r="G269" s="101" t="n">
        <f aca="false" t="array" ref="G269:G269">SUM(IF(ewidencja!$A$8:$A$759=D269,IF(ewidencja!$C$8:$C$759=E269,ewidencja!$F$8:$F$759,0),0))</f>
        <v>0</v>
      </c>
      <c r="H269" s="101" t="n">
        <f aca="false" t="array" ref="H269:H269">SUM(IF(ewidencja!$A$8:$A$759=D269,IF(ewidencja!$C$8:$C$759=E269,ewidencja!$G$8:$G$759,0),0))</f>
        <v>0</v>
      </c>
    </row>
    <row r="270" s="51" customFormat="true" ht="12.75" hidden="true" customHeight="true" outlineLevel="0" collapsed="false">
      <c r="A270" s="49" t="s">
        <v>578</v>
      </c>
      <c r="B270" s="49"/>
      <c r="C270" s="50" t="str">
        <f aca="false">INDEX((klasyfikacja!$B$2:$B$136),MATCH(A270,klasyfikacja!$A$2:$A$136,0))</f>
        <v>Wpływy z podatku dochodowego od osób prawnych</v>
      </c>
      <c r="D270" s="98" t="n">
        <v>600</v>
      </c>
      <c r="E270" s="102" t="s">
        <v>498</v>
      </c>
      <c r="F270" s="100" t="n">
        <f aca="false">SUM(G270:H270)</f>
        <v>0</v>
      </c>
      <c r="G270" s="101" t="n">
        <f aca="false" t="array" ref="G270:G270">SUM(IF(ewidencja!$A$8:$A$759=D270,IF(ewidencja!$C$8:$C$759=E270,ewidencja!$F$8:$F$759,0),0))</f>
        <v>0</v>
      </c>
      <c r="H270" s="101" t="n">
        <f aca="false" t="array" ref="H270:H270">SUM(IF(ewidencja!$A$8:$A$759=D270,IF(ewidencja!$C$8:$C$759=E270,ewidencja!$G$8:$G$759,0),0))</f>
        <v>0</v>
      </c>
    </row>
    <row r="271" s="51" customFormat="true" ht="12.75" hidden="true" customHeight="true" outlineLevel="0" collapsed="false">
      <c r="A271" s="49" t="s">
        <v>580</v>
      </c>
      <c r="B271" s="49"/>
      <c r="C271" s="50" t="str">
        <f aca="false">INDEX((klasyfikacja!$B$2:$B$136),MATCH(A271,klasyfikacja!$A$2:$A$136,0))</f>
        <v>Wpływy z części opłaty za zezwolenie na sprzedaż napojów alkoholowych w obrocie hurtowym</v>
      </c>
      <c r="D271" s="98" t="n">
        <v>600</v>
      </c>
      <c r="E271" s="102" t="s">
        <v>334</v>
      </c>
      <c r="F271" s="100" t="n">
        <f aca="false">SUM(G271:H271)</f>
        <v>0</v>
      </c>
      <c r="G271" s="101" t="n">
        <f aca="false" t="array" ref="G271:G271">SUM(IF(ewidencja!$A$8:$A$759=D271,IF(ewidencja!$C$8:$C$759=E271,ewidencja!$F$8:$F$759,0),0))</f>
        <v>0</v>
      </c>
      <c r="H271" s="101" t="n">
        <f aca="false" t="array" ref="H271:H271">SUM(IF(ewidencja!$A$8:$A$759=D271,IF(ewidencja!$C$8:$C$759=E271,ewidencja!$G$8:$G$759,0),0))</f>
        <v>0</v>
      </c>
    </row>
    <row r="272" s="51" customFormat="true" ht="12.75" hidden="true" customHeight="true" outlineLevel="0" collapsed="false">
      <c r="A272" s="49" t="s">
        <v>582</v>
      </c>
      <c r="B272" s="49"/>
      <c r="C272" s="50" t="str">
        <f aca="false">INDEX((klasyfikacja!$B$2:$B$136),MATCH(A272,klasyfikacja!$A$2:$A$136,0))</f>
        <v>Wpływy z podatku od nieruchomości</v>
      </c>
      <c r="D272" s="98" t="n">
        <v>600</v>
      </c>
      <c r="E272" s="102" t="s">
        <v>405</v>
      </c>
      <c r="F272" s="100" t="n">
        <f aca="false">SUM(G272:H272)</f>
        <v>0</v>
      </c>
      <c r="G272" s="101" t="n">
        <f aca="false" t="array" ref="G272:G272">SUM(IF(ewidencja!$A$8:$A$759=D272,IF(ewidencja!$C$8:$C$759=E272,ewidencja!$F$8:$F$759,0),0))</f>
        <v>0</v>
      </c>
      <c r="H272" s="101" t="n">
        <f aca="false" t="array" ref="H272:H272">SUM(IF(ewidencja!$A$8:$A$759=D272,IF(ewidencja!$C$8:$C$759=E272,ewidencja!$G$8:$G$759,0),0))</f>
        <v>0</v>
      </c>
    </row>
    <row r="273" s="51" customFormat="true" ht="12.75" hidden="true" customHeight="true" outlineLevel="0" collapsed="false">
      <c r="A273" s="49" t="s">
        <v>584</v>
      </c>
      <c r="B273" s="49"/>
      <c r="C273" s="50" t="str">
        <f aca="false">INDEX((klasyfikacja!$B$2:$B$136),MATCH(A273,klasyfikacja!$A$2:$A$136,0))</f>
        <v>Wpływy z podatku rolnego</v>
      </c>
      <c r="D273" s="98" t="n">
        <v>600</v>
      </c>
      <c r="E273" s="102" t="s">
        <v>411</v>
      </c>
      <c r="F273" s="100" t="n">
        <f aca="false">SUM(G273:H273)</f>
        <v>0</v>
      </c>
      <c r="G273" s="101" t="n">
        <f aca="false" t="array" ref="G273:G273">SUM(IF(ewidencja!$A$8:$A$759=D273,IF(ewidencja!$C$8:$C$759=E273,ewidencja!$F$8:$F$759,0),0))</f>
        <v>0</v>
      </c>
      <c r="H273" s="101" t="n">
        <f aca="false" t="array" ref="H273:H273">SUM(IF(ewidencja!$A$8:$A$759=D273,IF(ewidencja!$C$8:$C$759=E273,ewidencja!$G$8:$G$759,0),0))</f>
        <v>0</v>
      </c>
    </row>
    <row r="274" s="51" customFormat="true" ht="12.75" hidden="true" customHeight="true" outlineLevel="0" collapsed="false">
      <c r="A274" s="49" t="s">
        <v>586</v>
      </c>
      <c r="B274" s="49"/>
      <c r="C274" s="50" t="str">
        <f aca="false">INDEX((klasyfikacja!$B$2:$B$136),MATCH(A274,klasyfikacja!$A$2:$A$136,0))</f>
        <v>Wpływy z podatku leśnego</v>
      </c>
      <c r="D274" s="98" t="n">
        <v>600</v>
      </c>
      <c r="E274" s="102" t="s">
        <v>400</v>
      </c>
      <c r="F274" s="100" t="n">
        <f aca="false">SUM(G274:H274)</f>
        <v>0</v>
      </c>
      <c r="G274" s="101" t="n">
        <f aca="false" t="array" ref="G274:G274">SUM(IF(ewidencja!$A$8:$A$759=D274,IF(ewidencja!$C$8:$C$759=E274,ewidencja!$F$8:$F$759,0),0))</f>
        <v>0</v>
      </c>
      <c r="H274" s="101" t="n">
        <f aca="false" t="array" ref="H274:H274">SUM(IF(ewidencja!$A$8:$A$759=D274,IF(ewidencja!$C$8:$C$759=E274,ewidencja!$G$8:$G$759,0),0))</f>
        <v>0</v>
      </c>
    </row>
    <row r="275" s="51" customFormat="true" ht="12.75" hidden="true" customHeight="true" outlineLevel="0" collapsed="false">
      <c r="A275" s="49" t="s">
        <v>588</v>
      </c>
      <c r="B275" s="49"/>
      <c r="C275" s="50" t="str">
        <f aca="false">INDEX((klasyfikacja!$B$2:$B$136),MATCH(A275,klasyfikacja!$A$2:$A$136,0))</f>
        <v>Wpływy z podatku od środków transportowych</v>
      </c>
      <c r="D275" s="98" t="n">
        <v>600</v>
      </c>
      <c r="E275" s="102" t="s">
        <v>409</v>
      </c>
      <c r="F275" s="100" t="n">
        <f aca="false">SUM(G275:H275)</f>
        <v>0</v>
      </c>
      <c r="G275" s="101" t="n">
        <f aca="false" t="array" ref="G275:G275">SUM(IF(ewidencja!$A$8:$A$759=D275,IF(ewidencja!$C$8:$C$759=E275,ewidencja!$F$8:$F$759,0),0))</f>
        <v>0</v>
      </c>
      <c r="H275" s="101" t="n">
        <f aca="false" t="array" ref="H275:H275">SUM(IF(ewidencja!$A$8:$A$759=D275,IF(ewidencja!$C$8:$C$759=E275,ewidencja!$G$8:$G$759,0),0))</f>
        <v>0</v>
      </c>
    </row>
    <row r="276" s="51" customFormat="true" ht="12.75" hidden="true" customHeight="true" outlineLevel="0" collapsed="false">
      <c r="A276" s="49" t="s">
        <v>590</v>
      </c>
      <c r="B276" s="49"/>
      <c r="C276" s="50" t="str">
        <f aca="false">INDEX((klasyfikacja!$B$2:$B$136),MATCH(A276,klasyfikacja!$A$2:$A$136,0))</f>
        <v>Wpływy z podatku od działalności gospodarczej osób fizycznych, opłacanego w formie karty podatkowej</v>
      </c>
      <c r="D276" s="98" t="n">
        <v>600</v>
      </c>
      <c r="E276" s="102" t="s">
        <v>170</v>
      </c>
      <c r="F276" s="100" t="n">
        <f aca="false">SUM(G276:H276)</f>
        <v>0</v>
      </c>
      <c r="G276" s="101" t="n">
        <f aca="false" t="array" ref="G276:G276">SUM(IF(ewidencja!$A$8:$A$759=D276,IF(ewidencja!$C$8:$C$759=E276,ewidencja!$F$8:$F$759,0),0))</f>
        <v>0</v>
      </c>
      <c r="H276" s="101" t="n">
        <f aca="false" t="array" ref="H276:H276">SUM(IF(ewidencja!$A$8:$A$759=D276,IF(ewidencja!$C$8:$C$759=E276,ewidencja!$G$8:$G$759,0),0))</f>
        <v>0</v>
      </c>
    </row>
    <row r="277" s="51" customFormat="true" ht="12.75" hidden="true" customHeight="true" outlineLevel="0" collapsed="false">
      <c r="A277" s="49" t="s">
        <v>594</v>
      </c>
      <c r="B277" s="49"/>
      <c r="C277" s="50" t="str">
        <f aca="false">INDEX((klasyfikacja!$B$2:$B$136),MATCH(A277,klasyfikacja!$A$2:$A$136,0))</f>
        <v>Wpływy z opłaty od posiadania psów</v>
      </c>
      <c r="D277" s="98" t="n">
        <v>600</v>
      </c>
      <c r="E277" s="102" t="s">
        <v>336</v>
      </c>
      <c r="F277" s="100" t="n">
        <f aca="false">SUM(G277:H277)</f>
        <v>0</v>
      </c>
      <c r="G277" s="101" t="n">
        <f aca="false" t="array" ref="G277:G277">SUM(IF(ewidencja!$A$8:$A$759=D277,IF(ewidencja!$C$8:$C$759=E277,ewidencja!$F$8:$F$759,0),0))</f>
        <v>0</v>
      </c>
      <c r="H277" s="101" t="n">
        <f aca="false" t="array" ref="H277:H277">SUM(IF(ewidencja!$A$8:$A$759=D277,IF(ewidencja!$C$8:$C$759=E277,ewidencja!$G$8:$G$759,0),0))</f>
        <v>0</v>
      </c>
    </row>
    <row r="278" s="51" customFormat="true" ht="12.75" hidden="true" customHeight="true" outlineLevel="0" collapsed="false">
      <c r="A278" s="49" t="s">
        <v>592</v>
      </c>
      <c r="B278" s="49"/>
      <c r="C278" s="50" t="str">
        <f aca="false">INDEX((klasyfikacja!$B$2:$B$136),MATCH(A278,klasyfikacja!$A$2:$A$136,0))</f>
        <v>Wpływy z podatku od spadków i darowizn</v>
      </c>
      <c r="D278" s="98" t="n">
        <v>600</v>
      </c>
      <c r="E278" s="102" t="s">
        <v>407</v>
      </c>
      <c r="F278" s="100" t="n">
        <f aca="false">SUM(G278:H278)</f>
        <v>0</v>
      </c>
      <c r="G278" s="101" t="n">
        <f aca="false" t="array" ref="G278:G278">SUM(IF(ewidencja!$A$8:$A$759=D278,IF(ewidencja!$C$8:$C$759=E278,ewidencja!$F$8:$F$759,0),0))</f>
        <v>0</v>
      </c>
      <c r="H278" s="101" t="n">
        <f aca="false" t="array" ref="H278:H278">SUM(IF(ewidencja!$A$8:$A$759=D278,IF(ewidencja!$C$8:$C$759=E278,ewidencja!$G$8:$G$759,0),0))</f>
        <v>0</v>
      </c>
    </row>
    <row r="279" s="51" customFormat="true" ht="12.75" hidden="true" customHeight="true" outlineLevel="0" collapsed="false">
      <c r="A279" s="49" t="s">
        <v>596</v>
      </c>
      <c r="B279" s="49"/>
      <c r="C279" s="50" t="str">
        <f aca="false">INDEX((klasyfikacja!$B$2:$B$136),MATCH(A279,klasyfikacja!$A$2:$A$136,0))</f>
        <v>Wpływy z opłaty uzdrowiskowej, pobieranej w gminach posiadających status gminy uzdrowiskowej</v>
      </c>
      <c r="D279" s="98" t="n">
        <v>600</v>
      </c>
      <c r="E279" s="102" t="s">
        <v>861</v>
      </c>
      <c r="F279" s="100" t="n">
        <f aca="false">SUM(G279:H279)</f>
        <v>0</v>
      </c>
      <c r="G279" s="101" t="n">
        <f aca="false" t="array" ref="G279:G279">SUM(IF(ewidencja!$A$8:$A$759=D279,IF(ewidencja!$C$8:$C$759=E279,ewidencja!$F$8:$F$759,0),0))</f>
        <v>0</v>
      </c>
      <c r="H279" s="101" t="n">
        <f aca="false" t="array" ref="H279:H279">SUM(IF(ewidencja!$A$8:$A$759=D279,IF(ewidencja!$C$8:$C$759=E279,ewidencja!$G$8:$G$759,0),0))</f>
        <v>0</v>
      </c>
    </row>
    <row r="280" s="51" customFormat="true" ht="12.75" hidden="true" customHeight="true" outlineLevel="0" collapsed="false">
      <c r="A280" s="49" t="s">
        <v>598</v>
      </c>
      <c r="B280" s="49"/>
      <c r="C280" s="50" t="str">
        <f aca="false">INDEX((klasyfikacja!$B$2:$B$136),MATCH(A280,klasyfikacja!$A$2:$A$136,0))</f>
        <v>Wpływy z opłaty produktowej</v>
      </c>
      <c r="D280" s="98" t="n">
        <v>600</v>
      </c>
      <c r="E280" s="102" t="s">
        <v>338</v>
      </c>
      <c r="F280" s="100" t="n">
        <f aca="false">SUM(G280:H280)</f>
        <v>0</v>
      </c>
      <c r="G280" s="101" t="n">
        <f aca="false" t="array" ref="G280:G280">SUM(IF(ewidencja!$A$8:$A$759=D280,IF(ewidencja!$C$8:$C$759=E280,ewidencja!$F$8:$F$759,0),0))</f>
        <v>0</v>
      </c>
      <c r="H280" s="101" t="n">
        <f aca="false" t="array" ref="H280:H280">SUM(IF(ewidencja!$A$8:$A$759=D280,IF(ewidencja!$C$8:$C$759=E280,ewidencja!$G$8:$G$759,0),0))</f>
        <v>0</v>
      </c>
    </row>
    <row r="281" s="51" customFormat="true" ht="12.75" hidden="true" customHeight="true" outlineLevel="0" collapsed="false">
      <c r="A281" s="49" t="s">
        <v>600</v>
      </c>
      <c r="B281" s="49"/>
      <c r="C281" s="50" t="str">
        <f aca="false">INDEX((klasyfikacja!$B$2:$B$136),MATCH(A281,klasyfikacja!$A$2:$A$136,0))</f>
        <v>Wpływy z opłaty skarbowej</v>
      </c>
      <c r="D281" s="98" t="n">
        <v>600</v>
      </c>
      <c r="E281" s="102" t="s">
        <v>341</v>
      </c>
      <c r="F281" s="100" t="n">
        <f aca="false">SUM(G281:H281)</f>
        <v>0</v>
      </c>
      <c r="G281" s="101" t="n">
        <f aca="false" t="array" ref="G281:G281">SUM(IF(ewidencja!$A$8:$A$759=D281,IF(ewidencja!$C$8:$C$759=E281,ewidencja!$F$8:$F$759,0),0))</f>
        <v>0</v>
      </c>
      <c r="H281" s="101" t="n">
        <f aca="false" t="array" ref="H281:H281">SUM(IF(ewidencja!$A$8:$A$759=D281,IF(ewidencja!$C$8:$C$759=E281,ewidencja!$G$8:$G$759,0),0))</f>
        <v>0</v>
      </c>
    </row>
    <row r="282" s="51" customFormat="true" ht="12.75" hidden="true" customHeight="true" outlineLevel="0" collapsed="false">
      <c r="A282" s="49" t="s">
        <v>602</v>
      </c>
      <c r="B282" s="49"/>
      <c r="C282" s="50" t="str">
        <f aca="false">INDEX((klasyfikacja!$B$2:$B$136),MATCH(A282,klasyfikacja!$A$2:$A$136,0))</f>
        <v>Wpływy z opłaty komunikacyjnej</v>
      </c>
      <c r="D282" s="98" t="n">
        <v>600</v>
      </c>
      <c r="E282" s="102" t="s">
        <v>332</v>
      </c>
      <c r="F282" s="100" t="n">
        <f aca="false">SUM(G282:H282)</f>
        <v>0</v>
      </c>
      <c r="G282" s="101" t="n">
        <f aca="false" t="array" ref="G282:G282">SUM(IF(ewidencja!$A$8:$A$759=D282,IF(ewidencja!$C$8:$C$759=E282,ewidencja!$F$8:$F$759,0),0))</f>
        <v>0</v>
      </c>
      <c r="H282" s="101" t="n">
        <f aca="false" t="array" ref="H282:H282">SUM(IF(ewidencja!$A$8:$A$759=D282,IF(ewidencja!$C$8:$C$759=E282,ewidencja!$G$8:$G$759,0),0))</f>
        <v>0</v>
      </c>
    </row>
    <row r="283" s="51" customFormat="true" ht="12.75" hidden="true" customHeight="true" outlineLevel="0" collapsed="false">
      <c r="A283" s="49" t="s">
        <v>604</v>
      </c>
      <c r="B283" s="49"/>
      <c r="C283" s="50" t="str">
        <f aca="false">INDEX((klasyfikacja!$B$2:$B$136),MATCH(A283,klasyfikacja!$A$2:$A$136,0))</f>
        <v>Wpływy z opłaty targowej</v>
      </c>
      <c r="D283" s="98" t="n">
        <v>600</v>
      </c>
      <c r="E283" s="102" t="s">
        <v>344</v>
      </c>
      <c r="F283" s="100" t="n">
        <f aca="false">SUM(G283:H283)</f>
        <v>0</v>
      </c>
      <c r="G283" s="101" t="n">
        <f aca="false" t="array" ref="G283:G283">SUM(IF(ewidencja!$A$8:$A$759=D283,IF(ewidencja!$C$8:$C$759=E283,ewidencja!$F$8:$F$759,0),0))</f>
        <v>0</v>
      </c>
      <c r="H283" s="101" t="n">
        <f aca="false" t="array" ref="H283:H283">SUM(IF(ewidencja!$A$8:$A$759=D283,IF(ewidencja!$C$8:$C$759=E283,ewidencja!$G$8:$G$759,0),0))</f>
        <v>0</v>
      </c>
    </row>
    <row r="284" s="51" customFormat="true" ht="12.75" hidden="true" customHeight="true" outlineLevel="0" collapsed="false">
      <c r="A284" s="49" t="s">
        <v>606</v>
      </c>
      <c r="B284" s="49"/>
      <c r="C284" s="50" t="str">
        <f aca="false">INDEX((klasyfikacja!$B$2:$B$136),MATCH(A284,klasyfikacja!$A$2:$A$136,0))</f>
        <v>Wpływy z opłaty miejscowej</v>
      </c>
      <c r="D284" s="98" t="n">
        <v>600</v>
      </c>
      <c r="E284" s="102" t="s">
        <v>862</v>
      </c>
      <c r="F284" s="100" t="n">
        <f aca="false">SUM(G284:H284)</f>
        <v>0</v>
      </c>
      <c r="G284" s="101" t="n">
        <f aca="false" t="array" ref="G284:G284">SUM(IF(ewidencja!$A$8:$A$759=D284,IF(ewidencja!$C$8:$C$759=E284,ewidencja!$F$8:$F$759,0),0))</f>
        <v>0</v>
      </c>
      <c r="H284" s="101" t="n">
        <f aca="false" t="array" ref="H284:H284">SUM(IF(ewidencja!$A$8:$A$759=D284,IF(ewidencja!$C$8:$C$759=E284,ewidencja!$G$8:$G$759,0),0))</f>
        <v>0</v>
      </c>
    </row>
    <row r="285" s="51" customFormat="true" ht="12.75" hidden="true" customHeight="true" outlineLevel="0" collapsed="false">
      <c r="A285" s="49" t="s">
        <v>608</v>
      </c>
      <c r="B285" s="49"/>
      <c r="C285" s="50" t="str">
        <f aca="false">INDEX((klasyfikacja!$B$2:$B$136),MATCH(A285,klasyfikacja!$A$2:$A$136,0))</f>
        <v>Wpływy z opłaty eksploatacyjnej</v>
      </c>
      <c r="D285" s="98" t="n">
        <v>600</v>
      </c>
      <c r="E285" s="102" t="s">
        <v>330</v>
      </c>
      <c r="F285" s="100" t="n">
        <f aca="false">SUM(G285:H285)</f>
        <v>0</v>
      </c>
      <c r="G285" s="101" t="n">
        <f aca="false" t="array" ref="G285:G285">SUM(IF(ewidencja!$A$8:$A$759=D285,IF(ewidencja!$C$8:$C$759=E285,ewidencja!$F$8:$F$759,0),0))</f>
        <v>0</v>
      </c>
      <c r="H285" s="101" t="n">
        <f aca="false" t="array" ref="H285:H285">SUM(IF(ewidencja!$A$8:$A$759=D285,IF(ewidencja!$C$8:$C$759=E285,ewidencja!$G$8:$G$759,0),0))</f>
        <v>0</v>
      </c>
    </row>
    <row r="286" s="51" customFormat="true" ht="12.75" hidden="true" customHeight="true" outlineLevel="0" collapsed="false">
      <c r="A286" s="49" t="s">
        <v>610</v>
      </c>
      <c r="B286" s="49"/>
      <c r="C286" s="50" t="str">
        <f aca="false">INDEX((klasyfikacja!$B$2:$B$136),MATCH(A286,klasyfikacja!$A$2:$A$136,0))</f>
        <v>Wpływy z opłat za trwały zarząd, użytkowanie i służebności</v>
      </c>
      <c r="D286" s="98" t="n">
        <v>600</v>
      </c>
      <c r="E286" s="102" t="s">
        <v>390</v>
      </c>
      <c r="F286" s="100" t="n">
        <f aca="false">SUM(G286:H286)</f>
        <v>0</v>
      </c>
      <c r="G286" s="101" t="n">
        <f aca="false" t="array" ref="G286:G286">SUM(IF(ewidencja!$A$8:$A$759=D286,IF(ewidencja!$C$8:$C$759=E286,ewidencja!$F$8:$F$759,0),0))</f>
        <v>0</v>
      </c>
      <c r="H286" s="101" t="n">
        <f aca="false" t="array" ref="H286:H286">SUM(IF(ewidencja!$A$8:$A$759=D286,IF(ewidencja!$C$8:$C$759=E286,ewidencja!$G$8:$G$759,0),0))</f>
        <v>0</v>
      </c>
    </row>
    <row r="287" s="51" customFormat="true" ht="12.75" hidden="true" customHeight="true" outlineLevel="0" collapsed="false">
      <c r="A287" s="49" t="s">
        <v>612</v>
      </c>
      <c r="B287" s="49"/>
      <c r="C287" s="50" t="str">
        <f aca="false">INDEX((klasyfikacja!$B$2:$B$136),MATCH(A287,klasyfikacja!$A$2:$A$136,0))</f>
        <v>Wpływy z opłat za zezwolenia na sprzedaż napojów alkoholowych</v>
      </c>
      <c r="D287" s="98" t="n">
        <v>600</v>
      </c>
      <c r="E287" s="102" t="s">
        <v>375</v>
      </c>
      <c r="F287" s="100" t="n">
        <f aca="false">SUM(G287:H287)</f>
        <v>0</v>
      </c>
      <c r="G287" s="101" t="n">
        <f aca="false" t="array" ref="G287:G287">SUM(IF(ewidencja!$A$8:$A$759=D287,IF(ewidencja!$C$8:$C$759=E287,ewidencja!$F$8:$F$759,0),0))</f>
        <v>0</v>
      </c>
      <c r="H287" s="101" t="n">
        <f aca="false" t="array" ref="H287:H287">SUM(IF(ewidencja!$A$8:$A$759=D287,IF(ewidencja!$C$8:$C$759=E287,ewidencja!$G$8:$G$759,0),0))</f>
        <v>0</v>
      </c>
    </row>
    <row r="288" s="51" customFormat="true" ht="12.75" hidden="false" customHeight="true" outlineLevel="0" collapsed="false">
      <c r="A288" s="49" t="n">
        <v>490</v>
      </c>
      <c r="B288" s="49"/>
      <c r="C288" s="50" t="e">
        <f aca="false">INDEX((klasyfikacja!$B$2:$B$136),MATCH(A288,klasyfikacja!$A$2:$A$136,0))</f>
        <v>#N/A</v>
      </c>
      <c r="D288" s="98" t="n">
        <v>600</v>
      </c>
      <c r="E288" s="102" t="s">
        <v>30</v>
      </c>
      <c r="F288" s="100" t="n">
        <f aca="false">SUM(G288:H288)</f>
        <v>102000000</v>
      </c>
      <c r="G288" s="101" t="n">
        <f aca="false" t="array" ref="G288:G288">SUM(IF(ewidencja!$A$8:$A$759=D288,IF(ewidencja!$C$8:$C$759=E288,ewidencja!$F$8:$F$759,0),0))</f>
        <v>102000000</v>
      </c>
      <c r="H288" s="101" t="n">
        <f aca="false" t="array" ref="H288:H288">SUM(IF(ewidencja!$A$8:$A$759=D288,IF(ewidencja!$C$8:$C$759=E288,ewidencja!$G$8:$G$759,0),0))</f>
        <v>0</v>
      </c>
    </row>
    <row r="289" s="51" customFormat="true" ht="12.75" hidden="true" customHeight="true" outlineLevel="0" collapsed="false">
      <c r="A289" s="49" t="s">
        <v>616</v>
      </c>
      <c r="B289" s="49"/>
      <c r="C289" s="50" t="str">
        <f aca="false">INDEX((klasyfikacja!$B$2:$B$136),MATCH(A289,klasyfikacja!$A$2:$A$136,0))</f>
        <v>Wpływy z podatku od czynności cywilnoprawnych</v>
      </c>
      <c r="D289" s="98" t="n">
        <v>600</v>
      </c>
      <c r="E289" s="102" t="s">
        <v>403</v>
      </c>
      <c r="F289" s="100" t="n">
        <f aca="false">SUM(G289:H289)</f>
        <v>0</v>
      </c>
      <c r="G289" s="101" t="n">
        <f aca="false" t="array" ref="G289:G289">SUM(IF(ewidencja!$A$8:$A$759=D289,IF(ewidencja!$C$8:$C$759=E289,ewidencja!$F$8:$F$759,0),0))</f>
        <v>0</v>
      </c>
      <c r="H289" s="101" t="n">
        <f aca="false" t="array" ref="H289:H289">SUM(IF(ewidencja!$A$8:$A$759=D289,IF(ewidencja!$C$8:$C$759=E289,ewidencja!$G$8:$G$759,0),0))</f>
        <v>0</v>
      </c>
    </row>
    <row r="290" s="51" customFormat="true" ht="12.75" hidden="true" customHeight="true" outlineLevel="0" collapsed="false">
      <c r="A290" s="49" t="s">
        <v>618</v>
      </c>
      <c r="B290" s="49"/>
      <c r="C290" s="50" t="str">
        <f aca="false">INDEX((klasyfikacja!$B$2:$B$136),MATCH(A290,klasyfikacja!$A$2:$A$136,0))</f>
        <v>Wpływy z opłat z tytułu użytkowania wieczystego nieruchomości</v>
      </c>
      <c r="D290" s="98" t="n">
        <v>600</v>
      </c>
      <c r="E290" s="102" t="s">
        <v>393</v>
      </c>
      <c r="F290" s="100" t="n">
        <f aca="false">SUM(G290:H290)</f>
        <v>0</v>
      </c>
      <c r="G290" s="101" t="n">
        <f aca="false" t="array" ref="G290:G290">SUM(IF(ewidencja!$A$8:$A$759=D290,IF(ewidencja!$C$8:$C$759=E290,ewidencja!$F$8:$F$759,0),0))</f>
        <v>0</v>
      </c>
      <c r="H290" s="101" t="n">
        <f aca="false" t="array" ref="H290:H290">SUM(IF(ewidencja!$A$8:$A$759=D290,IF(ewidencja!$C$8:$C$759=E290,ewidencja!$G$8:$G$759,0),0))</f>
        <v>0</v>
      </c>
    </row>
    <row r="291" s="51" customFormat="true" ht="12.75" hidden="true" customHeight="true" outlineLevel="0" collapsed="false">
      <c r="A291" s="49" t="s">
        <v>620</v>
      </c>
      <c r="B291" s="49"/>
      <c r="C291" s="50" t="str">
        <f aca="false">INDEX((klasyfikacja!$B$2:$B$136),MATCH(A291,klasyfikacja!$A$2:$A$136,0))</f>
        <v>Wpływy z tytułu grzywien, mandatów i innych kar pieniężnych od osób fizycznych</v>
      </c>
      <c r="D291" s="98" t="n">
        <v>600</v>
      </c>
      <c r="E291" s="102" t="s">
        <v>173</v>
      </c>
      <c r="F291" s="100" t="n">
        <f aca="false">SUM(G291:H291)</f>
        <v>0</v>
      </c>
      <c r="G291" s="101" t="n">
        <f aca="false" t="array" ref="G291:G291">SUM(IF(ewidencja!$A$8:$A$759=D291,IF(ewidencja!$C$8:$C$759=E291,ewidencja!$F$8:$F$759,0),0))</f>
        <v>0</v>
      </c>
      <c r="H291" s="101" t="n">
        <f aca="false" t="array" ref="H291:H291">SUM(IF(ewidencja!$A$8:$A$759=D291,IF(ewidencja!$C$8:$C$759=E291,ewidencja!$G$8:$G$759,0),0))</f>
        <v>0</v>
      </c>
    </row>
    <row r="292" s="51" customFormat="true" ht="12.75" hidden="true" customHeight="true" outlineLevel="0" collapsed="false">
      <c r="A292" s="49" t="s">
        <v>622</v>
      </c>
      <c r="B292" s="49"/>
      <c r="C292" s="50" t="str">
        <f aca="false">INDEX((klasyfikacja!$B$2:$B$136),MATCH(A292,klasyfikacja!$A$2:$A$136,0))</f>
        <v>Wpływy z tytułu grzywien i innych kar pieniężnych od osób prawnych i innych jednostek organizacyjnych</v>
      </c>
      <c r="D292" s="98" t="n">
        <v>600</v>
      </c>
      <c r="E292" s="102" t="s">
        <v>195</v>
      </c>
      <c r="F292" s="100" t="n">
        <f aca="false">SUM(G292:H292)</f>
        <v>0</v>
      </c>
      <c r="G292" s="101" t="n">
        <f aca="false" t="array" ref="G292:G292">SUM(IF(ewidencja!$A$8:$A$759=D292,IF(ewidencja!$C$8:$C$759=E292,ewidencja!$F$8:$F$759,0),0))</f>
        <v>0</v>
      </c>
      <c r="H292" s="101" t="n">
        <f aca="false" t="array" ref="H292:H292">SUM(IF(ewidencja!$A$8:$A$759=D292,IF(ewidencja!$C$8:$C$759=E292,ewidencja!$G$8:$G$759,0),0))</f>
        <v>0</v>
      </c>
    </row>
    <row r="293" s="51" customFormat="true" ht="12.75" hidden="true" customHeight="true" outlineLevel="0" collapsed="false">
      <c r="A293" s="49" t="s">
        <v>624</v>
      </c>
      <c r="B293" s="49"/>
      <c r="C293" s="50" t="str">
        <f aca="false">INDEX((klasyfikacja!$B$2:$B$136),MATCH(A293,klasyfikacja!$A$2:$A$136,0))</f>
        <v>Wpływy z opłat za koncesje i licencje</v>
      </c>
      <c r="D293" s="98" t="n">
        <v>600</v>
      </c>
      <c r="E293" s="102" t="s">
        <v>356</v>
      </c>
      <c r="F293" s="100" t="n">
        <f aca="false">SUM(G293:H293)</f>
        <v>0</v>
      </c>
      <c r="G293" s="101" t="n">
        <f aca="false" t="array" ref="G293:G293">SUM(IF(ewidencja!$A$8:$A$759=D293,IF(ewidencja!$C$8:$C$759=E293,ewidencja!$F$8:$F$759,0),0))</f>
        <v>0</v>
      </c>
      <c r="H293" s="101" t="n">
        <f aca="false" t="array" ref="H293:H293">SUM(IF(ewidencja!$A$8:$A$759=D293,IF(ewidencja!$C$8:$C$759=E293,ewidencja!$G$8:$G$759,0),0))</f>
        <v>0</v>
      </c>
    </row>
    <row r="294" s="51" customFormat="true" ht="12.75" hidden="true" customHeight="true" outlineLevel="0" collapsed="false">
      <c r="A294" s="49" t="s">
        <v>626</v>
      </c>
      <c r="B294" s="49"/>
      <c r="C294" s="50" t="str">
        <f aca="false">INDEX((klasyfikacja!$B$2:$B$136),MATCH(A294,klasyfikacja!$A$2:$A$136,0))</f>
        <v>Wpływy z opłat egzaminacyjnych oraz opłat za wydawanie świadectw, dyplomów, zaświadczeń, certyfikatów i ich duplikatów</v>
      </c>
      <c r="D294" s="98" t="n">
        <v>600</v>
      </c>
      <c r="E294" s="102" t="s">
        <v>863</v>
      </c>
      <c r="F294" s="100" t="n">
        <f aca="false">SUM(G294:H294)</f>
        <v>0</v>
      </c>
      <c r="G294" s="101" t="n">
        <f aca="false" t="array" ref="G294:G294">SUM(IF(ewidencja!$A$8:$A$759=D294,IF(ewidencja!$C$8:$C$759=E294,ewidencja!$F$8:$F$759,0),0))</f>
        <v>0</v>
      </c>
      <c r="H294" s="101" t="n">
        <f aca="false" t="array" ref="H294:H294">SUM(IF(ewidencja!$A$8:$A$759=D294,IF(ewidencja!$C$8:$C$759=E294,ewidencja!$G$8:$G$759,0),0))</f>
        <v>0</v>
      </c>
    </row>
    <row r="295" s="51" customFormat="true" ht="12.75" hidden="true" customHeight="true" outlineLevel="0" collapsed="false">
      <c r="A295" s="49" t="s">
        <v>628</v>
      </c>
      <c r="B295" s="49"/>
      <c r="C295" s="50" t="str">
        <f aca="false">INDEX((klasyfikacja!$B$2:$B$136),MATCH(A295,klasyfikacja!$A$2:$A$136,0))</f>
        <v>Wpływy z opłat za zezwolenia, akredytacje oraz opłaty ewidencyjne, w tym opłaty za częstotliwości</v>
      </c>
      <c r="D295" s="98" t="n">
        <v>600</v>
      </c>
      <c r="E295" s="102" t="s">
        <v>367</v>
      </c>
      <c r="F295" s="100" t="n">
        <f aca="false">SUM(G295:H295)</f>
        <v>0</v>
      </c>
      <c r="G295" s="101" t="n">
        <f aca="false" t="array" ref="G295:G295">SUM(IF(ewidencja!$A$8:$A$759=D295,IF(ewidencja!$C$8:$C$759=E295,ewidencja!$F$8:$F$759,0),0))</f>
        <v>0</v>
      </c>
      <c r="H295" s="101" t="n">
        <f aca="false" t="array" ref="H295:H295">SUM(IF(ewidencja!$A$8:$A$759=D295,IF(ewidencja!$C$8:$C$759=E295,ewidencja!$G$8:$G$759,0),0))</f>
        <v>0</v>
      </c>
    </row>
    <row r="296" s="51" customFormat="true" ht="12.75" hidden="true" customHeight="true" outlineLevel="0" collapsed="false">
      <c r="A296" s="49" t="s">
        <v>630</v>
      </c>
      <c r="B296" s="49"/>
      <c r="C296" s="50" t="str">
        <f aca="false">INDEX((klasyfikacja!$B$2:$B$136),MATCH(A296,klasyfikacja!$A$2:$A$136,0))</f>
        <v>Wpływy z tytułu opłat i kosztów sądowych oraz innych opłat uiszczanych na rzecz Skarbu Państwa z tytułu postępowania sądowego i prokuratorskiego</v>
      </c>
      <c r="D296" s="98" t="n">
        <v>600</v>
      </c>
      <c r="E296" s="102" t="s">
        <v>203</v>
      </c>
      <c r="F296" s="100" t="n">
        <f aca="false">SUM(G296:H296)</f>
        <v>0</v>
      </c>
      <c r="G296" s="101" t="n">
        <f aca="false" t="array" ref="G296:G296">SUM(IF(ewidencja!$A$8:$A$759=D296,IF(ewidencja!$C$8:$C$759=E296,ewidencja!$F$8:$F$759,0),0))</f>
        <v>0</v>
      </c>
      <c r="H296" s="101" t="n">
        <f aca="false" t="array" ref="H296:H296">SUM(IF(ewidencja!$A$8:$A$759=D296,IF(ewidencja!$C$8:$C$759=E296,ewidencja!$G$8:$G$759,0),0))</f>
        <v>0</v>
      </c>
    </row>
    <row r="297" s="51" customFormat="true" ht="12.75" hidden="false" customHeight="true" outlineLevel="0" collapsed="false">
      <c r="A297" s="49" t="n">
        <v>640</v>
      </c>
      <c r="B297" s="49"/>
      <c r="C297" s="50" t="e">
        <f aca="false">INDEX((klasyfikacja!$B$2:$B$136),MATCH(A297,klasyfikacja!$A$2:$A$136,0))</f>
        <v>#N/A</v>
      </c>
      <c r="D297" s="98" t="n">
        <v>600</v>
      </c>
      <c r="E297" s="102" t="s">
        <v>200</v>
      </c>
      <c r="F297" s="100" t="n">
        <f aca="false">SUM(G297:H297)</f>
        <v>450000</v>
      </c>
      <c r="G297" s="101" t="n">
        <f aca="false" t="array" ref="G297:G297">SUM(IF(ewidencja!$A$8:$A$759=D297,IF(ewidencja!$C$8:$C$759=E297,ewidencja!$F$8:$F$759,0),0))</f>
        <v>450000</v>
      </c>
      <c r="H297" s="101" t="n">
        <f aca="false" t="array" ref="H297:H297">SUM(IF(ewidencja!$A$8:$A$759=D297,IF(ewidencja!$C$8:$C$759=E297,ewidencja!$G$8:$G$759,0),0))</f>
        <v>0</v>
      </c>
    </row>
    <row r="298" s="51" customFormat="true" ht="12.75" hidden="true" customHeight="true" outlineLevel="0" collapsed="false">
      <c r="A298" s="49" t="s">
        <v>634</v>
      </c>
      <c r="B298" s="49"/>
      <c r="C298" s="50" t="str">
        <f aca="false">INDEX((klasyfikacja!$B$2:$B$136),MATCH(A298,klasyfikacja!$A$2:$A$136,0))</f>
        <v>Wpływy z opłat za wydanie prawa jazdy</v>
      </c>
      <c r="D298" s="98" t="n">
        <v>600</v>
      </c>
      <c r="E298" s="102" t="s">
        <v>388</v>
      </c>
      <c r="F298" s="100" t="n">
        <f aca="false">SUM(G298:H298)</f>
        <v>0</v>
      </c>
      <c r="G298" s="101" t="n">
        <f aca="false" t="array" ref="G298:G298">SUM(IF(ewidencja!$A$8:$A$759=D298,IF(ewidencja!$C$8:$C$759=E298,ewidencja!$F$8:$F$759,0),0))</f>
        <v>0</v>
      </c>
      <c r="H298" s="101" t="n">
        <f aca="false" t="array" ref="H298:H298">SUM(IF(ewidencja!$A$8:$A$759=D298,IF(ewidencja!$C$8:$C$759=E298,ewidencja!$G$8:$G$759,0),0))</f>
        <v>0</v>
      </c>
    </row>
    <row r="299" s="51" customFormat="true" ht="12.75" hidden="true" customHeight="true" outlineLevel="0" collapsed="false">
      <c r="A299" s="49" t="s">
        <v>636</v>
      </c>
      <c r="B299" s="49"/>
      <c r="C299" s="50" t="str">
        <f aca="false">INDEX((klasyfikacja!$B$2:$B$136),MATCH(A299,klasyfikacja!$A$2:$A$136,0))</f>
        <v>Wpływy z opłat za korzystanie z wychowania przedszkolnego</v>
      </c>
      <c r="D299" s="98" t="n">
        <v>600</v>
      </c>
      <c r="E299" s="102" t="s">
        <v>280</v>
      </c>
      <c r="F299" s="100" t="n">
        <f aca="false">SUM(G299:H299)</f>
        <v>0</v>
      </c>
      <c r="G299" s="101" t="n">
        <f aca="false" t="array" ref="G299:G299">SUM(IF(ewidencja!$A$8:$A$759=D299,IF(ewidencja!$C$8:$C$759=E299,ewidencja!$F$8:$F$759,0),0))</f>
        <v>0</v>
      </c>
      <c r="H299" s="101" t="n">
        <f aca="false" t="array" ref="H299:H299">SUM(IF(ewidencja!$A$8:$A$759=D299,IF(ewidencja!$C$8:$C$759=E299,ewidencja!$G$8:$G$759,0),0))</f>
        <v>0</v>
      </c>
    </row>
    <row r="300" s="51" customFormat="true" ht="12.75" hidden="true" customHeight="true" outlineLevel="0" collapsed="false">
      <c r="A300" s="49" t="s">
        <v>638</v>
      </c>
      <c r="B300" s="49"/>
      <c r="C300" s="50" t="str">
        <f aca="false">INDEX((klasyfikacja!$B$2:$B$136),MATCH(A300,klasyfikacja!$A$2:$A$136,0))</f>
        <v>Wpływy z opłat za korzystanie z wyżywienia w jednostkach realizujących zadania z zakresu wychowania przedszkolnego</v>
      </c>
      <c r="D300" s="98" t="n">
        <v>600</v>
      </c>
      <c r="E300" s="102" t="s">
        <v>510</v>
      </c>
      <c r="F300" s="100" t="n">
        <f aca="false">SUM(G300:H300)</f>
        <v>0</v>
      </c>
      <c r="G300" s="101" t="n">
        <f aca="false" t="array" ref="G300:G300">SUM(IF(ewidencja!$A$8:$A$759=D300,IF(ewidencja!$C$8:$C$759=E300,ewidencja!$F$8:$F$759,0),0))</f>
        <v>0</v>
      </c>
      <c r="H300" s="101" t="n">
        <f aca="false" t="array" ref="H300:H300">SUM(IF(ewidencja!$A$8:$A$759=D300,IF(ewidencja!$C$8:$C$759=E300,ewidencja!$G$8:$G$759,0),0))</f>
        <v>0</v>
      </c>
    </row>
    <row r="301" s="51" customFormat="true" ht="12.75" hidden="true" customHeight="true" outlineLevel="0" collapsed="false">
      <c r="A301" s="49" t="s">
        <v>640</v>
      </c>
      <c r="B301" s="49"/>
      <c r="C301" s="50" t="str">
        <f aca="false">INDEX((klasyfikacja!$B$2:$B$136),MATCH(A301,klasyfikacja!$A$2:$A$136,0))</f>
        <v>Wpływy od rodziców z tytułu opłaty za pobyt dziecka w pieczy zastępczej</v>
      </c>
      <c r="D301" s="98" t="n">
        <v>600</v>
      </c>
      <c r="E301" s="102" t="s">
        <v>248</v>
      </c>
      <c r="F301" s="100" t="n">
        <f aca="false">SUM(G301:H301)</f>
        <v>0</v>
      </c>
      <c r="G301" s="101" t="n">
        <f aca="false" t="array" ref="G301:G301">SUM(IF(ewidencja!$A$8:$A$759=D301,IF(ewidencja!$C$8:$C$759=E301,ewidencja!$F$8:$F$759,0),0))</f>
        <v>0</v>
      </c>
      <c r="H301" s="101" t="n">
        <f aca="false" t="array" ref="H301:H301">SUM(IF(ewidencja!$A$8:$A$759=D301,IF(ewidencja!$C$8:$C$759=E301,ewidencja!$G$8:$G$759,0),0))</f>
        <v>0</v>
      </c>
    </row>
    <row r="302" s="51" customFormat="true" ht="12.75" hidden="true" customHeight="true" outlineLevel="0" collapsed="false">
      <c r="A302" s="49" t="s">
        <v>642</v>
      </c>
      <c r="B302" s="49"/>
      <c r="C302" s="50" t="str">
        <f aca="false">INDEX((klasyfikacja!$B$2:$B$136),MATCH(A302,klasyfikacja!$A$2:$A$136,0))</f>
        <v>Wpływy z różnych opłat</v>
      </c>
      <c r="D302" s="98" t="n">
        <v>600</v>
      </c>
      <c r="E302" s="102" t="s">
        <v>205</v>
      </c>
      <c r="F302" s="100" t="n">
        <f aca="false">SUM(G302:H302)</f>
        <v>0</v>
      </c>
      <c r="G302" s="101" t="n">
        <f aca="false" t="array" ref="G302:G302">SUM(IF(ewidencja!$A$8:$A$759=D302,IF(ewidencja!$C$8:$C$759=E302,ewidencja!$F$8:$F$759,0),0))</f>
        <v>0</v>
      </c>
      <c r="H302" s="101" t="n">
        <f aca="false" t="array" ref="H302:H302">SUM(IF(ewidencja!$A$8:$A$759=D302,IF(ewidencja!$C$8:$C$759=E302,ewidencja!$G$8:$G$759,0),0))</f>
        <v>0</v>
      </c>
    </row>
    <row r="303" s="51" customFormat="true" ht="12.75" hidden="true" customHeight="true" outlineLevel="0" collapsed="false">
      <c r="A303" s="49" t="s">
        <v>646</v>
      </c>
      <c r="B303" s="49"/>
      <c r="C303" s="50" t="str">
        <f aca="false">INDEX((klasyfikacja!$B$2:$B$136),MATCH(A303,klasyfikacja!$A$2:$A$136,0))</f>
        <v>Wpływy z najmu i dzierżawy składników majątkowych Skarbu Państwa, jednostek samorządu terytorialnego lub innych jednostek zaliczanych do sektora finansów publicznych oraz innych umów o podobnym charakterze</v>
      </c>
      <c r="D303" s="98" t="n">
        <v>600</v>
      </c>
      <c r="E303" s="102" t="s">
        <v>58</v>
      </c>
      <c r="F303" s="100" t="n">
        <f aca="false">SUM(G303:H303)</f>
        <v>0</v>
      </c>
      <c r="G303" s="101" t="n">
        <f aca="false" t="array" ref="G303:G303">SUM(IF(ewidencja!$A$8:$A$759=D303,IF(ewidencja!$C$8:$C$759=E303,ewidencja!$F$8:$F$759,0),0))</f>
        <v>0</v>
      </c>
      <c r="H303" s="101" t="n">
        <f aca="false" t="array" ref="H303:H303">SUM(IF(ewidencja!$A$8:$A$759=D303,IF(ewidencja!$C$8:$C$759=E303,ewidencja!$G$8:$G$759,0),0))</f>
        <v>0</v>
      </c>
    </row>
    <row r="304" s="51" customFormat="true" ht="12.75" hidden="false" customHeight="true" outlineLevel="0" collapsed="false">
      <c r="A304" s="49" t="n">
        <v>830</v>
      </c>
      <c r="B304" s="49"/>
      <c r="C304" s="50" t="e">
        <f aca="false">INDEX((klasyfikacja!$B$2:$B$136),MATCH(A304,klasyfikacja!$A$2:$A$136,0))</f>
        <v>#N/A</v>
      </c>
      <c r="D304" s="98" t="n">
        <v>600</v>
      </c>
      <c r="E304" s="102" t="s">
        <v>37</v>
      </c>
      <c r="F304" s="100" t="n">
        <f aca="false">SUM(G304:H304)</f>
        <v>330950000</v>
      </c>
      <c r="G304" s="101" t="n">
        <f aca="false" t="array" ref="G304:G304">SUM(IF(ewidencja!$A$8:$A$759=D304,IF(ewidencja!$C$8:$C$759=E304,ewidencja!$F$8:$F$759,0),0))</f>
        <v>330150000</v>
      </c>
      <c r="H304" s="101" t="n">
        <f aca="false" t="array" ref="H304:H304">SUM(IF(ewidencja!$A$8:$A$759=D304,IF(ewidencja!$C$8:$C$759=E304,ewidencja!$G$8:$G$759,0),0))</f>
        <v>800000</v>
      </c>
    </row>
    <row r="305" s="51" customFormat="true" ht="12.75" hidden="true" customHeight="true" outlineLevel="0" collapsed="false">
      <c r="A305" s="49" t="s">
        <v>650</v>
      </c>
      <c r="B305" s="49"/>
      <c r="C305" s="50" t="str">
        <f aca="false">INDEX((klasyfikacja!$B$2:$B$136),MATCH(A305,klasyfikacja!$A$2:$A$136,0))</f>
        <v>Wpływy ze sprzedaży wyrobów</v>
      </c>
      <c r="D305" s="98" t="n">
        <v>600</v>
      </c>
      <c r="E305" s="102" t="s">
        <v>864</v>
      </c>
      <c r="F305" s="100" t="n">
        <f aca="false">SUM(G305:H305)</f>
        <v>0</v>
      </c>
      <c r="G305" s="101" t="n">
        <f aca="false" t="array" ref="G305:G305">SUM(IF(ewidencja!$A$8:$A$759=D305,IF(ewidencja!$C$8:$C$759=E305,ewidencja!$F$8:$F$759,0),0))</f>
        <v>0</v>
      </c>
      <c r="H305" s="101" t="n">
        <f aca="false" t="array" ref="H305:H305">SUM(IF(ewidencja!$A$8:$A$759=D305,IF(ewidencja!$C$8:$C$759=E305,ewidencja!$G$8:$G$759,0),0))</f>
        <v>0</v>
      </c>
    </row>
    <row r="306" s="51" customFormat="true" ht="12.75" hidden="true" customHeight="true" outlineLevel="0" collapsed="false">
      <c r="A306" s="49" t="s">
        <v>652</v>
      </c>
      <c r="B306" s="49"/>
      <c r="C306" s="50" t="str">
        <f aca="false">INDEX((klasyfikacja!$B$2:$B$136),MATCH(A306,klasyfikacja!$A$2:$A$136,0))</f>
        <v>Wpływy z odsetek od dotacji oraz płatności: wykorzystanych niezgodnie z przeznaczeniem lub wykorzystanych z naruszeniem procedur, o których mowa w art. 184 ustawy, pobranych nienależnie lub w nadmiernej wysokości</v>
      </c>
      <c r="D306" s="98" t="n">
        <v>600</v>
      </c>
      <c r="E306" s="102" t="s">
        <v>562</v>
      </c>
      <c r="F306" s="100" t="n">
        <f aca="false">SUM(G306:H306)</f>
        <v>0</v>
      </c>
      <c r="G306" s="101" t="n">
        <f aca="false" t="array" ref="G306:G306">SUM(IF(ewidencja!$A$8:$A$759=D306,IF(ewidencja!$C$8:$C$759=E306,ewidencja!$F$8:$F$759,0),0))</f>
        <v>0</v>
      </c>
      <c r="H306" s="101" t="n">
        <f aca="false" t="array" ref="H306:H306">SUM(IF(ewidencja!$A$8:$A$759=D306,IF(ewidencja!$C$8:$C$759=E306,ewidencja!$G$8:$G$759,0),0))</f>
        <v>0</v>
      </c>
    </row>
    <row r="307" s="51" customFormat="true" ht="12.75" hidden="true" customHeight="true" outlineLevel="0" collapsed="false">
      <c r="A307" s="49" t="s">
        <v>654</v>
      </c>
      <c r="B307" s="49"/>
      <c r="C307" s="50" t="str">
        <f aca="false">INDEX((klasyfikacja!$B$2:$B$136),MATCH(A307,klasyfikacja!$A$2:$A$136,0))</f>
        <v>Wpływy z odsetek od nieterminowych wpłat z tytułu podatków i opłat</v>
      </c>
      <c r="D307" s="98" t="n">
        <v>600</v>
      </c>
      <c r="E307" s="102" t="s">
        <v>321</v>
      </c>
      <c r="F307" s="100" t="n">
        <f aca="false">SUM(G307:H307)</f>
        <v>0</v>
      </c>
      <c r="G307" s="101" t="n">
        <f aca="false" t="array" ref="G307:G307">SUM(IF(ewidencja!$A$8:$A$759=D307,IF(ewidencja!$C$8:$C$759=E307,ewidencja!$F$8:$F$759,0),0))</f>
        <v>0</v>
      </c>
      <c r="H307" s="101" t="n">
        <f aca="false" t="array" ref="H307:H307">SUM(IF(ewidencja!$A$8:$A$759=D307,IF(ewidencja!$C$8:$C$759=E307,ewidencja!$G$8:$G$759,0),0))</f>
        <v>0</v>
      </c>
    </row>
    <row r="308" s="51" customFormat="true" ht="12.75" hidden="false" customHeight="true" outlineLevel="0" collapsed="false">
      <c r="A308" s="49" t="n">
        <v>920</v>
      </c>
      <c r="B308" s="49"/>
      <c r="C308" s="50" t="e">
        <f aca="false">INDEX((klasyfikacja!$B$2:$B$136),MATCH(A308,klasyfikacja!$A$2:$A$136,0))</f>
        <v>#N/A</v>
      </c>
      <c r="D308" s="98" t="n">
        <v>600</v>
      </c>
      <c r="E308" s="102" t="s">
        <v>311</v>
      </c>
      <c r="F308" s="100" t="n">
        <f aca="false">SUM(G308:H308)</f>
        <v>755000</v>
      </c>
      <c r="G308" s="101" t="n">
        <f aca="false" t="array" ref="G308:G308">SUM(IF(ewidencja!$A$8:$A$759=D308,IF(ewidencja!$C$8:$C$759=E308,ewidencja!$F$8:$F$759,0),0))</f>
        <v>750000</v>
      </c>
      <c r="H308" s="101" t="n">
        <f aca="false" t="array" ref="H308:H308">SUM(IF(ewidencja!$A$8:$A$759=D308,IF(ewidencja!$C$8:$C$759=E308,ewidencja!$G$8:$G$759,0),0))</f>
        <v>5000</v>
      </c>
    </row>
    <row r="309" s="51" customFormat="true" ht="12.75" hidden="true" customHeight="true" outlineLevel="0" collapsed="false">
      <c r="A309" s="49" t="s">
        <v>658</v>
      </c>
      <c r="B309" s="49"/>
      <c r="C309" s="50" t="str">
        <f aca="false">INDEX((klasyfikacja!$B$2:$B$136),MATCH(A309,klasyfikacja!$A$2:$A$136,0))</f>
        <v>Wpływy z pozostałych odsetek (Finansowanie programów ze środków bezzwrotnych pochodzących z Unii Europejskiej)</v>
      </c>
      <c r="D309" s="98" t="n">
        <v>600</v>
      </c>
      <c r="E309" s="102" t="s">
        <v>865</v>
      </c>
      <c r="F309" s="100" t="n">
        <f aca="false">SUM(G309:H309)</f>
        <v>0</v>
      </c>
      <c r="G309" s="101" t="n">
        <f aca="false" t="array" ref="G309:G309">SUM(IF(ewidencja!$A$8:$A$759=D309,IF(ewidencja!$C$8:$C$759=E309,ewidencja!$F$8:$F$759,0),0))</f>
        <v>0</v>
      </c>
      <c r="H309" s="101" t="n">
        <f aca="false" t="array" ref="H309:H309">SUM(IF(ewidencja!$A$8:$A$759=D309,IF(ewidencja!$C$8:$C$759=E309,ewidencja!$G$8:$G$759,0),0))</f>
        <v>0</v>
      </c>
    </row>
    <row r="310" s="51" customFormat="true" ht="12.75" hidden="true" customHeight="true" outlineLevel="0" collapsed="false">
      <c r="A310" s="49" t="s">
        <v>660</v>
      </c>
      <c r="B310" s="49"/>
      <c r="C310" s="50" t="str">
        <f aca="false">INDEX((klasyfikacja!$B$2:$B$136),MATCH(A310,klasyfikacja!$A$2:$A$136,0))</f>
        <v>Wpływy z rozliczeń/zwrotów z lat ubiegłych</v>
      </c>
      <c r="D310" s="98" t="n">
        <v>600</v>
      </c>
      <c r="E310" s="102" t="s">
        <v>275</v>
      </c>
      <c r="F310" s="100" t="n">
        <f aca="false">SUM(G310:H310)</f>
        <v>0</v>
      </c>
      <c r="G310" s="101" t="n">
        <f aca="false" t="array" ref="G310:G310">SUM(IF(ewidencja!$A$8:$A$759=D310,IF(ewidencja!$C$8:$C$759=E310,ewidencja!$F$8:$F$759,0),0))</f>
        <v>0</v>
      </c>
      <c r="H310" s="101" t="n">
        <f aca="false" t="array" ref="H310:H310">SUM(IF(ewidencja!$A$8:$A$759=D310,IF(ewidencja!$C$8:$C$759=E310,ewidencja!$G$8:$G$759,0),0))</f>
        <v>0</v>
      </c>
    </row>
    <row r="311" s="51" customFormat="true" ht="12.75" hidden="false" customHeight="true" outlineLevel="0" collapsed="false">
      <c r="A311" s="49" t="n">
        <v>950</v>
      </c>
      <c r="B311" s="49"/>
      <c r="C311" s="50" t="e">
        <f aca="false">INDEX((klasyfikacja!$B$2:$B$136),MATCH(A311,klasyfikacja!$A$2:$A$136,0))</f>
        <v>#N/A</v>
      </c>
      <c r="D311" s="98" t="n">
        <v>600</v>
      </c>
      <c r="E311" s="102" t="s">
        <v>178</v>
      </c>
      <c r="F311" s="100" t="n">
        <f aca="false">SUM(G311:H311)</f>
        <v>1125000</v>
      </c>
      <c r="G311" s="101" t="n">
        <f aca="false" t="array" ref="G311:G311">SUM(IF(ewidencja!$A$8:$A$759=D311,IF(ewidencja!$C$8:$C$759=E311,ewidencja!$F$8:$F$759,0),0))</f>
        <v>1120000</v>
      </c>
      <c r="H311" s="101" t="n">
        <f aca="false" t="array" ref="H311:H311">SUM(IF(ewidencja!$A$8:$A$759=D311,IF(ewidencja!$C$8:$C$759=E311,ewidencja!$G$8:$G$759,0),0))</f>
        <v>5000</v>
      </c>
    </row>
    <row r="312" s="51" customFormat="true" ht="12.75" hidden="true" customHeight="true" outlineLevel="0" collapsed="false">
      <c r="A312" s="49" t="s">
        <v>664</v>
      </c>
      <c r="B312" s="49"/>
      <c r="C312" s="50" t="str">
        <f aca="false">INDEX((klasyfikacja!$B$2:$B$136),MATCH(A312,klasyfikacja!$A$2:$A$136,0))</f>
        <v>Wpływy z otrzymanych spadków, zapisów i darowizn w postaci pieniężnej</v>
      </c>
      <c r="D312" s="98" t="n">
        <v>600</v>
      </c>
      <c r="E312" s="102" t="s">
        <v>95</v>
      </c>
      <c r="F312" s="100" t="n">
        <f aca="false">SUM(G312:H312)</f>
        <v>0</v>
      </c>
      <c r="G312" s="101" t="n">
        <f aca="false" t="array" ref="G312:G312">SUM(IF(ewidencja!$A$8:$A$759=D312,IF(ewidencja!$C$8:$C$759=E312,ewidencja!$F$8:$F$759,0),0))</f>
        <v>0</v>
      </c>
      <c r="H312" s="101" t="n">
        <f aca="false" t="array" ref="H312:H312">SUM(IF(ewidencja!$A$8:$A$759=D312,IF(ewidencja!$C$8:$C$759=E312,ewidencja!$G$8:$G$759,0),0))</f>
        <v>0</v>
      </c>
    </row>
    <row r="313" s="51" customFormat="true" ht="12.75" hidden="false" customHeight="true" outlineLevel="0" collapsed="false">
      <c r="A313" s="49" t="n">
        <v>970</v>
      </c>
      <c r="B313" s="49"/>
      <c r="C313" s="50" t="e">
        <f aca="false">INDEX((klasyfikacja!$B$2:$B$136),MATCH(A313,klasyfikacja!$A$2:$A$136,0))</f>
        <v>#N/A</v>
      </c>
      <c r="D313" s="98" t="n">
        <v>600</v>
      </c>
      <c r="E313" s="102" t="s">
        <v>153</v>
      </c>
      <c r="F313" s="100" t="n">
        <f aca="false">SUM(G313:H313)</f>
        <v>54852000</v>
      </c>
      <c r="G313" s="101" t="n">
        <f aca="false" t="array" ref="G313:G313">SUM(IF(ewidencja!$A$8:$A$759=D313,IF(ewidencja!$C$8:$C$759=E313,ewidencja!$F$8:$F$759,0),0))</f>
        <v>54850000</v>
      </c>
      <c r="H313" s="101" t="n">
        <f aca="false" t="array" ref="H313:H313">SUM(IF(ewidencja!$A$8:$A$759=D313,IF(ewidencja!$C$8:$C$759=E313,ewidencja!$G$8:$G$759,0),0))</f>
        <v>2000</v>
      </c>
    </row>
    <row r="314" s="51" customFormat="true" ht="25.5" hidden="true" customHeight="true" outlineLevel="0" collapsed="false">
      <c r="A314" s="49" t="s">
        <v>668</v>
      </c>
      <c r="B314" s="49"/>
      <c r="C314" s="50" t="str">
        <f aca="false">INDEX((klasyfikacja!$B$2:$B$136),MATCH(A314,klasyfikacja!$A$2:$A$136,0))</f>
        <v>Wpływy z różnych dochodów (Finansowanie programów ze środków bezzwrotnych pochodzących z Unii Europejskiej)</v>
      </c>
      <c r="D314" s="98" t="n">
        <v>600</v>
      </c>
      <c r="E314" s="102" t="s">
        <v>866</v>
      </c>
      <c r="F314" s="100" t="n">
        <f aca="false">SUM(G314:H314)</f>
        <v>0</v>
      </c>
      <c r="G314" s="101" t="n">
        <f aca="false" t="array" ref="G314:G314">SUM(IF(ewidencja!$A$8:$A$759=D314,IF(ewidencja!$C$8:$C$759=E314,ewidencja!$F$8:$F$759,0),0))</f>
        <v>0</v>
      </c>
      <c r="H314" s="101" t="n">
        <f aca="false" t="array" ref="H314:H314">SUM(IF(ewidencja!$A$8:$A$759=D314,IF(ewidencja!$C$8:$C$759=E314,ewidencja!$G$8:$G$759,0),0))</f>
        <v>0</v>
      </c>
    </row>
    <row r="315" s="51" customFormat="true" ht="12.75" hidden="true" customHeight="true" outlineLevel="0" collapsed="false">
      <c r="A315" s="49" t="s">
        <v>670</v>
      </c>
      <c r="B315" s="49"/>
      <c r="C315" s="50" t="str">
        <f aca="false">INDEX((klasyfikacja!$B$2:$B$136),MATCH(A315,klasyfikacja!$A$2:$A$136,0))</f>
        <v>Wpływy z różnych dochodów (Płatności w zakresie budżetu środków europejskich)</v>
      </c>
      <c r="D315" s="98" t="n">
        <v>600</v>
      </c>
      <c r="E315" s="102" t="s">
        <v>867</v>
      </c>
      <c r="F315" s="100" t="n">
        <f aca="false">SUM(G315:H315)</f>
        <v>0</v>
      </c>
      <c r="G315" s="101" t="n">
        <f aca="false" t="array" ref="G315:G315">SUM(IF(ewidencja!$A$8:$A$759=D315,IF(ewidencja!$C$8:$C$759=E315,ewidencja!$F$8:$F$759,0),0))</f>
        <v>0</v>
      </c>
      <c r="H315" s="101" t="n">
        <f aca="false" t="array" ref="H315:H315">SUM(IF(ewidencja!$A$8:$A$759=D315,IF(ewidencja!$C$8:$C$759=E315,ewidencja!$G$8:$G$759,0),0))</f>
        <v>0</v>
      </c>
    </row>
    <row r="316" s="51" customFormat="true" ht="38.25" hidden="true" customHeight="true" outlineLevel="0" collapsed="false">
      <c r="A316" s="49" t="s">
        <v>672</v>
      </c>
      <c r="B316" s="49"/>
      <c r="C316" s="50" t="str">
        <f aca="false">INDEX((klasyfikacja!$B$2:$B$136),MATCH(A316,klasyfikacja!$A$2:$A$136,0))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316" s="98" t="n">
        <v>600</v>
      </c>
      <c r="E316" s="102" t="s">
        <v>868</v>
      </c>
      <c r="F316" s="100" t="n">
        <f aca="false">SUM(G316:H316)</f>
        <v>0</v>
      </c>
      <c r="G316" s="101" t="n">
        <f aca="false" t="array" ref="G316:G316">SUM(IF(ewidencja!$A$8:$A$759=D316,IF(ewidencja!$C$8:$C$759=E316,ewidencja!$F$8:$F$759,0),0))</f>
        <v>0</v>
      </c>
      <c r="H316" s="101" t="n">
        <f aca="false" t="array" ref="H316:H316">SUM(IF(ewidencja!$A$8:$A$759=D316,IF(ewidencja!$C$8:$C$759=E316,ewidencja!$G$8:$G$759,0),0))</f>
        <v>0</v>
      </c>
    </row>
    <row r="317" s="51" customFormat="true" ht="38.25" hidden="true" customHeight="true" outlineLevel="0" collapsed="false">
      <c r="A317" s="49" t="s">
        <v>674</v>
      </c>
      <c r="B317" s="49"/>
      <c r="C317" s="50" t="str">
        <f aca="false">INDEX((klasyfikacja!$B$2:$B$136),MATCH(A317,klasyfikacja!$A$2:$A$136,0))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317" s="98" t="n">
        <v>600</v>
      </c>
      <c r="E317" s="102" t="n">
        <v>2007</v>
      </c>
      <c r="F317" s="100" t="n">
        <f aca="false">SUM(G317:H317)</f>
        <v>0</v>
      </c>
      <c r="G317" s="101" t="n">
        <f aca="false" t="array" ref="G317:G317">SUM(IF(ewidencja!$A$8:$A$759=D317,IF(ewidencja!$C$8:$C$759=E317,ewidencja!$F$8:$F$759,0),0))</f>
        <v>0</v>
      </c>
      <c r="H317" s="101" t="n">
        <f aca="false" t="array" ref="H317:H317">SUM(IF(ewidencja!$A$8:$A$759=D317,IF(ewidencja!$C$8:$C$759=E317,ewidencja!$G$8:$G$759,0),0))</f>
        <v>0</v>
      </c>
    </row>
    <row r="318" s="51" customFormat="true" ht="63.75" hidden="true" customHeight="true" outlineLevel="0" collapsed="false">
      <c r="A318" s="49" t="s">
        <v>676</v>
      </c>
      <c r="B318" s="49"/>
      <c r="C318" s="50" t="str">
        <f aca="false">INDEX((klasyfikacja!$B$2:$B$136),MATCH(A318,klasyfikacja!$A$2:$A$136,0))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318" s="98" t="n">
        <v>600</v>
      </c>
      <c r="E318" s="102" t="n">
        <v>2008</v>
      </c>
      <c r="F318" s="100" t="n">
        <f aca="false">SUM(G318:H318)</f>
        <v>0</v>
      </c>
      <c r="G318" s="101" t="n">
        <f aca="false" t="array" ref="G318:G318">SUM(IF(ewidencja!$A$8:$A$759=D318,IF(ewidencja!$C$8:$C$759=E318,ewidencja!$F$8:$F$759,0),0))</f>
        <v>0</v>
      </c>
      <c r="H318" s="101" t="n">
        <f aca="false" t="array" ref="H318:H318">SUM(IF(ewidencja!$A$8:$A$759=D318,IF(ewidencja!$C$8:$C$759=E318,ewidencja!$G$8:$G$759,0),0))</f>
        <v>0</v>
      </c>
    </row>
    <row r="319" s="51" customFormat="true" ht="63.75" hidden="true" customHeight="true" outlineLevel="0" collapsed="false">
      <c r="A319" s="49" t="s">
        <v>678</v>
      </c>
      <c r="B319" s="49"/>
      <c r="C319" s="50" t="str">
        <f aca="false">INDEX((klasyfikacja!$B$2:$B$136),MATCH(A319,klasyfikacja!$A$2:$A$136,0))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319" s="98" t="n">
        <v>600</v>
      </c>
      <c r="E319" s="102" t="n">
        <v>2009</v>
      </c>
      <c r="F319" s="100" t="n">
        <f aca="false">SUM(G319:H319)</f>
        <v>0</v>
      </c>
      <c r="G319" s="101" t="n">
        <f aca="false" t="array" ref="G319:G319">SUM(IF(ewidencja!$A$8:$A$759=D319,IF(ewidencja!$C$8:$C$759=E319,ewidencja!$F$8:$F$759,0),0))</f>
        <v>0</v>
      </c>
      <c r="H319" s="101" t="n">
        <f aca="false" t="array" ref="H319:H319">SUM(IF(ewidencja!$A$8:$A$759=D319,IF(ewidencja!$C$8:$C$759=E319,ewidencja!$G$8:$G$759,0),0))</f>
        <v>0</v>
      </c>
    </row>
    <row r="320" s="51" customFormat="true" ht="12.75" hidden="true" customHeight="true" outlineLevel="0" collapsed="false">
      <c r="A320" s="49" t="s">
        <v>680</v>
      </c>
      <c r="B320" s="49"/>
      <c r="C320" s="50" t="str">
        <f aca="false">INDEX((klasyfikacja!$B$2:$B$136),MATCH(A320,klasyfikacja!$A$2:$A$136,0))</f>
        <v>Dotacja celowa otrzymana z budżetu państwa na realizację zadań bieżących z zakresu administracji rządowej oraz innych zadań zleconych gminie (związkom gmin, związkom powiatowo-gminnym) ustawami</v>
      </c>
      <c r="D320" s="98" t="n">
        <v>600</v>
      </c>
      <c r="E320" s="102" t="n">
        <v>2010</v>
      </c>
      <c r="F320" s="100" t="n">
        <f aca="false">SUM(G320:H320)</f>
        <v>0</v>
      </c>
      <c r="G320" s="101" t="n">
        <f aca="false" t="array" ref="G320:G320">SUM(IF(ewidencja!$A$8:$A$759=D320,IF(ewidencja!$C$8:$C$759=E320,ewidencja!$F$8:$F$759,0),0))</f>
        <v>0</v>
      </c>
      <c r="H320" s="101" t="n">
        <f aca="false" t="array" ref="H320:H320">SUM(IF(ewidencja!$A$8:$A$759=D320,IF(ewidencja!$C$8:$C$759=E320,ewidencja!$G$8:$G$759,0),0))</f>
        <v>0</v>
      </c>
    </row>
    <row r="321" s="51" customFormat="true" ht="12.75" hidden="true" customHeight="true" outlineLevel="0" collapsed="false">
      <c r="A321" s="49" t="s">
        <v>682</v>
      </c>
      <c r="B321" s="49"/>
      <c r="C321" s="50" t="str">
        <f aca="false">INDEX((klasyfikacja!$B$2:$B$136),MATCH(A321,klasyfikacja!$A$2:$A$136,0))</f>
        <v>Dotacja celowa otrzymana z budżetu państwa na zadania bieżące realizowane przez gminę na podstawie porozumień z organami administracji rządowej</v>
      </c>
      <c r="D321" s="98" t="n">
        <v>600</v>
      </c>
      <c r="E321" s="102" t="n">
        <v>2020</v>
      </c>
      <c r="F321" s="100" t="n">
        <f aca="false">SUM(G321:H321)</f>
        <v>0</v>
      </c>
      <c r="G321" s="101" t="n">
        <f aca="false" t="array" ref="G321:G321">SUM(IF(ewidencja!$A$8:$A$759=D321,IF(ewidencja!$C$8:$C$759=E321,ewidencja!$F$8:$F$759,0),0))</f>
        <v>0</v>
      </c>
      <c r="H321" s="101" t="n">
        <f aca="false" t="array" ref="H321:H321">SUM(IF(ewidencja!$A$8:$A$759=D321,IF(ewidencja!$C$8:$C$759=E321,ewidencja!$G$8:$G$759,0),0))</f>
        <v>0</v>
      </c>
    </row>
    <row r="322" s="51" customFormat="true" ht="12.75" hidden="true" customHeight="true" outlineLevel="0" collapsed="false">
      <c r="A322" s="49" t="s">
        <v>684</v>
      </c>
      <c r="B322" s="49"/>
      <c r="C322" s="50" t="str">
        <f aca="false">INDEX((klasyfikacja!$B$2:$B$136),MATCH(A322,klasyfikacja!$A$2:$A$136,0))</f>
        <v>Dotacja celowa otrzymana z budżetu państwa na realizację własnych zadań bieżących gmin (związków gmin, związków powiatowo-gminnych)</v>
      </c>
      <c r="D322" s="98" t="n">
        <v>600</v>
      </c>
      <c r="E322" s="102" t="n">
        <v>2030</v>
      </c>
      <c r="F322" s="100" t="n">
        <f aca="false">SUM(G322:H322)</f>
        <v>0</v>
      </c>
      <c r="G322" s="101" t="n">
        <f aca="false" t="array" ref="G322:G322">SUM(IF(ewidencja!$A$8:$A$759=D322,IF(ewidencja!$C$8:$C$759=E322,ewidencja!$F$8:$F$759,0),0))</f>
        <v>0</v>
      </c>
      <c r="H322" s="101" t="n">
        <f aca="false" t="array" ref="H322:H322">SUM(IF(ewidencja!$A$8:$A$759=D322,IF(ewidencja!$C$8:$C$759=E322,ewidencja!$G$8:$G$759,0),0))</f>
        <v>0</v>
      </c>
    </row>
    <row r="323" s="51" customFormat="true" ht="25.5" hidden="true" customHeight="true" outlineLevel="0" collapsed="false">
      <c r="A323" s="49" t="s">
        <v>688</v>
      </c>
      <c r="B323" s="49"/>
      <c r="C323" s="50" t="str">
        <f aca="false">INDEX((klasyfikacja!$B$2:$B$136),MATCH(A323,klasyfikacja!$A$2:$A$136,0))</f>
        <v>Dotacja celowa otrzymana z budżetu państwa na realizację zadań bieżących gmin z zakresu edukacyjnej opieki wychowawczej finansowanych w całości przez budżet państwa w ramach programów rządowych</v>
      </c>
      <c r="D323" s="98" t="n">
        <v>600</v>
      </c>
      <c r="E323" s="102" t="n">
        <v>2040</v>
      </c>
      <c r="F323" s="100" t="n">
        <f aca="false">SUM(G323:H323)</f>
        <v>0</v>
      </c>
      <c r="G323" s="101" t="n">
        <f aca="false" t="array" ref="G323:G323">SUM(IF(ewidencja!$A$8:$A$759=D323,IF(ewidencja!$C$8:$C$759=E323,ewidencja!$F$8:$F$759,0),0))</f>
        <v>0</v>
      </c>
      <c r="H323" s="101" t="n">
        <f aca="false" t="array" ref="H323:H323">SUM(IF(ewidencja!$A$8:$A$759=D323,IF(ewidencja!$C$8:$C$759=E323,ewidencja!$G$8:$G$759,0),0))</f>
        <v>0</v>
      </c>
    </row>
    <row r="324" s="51" customFormat="true" ht="39" hidden="false" customHeight="true" outlineLevel="0" collapsed="false">
      <c r="A324" s="49" t="n">
        <v>2057</v>
      </c>
      <c r="B324" s="49"/>
      <c r="C324" s="50" t="e">
        <f aca="false">INDEX((klasyfikacja!$B$2:$B$136),MATCH(A324,klasyfikacja!$A$2:$A$136,0))</f>
        <v>#N/A</v>
      </c>
      <c r="D324" s="98" t="n">
        <v>600</v>
      </c>
      <c r="E324" s="102" t="n">
        <v>2057</v>
      </c>
      <c r="F324" s="100" t="n">
        <f aca="false">SUM(G324:H324)</f>
        <v>641395</v>
      </c>
      <c r="G324" s="101" t="n">
        <f aca="false" t="array" ref="G324:G324">SUM(IF(ewidencja!$A$8:$A$759=D324,IF(ewidencja!$C$8:$C$759=E324,ewidencja!$F$8:$F$759,0),0))</f>
        <v>421935</v>
      </c>
      <c r="H324" s="101" t="n">
        <f aca="false" t="array" ref="H324:H324">SUM(IF(ewidencja!$A$8:$A$759=D324,IF(ewidencja!$C$8:$C$759=E324,ewidencja!$G$8:$G$759,0),0))</f>
        <v>219460</v>
      </c>
    </row>
    <row r="325" s="51" customFormat="true" ht="63.75" hidden="false" customHeight="false" outlineLevel="0" collapsed="false">
      <c r="A325" s="49" t="n">
        <v>2058</v>
      </c>
      <c r="B325" s="49"/>
      <c r="C325" s="50" t="e">
        <f aca="false">INDEX((klasyfikacja!$B$2:$B$136),MATCH(A325,klasyfikacja!$A$2:$A$136,0))</f>
        <v>#N/A</v>
      </c>
      <c r="D325" s="98" t="n">
        <v>600</v>
      </c>
      <c r="E325" s="102" t="n">
        <v>2058</v>
      </c>
      <c r="F325" s="100" t="n">
        <f aca="false">SUM(G325:H325)</f>
        <v>70187</v>
      </c>
      <c r="G325" s="101" t="n">
        <f aca="false" t="array" ref="G325:G325">SUM(IF(ewidencja!$A$8:$A$759=D325,IF(ewidencja!$C$8:$C$759=E325,ewidencja!$F$8:$F$759,0),0))</f>
        <v>70187</v>
      </c>
      <c r="H325" s="101" t="n">
        <f aca="false" t="array" ref="H325:H325">SUM(IF(ewidencja!$A$8:$A$759=D325,IF(ewidencja!$C$8:$C$759=E325,ewidencja!$G$8:$G$759,0),0))</f>
        <v>0</v>
      </c>
    </row>
    <row r="326" s="51" customFormat="true" ht="37.5" hidden="true" customHeight="true" outlineLevel="0" collapsed="false">
      <c r="A326" s="49" t="s">
        <v>694</v>
      </c>
      <c r="B326" s="49"/>
      <c r="C326" s="50" t="str">
        <f aca="false">INDEX((klasyfikacja!$B$2:$B$136),MATCH(A326,klasyfikacja!$A$2:$A$136,0))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326" s="98" t="n">
        <v>600</v>
      </c>
      <c r="E326" s="102" t="n">
        <v>2059</v>
      </c>
      <c r="F326" s="100" t="n">
        <f aca="false">SUM(G326:H326)</f>
        <v>0</v>
      </c>
      <c r="G326" s="101" t="n">
        <f aca="false" t="array" ref="G326:G326">SUM(IF(ewidencja!$A$8:$A$759=D326,IF(ewidencja!$C$8:$C$759=E326,ewidencja!$F$8:$F$759,0),0))</f>
        <v>0</v>
      </c>
      <c r="H326" s="101" t="n">
        <f aca="false" t="array" ref="H326:H326">SUM(IF(ewidencja!$A$8:$A$759=D326,IF(ewidencja!$C$8:$C$759=E326,ewidencja!$G$8:$G$759,0),0))</f>
        <v>0</v>
      </c>
    </row>
    <row r="327" s="51" customFormat="true" ht="37.5" hidden="true" customHeight="true" outlineLevel="0" collapsed="false">
      <c r="A327" s="49" t="s">
        <v>696</v>
      </c>
      <c r="B327" s="49"/>
      <c r="C327" s="50" t="str">
        <f aca="false">INDEX((klasyfikacja!$B$2:$B$136),MATCH(A327,klasyfikacja!$A$2:$A$136,0))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327" s="98" t="n">
        <v>600</v>
      </c>
      <c r="E327" s="102" t="n">
        <v>2060</v>
      </c>
      <c r="F327" s="100" t="n">
        <f aca="false">SUM(G327:H327)</f>
        <v>0</v>
      </c>
      <c r="G327" s="101" t="n">
        <f aca="false" t="array" ref="G327:G327">SUM(IF(ewidencja!$A$8:$A$759=D327,IF(ewidencja!$C$8:$C$759=E327,ewidencja!$F$8:$F$759,0),0))</f>
        <v>0</v>
      </c>
      <c r="H327" s="101" t="n">
        <f aca="false" t="array" ref="H327:H327">SUM(IF(ewidencja!$A$8:$A$759=D327,IF(ewidencja!$C$8:$C$759=E327,ewidencja!$G$8:$G$759,0),0))</f>
        <v>0</v>
      </c>
    </row>
    <row r="328" s="51" customFormat="true" ht="25.5" hidden="false" customHeight="false" outlineLevel="0" collapsed="false">
      <c r="A328" s="49" t="n">
        <v>2110</v>
      </c>
      <c r="B328" s="49"/>
      <c r="C328" s="50" t="e">
        <f aca="false">INDEX((klasyfikacja!$B$2:$B$136),MATCH(A328,klasyfikacja!$A$2:$A$136,0))</f>
        <v>#N/A</v>
      </c>
      <c r="D328" s="98" t="n">
        <v>600</v>
      </c>
      <c r="E328" s="102" t="n">
        <v>2110</v>
      </c>
      <c r="F328" s="100" t="n">
        <f aca="false">SUM(G328:H328)</f>
        <v>51263</v>
      </c>
      <c r="G328" s="101" t="n">
        <f aca="false" t="array" ref="G328:G328">SUM(IF(ewidencja!$A$8:$A$759=D328,IF(ewidencja!$C$8:$C$759=E328,ewidencja!$F$8:$F$759,0),0))</f>
        <v>0</v>
      </c>
      <c r="H328" s="101" t="n">
        <f aca="false" t="array" ref="H328:H328">SUM(IF(ewidencja!$A$8:$A$759=D328,IF(ewidencja!$C$8:$C$759=E328,ewidencja!$G$8:$G$759,0),0))</f>
        <v>51263</v>
      </c>
    </row>
    <row r="329" s="51" customFormat="true" ht="12.75" hidden="true" customHeight="true" outlineLevel="0" collapsed="false">
      <c r="A329" s="49" t="s">
        <v>700</v>
      </c>
      <c r="B329" s="49"/>
      <c r="C329" s="50" t="str">
        <f aca="false">INDEX((klasyfikacja!$B$2:$B$136),MATCH(A329,klasyfikacja!$A$2:$A$136,0))</f>
        <v>Dotacja celowa otrzymana z budżetu państwa na zadania bieżące realizowane przez powiat na podstawie porozumień z organami administracji rządowej</v>
      </c>
      <c r="D329" s="98" t="n">
        <v>600</v>
      </c>
      <c r="E329" s="102" t="n">
        <v>2120</v>
      </c>
      <c r="F329" s="100" t="n">
        <f aca="false">SUM(G329:H329)</f>
        <v>0</v>
      </c>
      <c r="G329" s="101" t="n">
        <f aca="false" t="array" ref="G329:G329">SUM(IF(ewidencja!$A$8:$A$759=D329,IF(ewidencja!$C$8:$C$759=E329,ewidencja!$F$8:$F$759,0),0))</f>
        <v>0</v>
      </c>
      <c r="H329" s="101" t="n">
        <f aca="false" t="array" ref="H329:H329">SUM(IF(ewidencja!$A$8:$A$759=D329,IF(ewidencja!$C$8:$C$759=E329,ewidencja!$G$8:$G$759,0),0))</f>
        <v>0</v>
      </c>
    </row>
    <row r="330" s="51" customFormat="true" ht="12.75" hidden="true" customHeight="true" outlineLevel="0" collapsed="false">
      <c r="A330" s="49" t="s">
        <v>702</v>
      </c>
      <c r="B330" s="49"/>
      <c r="C330" s="50" t="str">
        <f aca="false">INDEX((klasyfikacja!$B$2:$B$136),MATCH(A330,klasyfikacja!$A$2:$A$136,0))</f>
        <v>Dotacja celowa otrzymana z budżetu państwa na realizację bieżących zadań własnych powiatu</v>
      </c>
      <c r="D330" s="98" t="n">
        <v>600</v>
      </c>
      <c r="E330" s="102" t="n">
        <v>2130</v>
      </c>
      <c r="F330" s="100" t="n">
        <f aca="false">SUM(G330:H330)</f>
        <v>0</v>
      </c>
      <c r="G330" s="101" t="n">
        <f aca="false" t="array" ref="G330:G330">SUM(IF(ewidencja!$A$8:$A$759=D330,IF(ewidencja!$C$8:$C$759=E330,ewidencja!$F$8:$F$759,0),0))</f>
        <v>0</v>
      </c>
      <c r="H330" s="101" t="n">
        <f aca="false" t="array" ref="H330:H330">SUM(IF(ewidencja!$A$8:$A$759=D330,IF(ewidencja!$C$8:$C$759=E330,ewidencja!$G$8:$G$759,0),0))</f>
        <v>0</v>
      </c>
    </row>
    <row r="331" s="51" customFormat="true" ht="12.75" hidden="true" customHeight="true" outlineLevel="0" collapsed="false">
      <c r="A331" s="49" t="s">
        <v>704</v>
      </c>
      <c r="B331" s="49"/>
      <c r="C331" s="50" t="str">
        <f aca="false">INDEX((klasyfikacja!$B$2:$B$136),MATCH(A331,klasyfikacja!$A$2:$A$136,0))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331" s="98" t="n">
        <v>600</v>
      </c>
      <c r="E331" s="102" t="n">
        <v>2160</v>
      </c>
      <c r="F331" s="100" t="n">
        <f aca="false">SUM(G331:H331)</f>
        <v>0</v>
      </c>
      <c r="G331" s="101" t="n">
        <f aca="false" t="array" ref="G331:G331">SUM(IF(ewidencja!$A$8:$A$759=D331,IF(ewidencja!$C$8:$C$759=E331,ewidencja!$F$8:$F$759,0),0))</f>
        <v>0</v>
      </c>
      <c r="H331" s="101" t="n">
        <f aca="false" t="array" ref="H331:H331">SUM(IF(ewidencja!$A$8:$A$759=D331,IF(ewidencja!$C$8:$C$759=E331,ewidencja!$G$8:$G$759,0),0))</f>
        <v>0</v>
      </c>
    </row>
    <row r="332" s="51" customFormat="true" ht="26.25" hidden="false" customHeight="true" outlineLevel="0" collapsed="false">
      <c r="A332" s="49" t="n">
        <v>2310</v>
      </c>
      <c r="B332" s="49"/>
      <c r="C332" s="50" t="e">
        <f aca="false">INDEX((klasyfikacja!$B$2:$B$136),MATCH(A332,klasyfikacja!$A$2:$A$136,0))</f>
        <v>#N/A</v>
      </c>
      <c r="D332" s="98" t="n">
        <v>600</v>
      </c>
      <c r="E332" s="102" t="n">
        <v>2310</v>
      </c>
      <c r="F332" s="100" t="n">
        <f aca="false">SUM(G332:H332)</f>
        <v>29000000</v>
      </c>
      <c r="G332" s="101" t="n">
        <f aca="false" t="array" ref="G332:G332">SUM(IF(ewidencja!$A$8:$A$759=D332,IF(ewidencja!$C$8:$C$759=E332,ewidencja!$F$8:$F$759,0),0))</f>
        <v>29000000</v>
      </c>
      <c r="H332" s="101" t="n">
        <f aca="false" t="array" ref="H332:H332">SUM(IF(ewidencja!$A$8:$A$759=D332,IF(ewidencja!$C$8:$C$759=E332,ewidencja!$G$8:$G$759,0),0))</f>
        <v>0</v>
      </c>
    </row>
    <row r="333" s="51" customFormat="true" ht="51" hidden="true" customHeight="false" outlineLevel="0" collapsed="false">
      <c r="A333" s="49" t="s">
        <v>710</v>
      </c>
      <c r="B333" s="49"/>
      <c r="C333" s="50" t="str">
        <f aca="false">INDEX((klasyfikacja!$B$2:$B$136),MATCH(A333,klasyfikacja!$A$2:$A$136,0))</f>
        <v>Dotacja celowa otrzymana z gminy na zadania bieżące realizowane na podstawie porozumień (umów) między jednostkami samorządu terytorialnego (Współfinansowanie programów i projektów realizowanych ze środków, o których mowa w art. 5 ust. 3 ustawy, z wyłączeniem środków, o których mowa w art. 5 ust. 3 pkt 2, pkt 5 lit. c i d oraz pkt 6 ustawy)</v>
      </c>
      <c r="D333" s="98" t="n">
        <v>600</v>
      </c>
      <c r="E333" s="102" t="n">
        <v>2319</v>
      </c>
      <c r="F333" s="100" t="n">
        <f aca="false">SUM(G333:H333)</f>
        <v>0</v>
      </c>
      <c r="G333" s="101" t="n">
        <f aca="false" t="array" ref="G333:G333">SUM(IF(ewidencja!$A$8:$A$759=D333,IF(ewidencja!$C$8:$C$759=E333,ewidencja!$F$8:$F$759,0),0))</f>
        <v>0</v>
      </c>
      <c r="H333" s="101" t="n">
        <f aca="false" t="array" ref="H333:H333">SUM(IF(ewidencja!$A$8:$A$759=D333,IF(ewidencja!$C$8:$C$759=E333,ewidencja!$G$8:$G$759,0),0))</f>
        <v>0</v>
      </c>
    </row>
    <row r="334" s="51" customFormat="true" ht="12.75" hidden="true" customHeight="true" outlineLevel="0" collapsed="false">
      <c r="A334" s="49" t="s">
        <v>712</v>
      </c>
      <c r="B334" s="49"/>
      <c r="C334" s="50" t="str">
        <f aca="false">INDEX((klasyfikacja!$B$2:$B$136),MATCH(A334,klasyfikacja!$A$2:$A$136,0))</f>
        <v>Dotacja celowa otrzymana z powiatu na zadania bieżące realizowane na podstawie porozumień (umów) między jednostkami samorządu terytorialnego</v>
      </c>
      <c r="D334" s="98" t="n">
        <v>600</v>
      </c>
      <c r="E334" s="102" t="n">
        <v>2320</v>
      </c>
      <c r="F334" s="100" t="n">
        <f aca="false">SUM(G334:H334)</f>
        <v>0</v>
      </c>
      <c r="G334" s="101" t="n">
        <f aca="false" t="array" ref="G334:G334">SUM(IF(ewidencja!$A$8:$A$759=D334,IF(ewidencja!$C$8:$C$759=E334,ewidencja!$F$8:$F$759,0),0))</f>
        <v>0</v>
      </c>
      <c r="H334" s="101" t="n">
        <f aca="false" t="array" ref="H334:H334">SUM(IF(ewidencja!$A$8:$A$759=D334,IF(ewidencja!$C$8:$C$759=E334,ewidencja!$G$8:$G$759,0),0))</f>
        <v>0</v>
      </c>
    </row>
    <row r="335" s="51" customFormat="true" ht="12.75" hidden="true" customHeight="true" outlineLevel="0" collapsed="false">
      <c r="A335" s="49" t="s">
        <v>714</v>
      </c>
      <c r="B335" s="49"/>
      <c r="C335" s="50" t="str">
        <f aca="false">INDEX((klasyfikacja!$B$2:$B$136),MATCH(A335,klasyfikacja!$A$2:$A$136,0))</f>
        <v>Dotacja celowa otrzymana od samorządu województwa na zadania bieżące realizowane na podstawie porozumień (umów) między jednostkami samorządu terytorialnego</v>
      </c>
      <c r="D335" s="98" t="n">
        <v>600</v>
      </c>
      <c r="E335" s="102" t="n">
        <v>2330</v>
      </c>
      <c r="F335" s="100" t="n">
        <f aca="false">SUM(G335:H335)</f>
        <v>0</v>
      </c>
      <c r="G335" s="101" t="n">
        <f aca="false" t="array" ref="G335:G335">SUM(IF(ewidencja!$A$8:$A$759=D335,IF(ewidencja!$C$8:$C$759=E335,ewidencja!$F$8:$F$759,0),0))</f>
        <v>0</v>
      </c>
      <c r="H335" s="101" t="n">
        <f aca="false" t="array" ref="H335:H335">SUM(IF(ewidencja!$A$8:$A$759=D335,IF(ewidencja!$C$8:$C$759=E335,ewidencja!$G$8:$G$759,0),0))</f>
        <v>0</v>
      </c>
    </row>
    <row r="336" s="51" customFormat="true" ht="12.75" hidden="true" customHeight="true" outlineLevel="0" collapsed="false">
      <c r="A336" s="49" t="s">
        <v>716</v>
      </c>
      <c r="B336" s="49"/>
      <c r="C336" s="50" t="str">
        <f aca="false">INDEX((klasyfikacja!$B$2:$B$136),MATCH(A336,klasyfikacja!$A$2:$A$136,0))</f>
        <v>Dochody jednostek samorządu terytorialnego związane z realizacją zadań z zakresu administracji rządowej oraz innych zadań zleconych ustawami</v>
      </c>
      <c r="D336" s="98" t="n">
        <v>600</v>
      </c>
      <c r="E336" s="102" t="n">
        <v>2360</v>
      </c>
      <c r="F336" s="100" t="n">
        <f aca="false">SUM(G336:H336)</f>
        <v>0</v>
      </c>
      <c r="G336" s="101" t="n">
        <f aca="false" t="array" ref="G336:G336">SUM(IF(ewidencja!$A$8:$A$759=D336,IF(ewidencja!$C$8:$C$759=E336,ewidencja!$F$8:$F$759,0),0))</f>
        <v>0</v>
      </c>
      <c r="H336" s="101" t="n">
        <f aca="false" t="array" ref="H336:H336">SUM(IF(ewidencja!$A$8:$A$759=D336,IF(ewidencja!$C$8:$C$759=E336,ewidencja!$G$8:$G$759,0),0))</f>
        <v>0</v>
      </c>
    </row>
    <row r="337" s="51" customFormat="true" ht="12.75" hidden="true" customHeight="true" outlineLevel="0" collapsed="false">
      <c r="A337" s="49" t="s">
        <v>718</v>
      </c>
      <c r="B337" s="49"/>
      <c r="C337" s="50" t="str">
        <f aca="false">INDEX((klasyfikacja!$B$2:$B$136),MATCH(A337,klasyfikacja!$A$2:$A$136,0))</f>
        <v>Wpływy do budżetu nadwyżki środków obrotowych samorządowego zakładu budżetowego</v>
      </c>
      <c r="D337" s="98" t="n">
        <v>600</v>
      </c>
      <c r="E337" s="102" t="n">
        <v>2370</v>
      </c>
      <c r="F337" s="100" t="n">
        <f aca="false">SUM(G337:H337)</f>
        <v>0</v>
      </c>
      <c r="G337" s="101" t="n">
        <f aca="false" t="array" ref="G337:G337">SUM(IF(ewidencja!$A$8:$A$759=D337,IF(ewidencja!$C$8:$C$759=E337,ewidencja!$F$8:$F$759,0),0))</f>
        <v>0</v>
      </c>
      <c r="H337" s="101" t="n">
        <f aca="false" t="array" ref="H337:H337">SUM(IF(ewidencja!$A$8:$A$759=D337,IF(ewidencja!$C$8:$C$759=E337,ewidencja!$G$8:$G$759,0),0))</f>
        <v>0</v>
      </c>
    </row>
    <row r="338" s="51" customFormat="true" ht="12.75" hidden="true" customHeight="true" outlineLevel="0" collapsed="false">
      <c r="A338" s="49" t="s">
        <v>720</v>
      </c>
      <c r="B338" s="49"/>
      <c r="C338" s="50" t="str">
        <f aca="false">INDEX((klasyfikacja!$B$2:$B$136),MATCH(A338,klasyfikacja!$A$2:$A$136,0))</f>
        <v>Dotacja otrzymana z państwowego funduszu celowego na realizację zadań bieżących jednostek sektora finansów publicznych</v>
      </c>
      <c r="D338" s="98" t="n">
        <v>600</v>
      </c>
      <c r="E338" s="102" t="n">
        <v>2440</v>
      </c>
      <c r="F338" s="100" t="n">
        <f aca="false">SUM(G338:H338)</f>
        <v>0</v>
      </c>
      <c r="G338" s="101" t="n">
        <f aca="false" t="array" ref="G338:G338">SUM(IF(ewidencja!$A$8:$A$759=D338,IF(ewidencja!$C$8:$C$759=E338,ewidencja!$F$8:$F$759,0),0))</f>
        <v>0</v>
      </c>
      <c r="H338" s="101" t="n">
        <f aca="false" t="array" ref="H338:H338">SUM(IF(ewidencja!$A$8:$A$759=D338,IF(ewidencja!$C$8:$C$759=E338,ewidencja!$G$8:$G$759,0),0))</f>
        <v>0</v>
      </c>
    </row>
    <row r="339" s="51" customFormat="true" ht="38.25" hidden="true" customHeight="true" outlineLevel="0" collapsed="false">
      <c r="A339" s="49" t="s">
        <v>722</v>
      </c>
      <c r="B339" s="49"/>
      <c r="C339" s="50" t="str">
        <f aca="false">INDEX((klasyfikacja!$B$2:$B$136),MATCH(A339,klasyfikacja!$A$2:$A$136,0))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339" s="98" t="n">
        <v>600</v>
      </c>
      <c r="E339" s="102" t="n">
        <v>2442</v>
      </c>
      <c r="F339" s="100" t="n">
        <f aca="false">SUM(G339:H339)</f>
        <v>0</v>
      </c>
      <c r="G339" s="101" t="n">
        <f aca="false" t="array" ref="G339:G339">SUM(IF(ewidencja!$A$8:$A$759=D339,IF(ewidencja!$C$8:$C$759=E339,ewidencja!$F$8:$F$759,0),0))</f>
        <v>0</v>
      </c>
      <c r="H339" s="101" t="n">
        <f aca="false" t="array" ref="H339:H339">SUM(IF(ewidencja!$A$8:$A$759=D339,IF(ewidencja!$C$8:$C$759=E339,ewidencja!$G$8:$G$759,0),0))</f>
        <v>0</v>
      </c>
    </row>
    <row r="340" s="51" customFormat="true" ht="38.25" hidden="true" customHeight="true" outlineLevel="0" collapsed="false">
      <c r="A340" s="49" t="s">
        <v>724</v>
      </c>
      <c r="B340" s="49"/>
      <c r="C340" s="50" t="str">
        <f aca="false">INDEX((klasyfikacja!$B$2:$B$136),MATCH(A340,klasyfikacja!$A$2:$A$136,0))</f>
        <v>Środki otrzymane od pozostałych jednostek zaliczanych do sektora finansów publicznych na realizację zadań bieżących jednostek zaliczanych do sektora finansów publicznych</v>
      </c>
      <c r="D340" s="98" t="n">
        <v>600</v>
      </c>
      <c r="E340" s="102" t="n">
        <v>2460</v>
      </c>
      <c r="F340" s="100" t="n">
        <f aca="false">SUM(G340:H340)</f>
        <v>0</v>
      </c>
      <c r="G340" s="101" t="n">
        <f aca="false" t="array" ref="G340:G340">SUM(IF(ewidencja!$A$8:$A$759=D340,IF(ewidencja!$C$8:$C$759=E340,ewidencja!$F$8:$F$759,0),0))</f>
        <v>0</v>
      </c>
      <c r="H340" s="101" t="n">
        <f aca="false" t="array" ref="H340:H340">SUM(IF(ewidencja!$A$8:$A$759=D340,IF(ewidencja!$C$8:$C$759=E340,ewidencja!$G$8:$G$759,0),0))</f>
        <v>0</v>
      </c>
    </row>
    <row r="341" s="51" customFormat="true" ht="12.75" hidden="true" customHeight="true" outlineLevel="0" collapsed="false">
      <c r="A341" s="49" t="s">
        <v>728</v>
      </c>
      <c r="B341" s="49"/>
      <c r="C341" s="50" t="str">
        <f aca="false">INDEX((klasyfikacja!$B$2:$B$136),MATCH(A341,klasyfikacja!$A$2:$A$136,0))</f>
        <v>Rekompensaty utraconych dochodów w podatkach i opłatach lokalnych</v>
      </c>
      <c r="D341" s="98" t="n">
        <v>600</v>
      </c>
      <c r="E341" s="102" t="n">
        <v>2680</v>
      </c>
      <c r="F341" s="100" t="n">
        <f aca="false">SUM(G341:H341)</f>
        <v>0</v>
      </c>
      <c r="G341" s="101" t="n">
        <f aca="false" t="array" ref="G341:G341">SUM(IF(ewidencja!$A$8:$A$759=D341,IF(ewidencja!$C$8:$C$759=E341,ewidencja!$F$8:$F$759,0),0))</f>
        <v>0</v>
      </c>
      <c r="H341" s="101" t="n">
        <f aca="false" t="array" ref="H341:H341">SUM(IF(ewidencja!$A$8:$A$759=D341,IF(ewidencja!$C$8:$C$759=E341,ewidencja!$G$8:$G$759,0),0))</f>
        <v>0</v>
      </c>
    </row>
    <row r="342" s="51" customFormat="true" ht="12.75" hidden="true" customHeight="true" outlineLevel="0" collapsed="false">
      <c r="A342" s="49" t="s">
        <v>730</v>
      </c>
      <c r="B342" s="49"/>
      <c r="C342" s="50" t="str">
        <f aca="false">INDEX((klasyfikacja!$B$2:$B$136),MATCH(A342,klasyfikacja!$A$2:$A$136,0))</f>
        <v>Środki z Funduszu Pracy otrzymane na realizację zadań wynikających z odrębnych ustaw</v>
      </c>
      <c r="D342" s="98" t="n">
        <v>600</v>
      </c>
      <c r="E342" s="102" t="n">
        <v>2690</v>
      </c>
      <c r="F342" s="100" t="n">
        <f aca="false">SUM(G342:H342)</f>
        <v>0</v>
      </c>
      <c r="G342" s="101" t="n">
        <f aca="false" t="array" ref="G342:G342">SUM(IF(ewidencja!$A$8:$A$759=D342,IF(ewidencja!$C$8:$C$759=E342,ewidencja!$F$8:$F$759,0),0))</f>
        <v>0</v>
      </c>
      <c r="H342" s="101" t="n">
        <f aca="false" t="array" ref="H342:H342">SUM(IF(ewidencja!$A$8:$A$759=D342,IF(ewidencja!$C$8:$C$759=E342,ewidencja!$G$8:$G$759,0),0))</f>
        <v>0</v>
      </c>
    </row>
    <row r="343" s="51" customFormat="true" ht="25.5" hidden="true" customHeight="true" outlineLevel="0" collapsed="false">
      <c r="A343" s="49" t="s">
        <v>732</v>
      </c>
      <c r="B343" s="49"/>
      <c r="C343" s="50" t="str">
        <f aca="false">INDEX((klasyfikacja!$B$2:$B$136),MATCH(A343,klasyfikacja!$A$2:$A$136,0))</f>
        <v>Środki na dofinansowanie własnych zadań bieżących gmin, powiatów (związków gmin, związków powiatowo-gminnych, związków powiatów), samorządów województw, pozyskane z innych źródeł</v>
      </c>
      <c r="D343" s="98" t="n">
        <v>600</v>
      </c>
      <c r="E343" s="102" t="n">
        <v>2700</v>
      </c>
      <c r="F343" s="100" t="n">
        <f aca="false">SUM(G343:H343)</f>
        <v>0</v>
      </c>
      <c r="G343" s="101" t="n">
        <f aca="false" t="array" ref="G343:G343">SUM(IF(ewidencja!$A$8:$A$759=D343,IF(ewidencja!$C$8:$C$759=E343,ewidencja!$F$8:$F$759,0),0))</f>
        <v>0</v>
      </c>
      <c r="H343" s="101" t="n">
        <f aca="false" t="array" ref="H343:H343">SUM(IF(ewidencja!$A$8:$A$759=D343,IF(ewidencja!$C$8:$C$759=E343,ewidencja!$G$8:$G$759,0),0))</f>
        <v>0</v>
      </c>
    </row>
    <row r="344" s="51" customFormat="true" ht="39" hidden="false" customHeight="true" outlineLevel="0" collapsed="false">
      <c r="A344" s="49" t="n">
        <v>2701</v>
      </c>
      <c r="B344" s="49"/>
      <c r="C344" s="50" t="e">
        <f aca="false">INDEX((klasyfikacja!$B$2:$B$136),MATCH(A344,klasyfikacja!$A$2:$A$136,0))</f>
        <v>#N/A</v>
      </c>
      <c r="D344" s="98" t="n">
        <v>600</v>
      </c>
      <c r="E344" s="102" t="n">
        <v>2701</v>
      </c>
      <c r="F344" s="100" t="n">
        <f aca="false">SUM(G344:H344)</f>
        <v>459556</v>
      </c>
      <c r="G344" s="101" t="n">
        <f aca="false" t="array" ref="G344:G344">SUM(IF(ewidencja!$A$8:$A$759=D344,IF(ewidencja!$C$8:$C$759=E344,ewidencja!$F$8:$F$759,0),0))</f>
        <v>459556</v>
      </c>
      <c r="H344" s="101" t="n">
        <f aca="false" t="array" ref="H344:H344">SUM(IF(ewidencja!$A$8:$A$759=D344,IF(ewidencja!$C$8:$C$759=E344,ewidencja!$G$8:$G$759,0),0))</f>
        <v>0</v>
      </c>
    </row>
    <row r="345" s="51" customFormat="true" ht="12.75" hidden="true" customHeight="true" outlineLevel="0" collapsed="false">
      <c r="A345" s="49" t="s">
        <v>740</v>
      </c>
      <c r="B345" s="49"/>
      <c r="C345" s="50" t="str">
        <f aca="false">INDEX((klasyfikacja!$B$2:$B$136),MATCH(A345,klasyfikacja!$A$2:$A$136,0))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345" s="98" t="n">
        <v>600</v>
      </c>
      <c r="E345" s="102" t="n">
        <v>2705</v>
      </c>
      <c r="F345" s="100" t="n">
        <f aca="false">SUM(G345:H345)</f>
        <v>0</v>
      </c>
      <c r="G345" s="101" t="n">
        <f aca="false" t="array" ref="G345:G345">SUM(IF(ewidencja!$A$8:$A$759=D345,IF(ewidencja!$C$8:$C$759=E345,ewidencja!$F$8:$F$759,0),0))</f>
        <v>0</v>
      </c>
      <c r="H345" s="101" t="n">
        <f aca="false" t="array" ref="H345:H345">SUM(IF(ewidencja!$A$8:$A$759=D345,IF(ewidencja!$C$8:$C$759=E345,ewidencja!$G$8:$G$759,0),0))</f>
        <v>0</v>
      </c>
    </row>
    <row r="346" s="51" customFormat="true" ht="12.75" hidden="true" customHeight="true" outlineLevel="0" collapsed="false">
      <c r="A346" s="49" t="s">
        <v>742</v>
      </c>
      <c r="B346" s="49"/>
      <c r="C346" s="50" t="str">
        <f aca="false">INDEX((klasyfikacja!$B$2:$B$136),MATCH(A346,klasyfikacja!$A$2:$A$136,0))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346" s="98" t="n">
        <v>600</v>
      </c>
      <c r="E346" s="102" t="n">
        <v>2706</v>
      </c>
      <c r="F346" s="100" t="n">
        <f aca="false">SUM(G346:H346)</f>
        <v>0</v>
      </c>
      <c r="G346" s="101" t="n">
        <f aca="false" t="array" ref="G346:G346">SUM(IF(ewidencja!$A$8:$A$759=D346,IF(ewidencja!$C$8:$C$759=E346,ewidencja!$F$8:$F$759,0),0))</f>
        <v>0</v>
      </c>
      <c r="H346" s="101" t="n">
        <f aca="false" t="array" ref="H346:H346">SUM(IF(ewidencja!$A$8:$A$759=D346,IF(ewidencja!$C$8:$C$759=E346,ewidencja!$G$8:$G$759,0),0))</f>
        <v>0</v>
      </c>
    </row>
    <row r="347" s="51" customFormat="true" ht="12.75" hidden="true" customHeight="true" outlineLevel="0" collapsed="false">
      <c r="A347" s="49" t="s">
        <v>744</v>
      </c>
      <c r="B347" s="49"/>
      <c r="C347" s="50" t="str">
        <f aca="false">INDEX((klasyfikacja!$B$2:$B$136),MATCH(A347,klasyfikacja!$A$2:$A$136,0))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347" s="98" t="n">
        <v>600</v>
      </c>
      <c r="E347" s="102" t="n">
        <v>2707</v>
      </c>
      <c r="F347" s="100" t="n">
        <f aca="false">SUM(G347:H347)</f>
        <v>0</v>
      </c>
      <c r="G347" s="101" t="n">
        <f aca="false" t="array" ref="G347:G347">SUM(IF(ewidencja!$A$8:$A$759=D347,IF(ewidencja!$C$8:$C$759=E347,ewidencja!$F$8:$F$759,0),0))</f>
        <v>0</v>
      </c>
      <c r="H347" s="101" t="n">
        <f aca="false" t="array" ref="H347:H347">SUM(IF(ewidencja!$A$8:$A$759=D347,IF(ewidencja!$C$8:$C$759=E347,ewidencja!$G$8:$G$759,0),0))</f>
        <v>0</v>
      </c>
    </row>
    <row r="348" s="51" customFormat="true" ht="53.25" hidden="true" customHeight="true" outlineLevel="0" collapsed="false">
      <c r="A348" s="49" t="s">
        <v>746</v>
      </c>
      <c r="B348" s="49"/>
      <c r="C348" s="50" t="str">
        <f aca="false">INDEX((klasyfikacja!$B$2:$B$136),MATCH(A348,klasyfikacja!$A$2:$A$136,0))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348" s="98" t="n">
        <v>600</v>
      </c>
      <c r="E348" s="102" t="n">
        <v>2708</v>
      </c>
      <c r="F348" s="100" t="n">
        <f aca="false">SUM(G348:H348)</f>
        <v>0</v>
      </c>
      <c r="G348" s="101" t="n">
        <f aca="false" t="array" ref="G348:G348">SUM(IF(ewidencja!$A$8:$A$759=D348,IF(ewidencja!$C$8:$C$759=E348,ewidencja!$F$8:$F$759,0),0))</f>
        <v>0</v>
      </c>
      <c r="H348" s="101" t="n">
        <f aca="false" t="array" ref="H348:H348">SUM(IF(ewidencja!$A$8:$A$759=D348,IF(ewidencja!$C$8:$C$759=E348,ewidencja!$G$8:$G$759,0),0))</f>
        <v>0</v>
      </c>
    </row>
    <row r="349" s="51" customFormat="true" ht="12.75" hidden="true" customHeight="true" outlineLevel="0" collapsed="false">
      <c r="A349" s="49" t="s">
        <v>750</v>
      </c>
      <c r="B349" s="49"/>
      <c r="C349" s="50" t="str">
        <f aca="false">INDEX((klasyfikacja!$B$2:$B$136),MATCH(A349,klasyfikacja!$A$2:$A$136,0))</f>
        <v>Dotacja celowa otrzymana z tytułu pomocy finansowej udzielanej między jednostkami samorządu terytorialnego na dofinansowanie własnych zadań bieżących</v>
      </c>
      <c r="D349" s="98" t="n">
        <v>600</v>
      </c>
      <c r="E349" s="102" t="n">
        <v>2710</v>
      </c>
      <c r="F349" s="100" t="n">
        <f aca="false">SUM(G349:H349)</f>
        <v>0</v>
      </c>
      <c r="G349" s="101" t="n">
        <f aca="false" t="array" ref="G349:G349">SUM(IF(ewidencja!$A$8:$A$759=D349,IF(ewidencja!$C$8:$C$759=E349,ewidencja!$F$8:$F$759,0),0))</f>
        <v>0</v>
      </c>
      <c r="H349" s="101" t="n">
        <f aca="false" t="array" ref="H349:H349">SUM(IF(ewidencja!$A$8:$A$759=D349,IF(ewidencja!$C$8:$C$759=E349,ewidencja!$G$8:$G$759,0),0))</f>
        <v>0</v>
      </c>
    </row>
    <row r="350" s="51" customFormat="true" ht="12.75" hidden="true" customHeight="true" outlineLevel="0" collapsed="false">
      <c r="A350" s="49" t="s">
        <v>752</v>
      </c>
      <c r="B350" s="49"/>
      <c r="C350" s="50" t="str">
        <f aca="false">INDEX((klasyfikacja!$B$2:$B$136),MATCH(A350,klasyfikacja!$A$2:$A$136,0))</f>
        <v>Środki na uzupełnienie dochodów gmin</v>
      </c>
      <c r="D350" s="98" t="n">
        <v>600</v>
      </c>
      <c r="E350" s="102" t="n">
        <v>2750</v>
      </c>
      <c r="F350" s="100" t="n">
        <f aca="false">SUM(G350:H350)</f>
        <v>0</v>
      </c>
      <c r="G350" s="101" t="n">
        <f aca="false" t="array" ref="G350:G350">SUM(IF(ewidencja!$A$8:$A$759=D350,IF(ewidencja!$C$8:$C$759=E350,ewidencja!$F$8:$F$759,0),0))</f>
        <v>0</v>
      </c>
      <c r="H350" s="101" t="n">
        <f aca="false" t="array" ref="H350:H350">SUM(IF(ewidencja!$A$8:$A$759=D350,IF(ewidencja!$C$8:$C$759=E350,ewidencja!$G$8:$G$759,0),0))</f>
        <v>0</v>
      </c>
    </row>
    <row r="351" s="51" customFormat="true" ht="12.75" hidden="true" customHeight="true" outlineLevel="0" collapsed="false">
      <c r="A351" s="49" t="s">
        <v>754</v>
      </c>
      <c r="B351" s="49"/>
      <c r="C351" s="50" t="str">
        <f aca="false">INDEX((klasyfikacja!$B$2:$B$136),MATCH(A351,klasyfikacja!$A$2:$A$136,0))</f>
        <v>Środki na uzupełnienie dochodów powiatów</v>
      </c>
      <c r="D351" s="98" t="n">
        <v>600</v>
      </c>
      <c r="E351" s="102" t="n">
        <v>2760</v>
      </c>
      <c r="F351" s="100" t="n">
        <f aca="false">SUM(G351:H351)</f>
        <v>0</v>
      </c>
      <c r="G351" s="101" t="n">
        <f aca="false" t="array" ref="G351:G351">SUM(IF(ewidencja!$A$8:$A$759=D351,IF(ewidencja!$C$8:$C$759=E351,ewidencja!$F$8:$F$759,0),0))</f>
        <v>0</v>
      </c>
      <c r="H351" s="101" t="n">
        <f aca="false" t="array" ref="H351:H351">SUM(IF(ewidencja!$A$8:$A$759=D351,IF(ewidencja!$C$8:$C$759=E351,ewidencja!$G$8:$G$759,0),0))</f>
        <v>0</v>
      </c>
    </row>
    <row r="352" s="51" customFormat="true" ht="12.75" hidden="true" customHeight="true" outlineLevel="0" collapsed="false">
      <c r="A352" s="49" t="s">
        <v>756</v>
      </c>
      <c r="B352" s="49"/>
      <c r="C352" s="50" t="str">
        <f aca="false">INDEX((klasyfikacja!$B$2:$B$136),MATCH(A352,klasyfikacja!$A$2:$A$136,0))</f>
        <v>Środki na utrzymanie rzecznych przepraw promowych oraz na remonty, utrzymanie, ochronę i zarządzanie drogami krajowymi i wojewódzkimi w granicach miast na prawach powiatu</v>
      </c>
      <c r="D352" s="98" t="n">
        <v>600</v>
      </c>
      <c r="E352" s="102" t="n">
        <v>2790</v>
      </c>
      <c r="F352" s="100" t="n">
        <f aca="false">SUM(G352:H352)</f>
        <v>0</v>
      </c>
      <c r="G352" s="101" t="n">
        <f aca="false" t="array" ref="G352:G352">SUM(IF(ewidencja!$A$8:$A$759=D352,IF(ewidencja!$C$8:$C$759=E352,ewidencja!$F$8:$F$759,0),0))</f>
        <v>0</v>
      </c>
      <c r="H352" s="101" t="n">
        <f aca="false" t="array" ref="H352:H352">SUM(IF(ewidencja!$A$8:$A$759=D352,IF(ewidencja!$C$8:$C$759=E352,ewidencja!$G$8:$G$759,0),0))</f>
        <v>0</v>
      </c>
    </row>
    <row r="353" s="51" customFormat="true" ht="12.75" hidden="true" customHeight="true" outlineLevel="0" collapsed="false">
      <c r="A353" s="49" t="s">
        <v>758</v>
      </c>
      <c r="B353" s="49"/>
      <c r="C353" s="50" t="str">
        <f aca="false">INDEX((klasyfikacja!$B$2:$B$136),MATCH(A353,klasyfikacja!$A$2:$A$136,0))</f>
        <v>Dotacja z budżetu państwa dla gmin uzdrowiskowych</v>
      </c>
      <c r="D353" s="98" t="n">
        <v>600</v>
      </c>
      <c r="E353" s="102" t="n">
        <v>2870</v>
      </c>
      <c r="F353" s="100" t="n">
        <f aca="false">SUM(G353:H353)</f>
        <v>0</v>
      </c>
      <c r="G353" s="101" t="n">
        <f aca="false" t="array" ref="G353:G353">SUM(IF(ewidencja!$A$8:$A$759=D353,IF(ewidencja!$C$8:$C$759=E353,ewidencja!$F$8:$F$759,0),0))</f>
        <v>0</v>
      </c>
      <c r="H353" s="101" t="n">
        <f aca="false" t="array" ref="H353:H353">SUM(IF(ewidencja!$A$8:$A$759=D353,IF(ewidencja!$C$8:$C$759=E353,ewidencja!$G$8:$G$759,0),0))</f>
        <v>0</v>
      </c>
    </row>
    <row r="354" s="51" customFormat="true" ht="12.75" hidden="true" customHeight="true" outlineLevel="0" collapsed="false">
      <c r="A354" s="49" t="s">
        <v>760</v>
      </c>
      <c r="B354" s="49"/>
      <c r="C354" s="50" t="str">
        <f aca="false">INDEX((klasyfikacja!$B$2:$B$136),MATCH(A354,klasyfikacja!$A$2:$A$136,0))</f>
        <v>Wpływy ze zwrotów dotacji oraz płatności wykorzystanych niezgodnie z przeznaczeniem lub wykorzystanych z naruszeniem procedur, o których mowa w art. 184 ustawy, pobranych nienależnie lub w nadmiernej wysokości</v>
      </c>
      <c r="D354" s="98" t="n">
        <v>600</v>
      </c>
      <c r="E354" s="102" t="n">
        <v>2910</v>
      </c>
      <c r="F354" s="100" t="n">
        <f aca="false">SUM(G354:H354)</f>
        <v>0</v>
      </c>
      <c r="G354" s="101" t="n">
        <f aca="false" t="array" ref="G354:G354">SUM(IF(ewidencja!$A$8:$A$759=D354,IF(ewidencja!$C$8:$C$759=E354,ewidencja!$F$8:$F$759,0),0))</f>
        <v>0</v>
      </c>
      <c r="H354" s="101" t="n">
        <f aca="false" t="array" ref="H354:H354">SUM(IF(ewidencja!$A$8:$A$759=D354,IF(ewidencja!$C$8:$C$759=E354,ewidencja!$G$8:$G$759,0),0))</f>
        <v>0</v>
      </c>
    </row>
    <row r="355" s="51" customFormat="true" ht="12.75" hidden="true" customHeight="true" outlineLevel="0" collapsed="false">
      <c r="A355" s="49" t="s">
        <v>762</v>
      </c>
      <c r="B355" s="49"/>
      <c r="C355" s="50" t="str">
        <f aca="false">INDEX((klasyfikacja!$B$2:$B$136),MATCH(A355,klasyfikacja!$A$2:$A$136,0))</f>
        <v>Subwencje ogólne z budżetu państwa</v>
      </c>
      <c r="D355" s="98" t="n">
        <v>600</v>
      </c>
      <c r="E355" s="102" t="n">
        <v>2920</v>
      </c>
      <c r="F355" s="100" t="n">
        <f aca="false">SUM(G355:H355)</f>
        <v>0</v>
      </c>
      <c r="G355" s="101" t="n">
        <f aca="false" t="array" ref="G355:G355">SUM(IF(ewidencja!$A$8:$A$759=D355,IF(ewidencja!$C$8:$C$759=E355,ewidencja!$F$8:$F$759,0),0))</f>
        <v>0</v>
      </c>
      <c r="H355" s="101" t="n">
        <f aca="false" t="array" ref="H355:H355">SUM(IF(ewidencja!$A$8:$A$759=D355,IF(ewidencja!$C$8:$C$759=E355,ewidencja!$G$8:$G$759,0),0))</f>
        <v>0</v>
      </c>
    </row>
    <row r="356" s="51" customFormat="true" ht="12.75" hidden="true" customHeight="true" outlineLevel="0" collapsed="false">
      <c r="A356" s="49" t="s">
        <v>764</v>
      </c>
      <c r="B356" s="49"/>
      <c r="C356" s="50" t="str">
        <f aca="false">INDEX((klasyfikacja!$B$2:$B$136),MATCH(A356,klasyfikacja!$A$2:$A$136,0))</f>
        <v>Wpływy ze zwrotów niewykorzystanych dotacji oraz płatności</v>
      </c>
      <c r="D356" s="98" t="n">
        <v>600</v>
      </c>
      <c r="E356" s="102" t="n">
        <v>2950</v>
      </c>
      <c r="F356" s="100" t="n">
        <f aca="false">SUM(G356:H356)</f>
        <v>0</v>
      </c>
      <c r="G356" s="101" t="n">
        <f aca="false" t="array" ref="G356:G356">SUM(IF(ewidencja!$A$8:$A$759=D356,IF(ewidencja!$C$8:$C$759=E356,ewidencja!$F$8:$F$759,0),0))</f>
        <v>0</v>
      </c>
      <c r="H356" s="101" t="n">
        <f aca="false" t="array" ref="H356:H356">SUM(IF(ewidencja!$A$8:$A$759=D356,IF(ewidencja!$C$8:$C$759=E356,ewidencja!$G$8:$G$759,0),0))</f>
        <v>0</v>
      </c>
    </row>
    <row r="357" s="51" customFormat="true" ht="18" hidden="false" customHeight="true" outlineLevel="0" collapsed="false">
      <c r="A357" s="94"/>
      <c r="B357" s="94"/>
      <c r="C357" s="95" t="s">
        <v>869</v>
      </c>
      <c r="D357" s="103"/>
      <c r="E357" s="104"/>
      <c r="F357" s="96" t="n">
        <f aca="false">SUM(G357:H357)</f>
        <v>292517923</v>
      </c>
      <c r="G357" s="97" t="n">
        <f aca="false">SUM(G358:G392)</f>
        <v>190564515</v>
      </c>
      <c r="H357" s="97" t="n">
        <f aca="false">SUM(H358:H392)</f>
        <v>101953408</v>
      </c>
    </row>
    <row r="358" s="51" customFormat="true" ht="12.75" hidden="true" customHeight="true" outlineLevel="0" collapsed="false">
      <c r="A358" s="49" t="s">
        <v>766</v>
      </c>
      <c r="B358" s="49"/>
      <c r="C358" s="50" t="str">
        <f aca="false">INDEX((klasyfikacja!$B$2:$B$136),MATCH(A358,klasyfikacja!$A$2:$A$136,0))</f>
        <v>Wpływy z tytułu przekształcenia prawa użytkowania wieczystego w prawo własności</v>
      </c>
      <c r="D358" s="98" t="n">
        <v>600</v>
      </c>
      <c r="E358" s="102" t="s">
        <v>419</v>
      </c>
      <c r="F358" s="100" t="n">
        <f aca="false">SUM(G358:H358)</f>
        <v>0</v>
      </c>
      <c r="G358" s="101" t="n">
        <f aca="false" t="array" ref="G358:G358">SUM(IF(ewidencja!$A$8:$A$759=D358,IF(ewidencja!$C$8:$C$759=E358,ewidencja!$F$8:$F$759,0),0))</f>
        <v>0</v>
      </c>
      <c r="H358" s="101" t="n">
        <f aca="false" t="array" ref="H358:H358">SUM(IF(ewidencja!$A$8:$A$759=D358,IF(ewidencja!$C$8:$C$759=E358,ewidencja!$G$8:$G$759,0),0))</f>
        <v>0</v>
      </c>
    </row>
    <row r="359" s="51" customFormat="true" ht="12.75" hidden="true" customHeight="true" outlineLevel="0" collapsed="false">
      <c r="A359" s="49" t="s">
        <v>768</v>
      </c>
      <c r="B359" s="49"/>
      <c r="C359" s="50" t="str">
        <f aca="false">INDEX((klasyfikacja!$B$2:$B$136),MATCH(A359,klasyfikacja!$A$2:$A$136,0))</f>
        <v>Wpłaty z tytułu odpłatnego nabycia prawa własności oraz prawa użytkowania wieczystego nieruchomości</v>
      </c>
      <c r="D359" s="98" t="n">
        <v>600</v>
      </c>
      <c r="E359" s="102" t="s">
        <v>475</v>
      </c>
      <c r="F359" s="100" t="n">
        <f aca="false">SUM(G359:H359)</f>
        <v>0</v>
      </c>
      <c r="G359" s="101" t="n">
        <f aca="false" t="array" ref="G359:G359">SUM(IF(ewidencja!$A$8:$A$759=D359,IF(ewidencja!$C$8:$C$759=E359,ewidencja!$F$8:$F$759,0),0))</f>
        <v>0</v>
      </c>
      <c r="H359" s="101" t="n">
        <f aca="false" t="array" ref="H359:H359">SUM(IF(ewidencja!$A$8:$A$759=D359,IF(ewidencja!$C$8:$C$759=E359,ewidencja!$G$8:$G$759,0),0))</f>
        <v>0</v>
      </c>
    </row>
    <row r="360" s="51" customFormat="true" ht="12.75" hidden="true" customHeight="true" outlineLevel="0" collapsed="false">
      <c r="A360" s="49" t="s">
        <v>770</v>
      </c>
      <c r="B360" s="49"/>
      <c r="C360" s="50" t="str">
        <f aca="false">INDEX((klasyfikacja!$B$2:$B$136),MATCH(A360,klasyfikacja!$A$2:$A$136,0))</f>
        <v>Wpływy ze zbycia praw majątkowych</v>
      </c>
      <c r="D360" s="98" t="n">
        <v>600</v>
      </c>
      <c r="E360" s="102" t="s">
        <v>870</v>
      </c>
      <c r="F360" s="100" t="n">
        <f aca="false">SUM(G360:H360)</f>
        <v>0</v>
      </c>
      <c r="G360" s="101" t="n">
        <f aca="false" t="array" ref="G360:G360">SUM(IF(ewidencja!$A$8:$A$759=D360,IF(ewidencja!$C$8:$C$759=E360,ewidencja!$F$8:$F$759,0),0))</f>
        <v>0</v>
      </c>
      <c r="H360" s="101" t="n">
        <f aca="false" t="array" ref="H360:H360">SUM(IF(ewidencja!$A$8:$A$759=D360,IF(ewidencja!$C$8:$C$759=E360,ewidencja!$G$8:$G$759,0),0))</f>
        <v>0</v>
      </c>
    </row>
    <row r="361" s="51" customFormat="true" ht="12.75" hidden="true" customHeight="true" outlineLevel="0" collapsed="false">
      <c r="A361" s="49" t="s">
        <v>772</v>
      </c>
      <c r="B361" s="49"/>
      <c r="C361" s="50" t="str">
        <f aca="false">INDEX((klasyfikacja!$B$2:$B$136),MATCH(A361,klasyfikacja!$A$2:$A$136,0))</f>
        <v>Wpływy z tytułu odszkodowania za przejęte nieruchomości pod inwestycje celu publicznego</v>
      </c>
      <c r="D361" s="98" t="n">
        <v>600</v>
      </c>
      <c r="E361" s="102" t="s">
        <v>871</v>
      </c>
      <c r="F361" s="100" t="n">
        <f aca="false">SUM(G361:H361)</f>
        <v>0</v>
      </c>
      <c r="G361" s="101" t="n">
        <f aca="false" t="array" ref="G361:G361">SUM(IF(ewidencja!$A$8:$A$759=D361,IF(ewidencja!$C$8:$C$759=E361,ewidencja!$F$8:$F$759,0),0))</f>
        <v>0</v>
      </c>
      <c r="H361" s="101" t="n">
        <f aca="false" t="array" ref="H361:H361">SUM(IF(ewidencja!$A$8:$A$759=D361,IF(ewidencja!$C$8:$C$759=E361,ewidencja!$G$8:$G$759,0),0))</f>
        <v>0</v>
      </c>
    </row>
    <row r="362" s="51" customFormat="true" ht="12.75" hidden="true" customHeight="true" outlineLevel="0" collapsed="false">
      <c r="A362" s="49" t="s">
        <v>774</v>
      </c>
      <c r="B362" s="49"/>
      <c r="C362" s="50" t="str">
        <f aca="false">INDEX((klasyfikacja!$B$2:$B$136),MATCH(A362,klasyfikacja!$A$2:$A$136,0))</f>
        <v>Wpływy ze sprzedaży składników majątkowych</v>
      </c>
      <c r="D362" s="98" t="n">
        <v>600</v>
      </c>
      <c r="E362" s="102" t="s">
        <v>472</v>
      </c>
      <c r="F362" s="100" t="n">
        <f aca="false">SUM(G362:H362)</f>
        <v>0</v>
      </c>
      <c r="G362" s="101" t="n">
        <f aca="false" t="array" ref="G362:G362">SUM(IF(ewidencja!$A$8:$A$759=D362,IF(ewidencja!$C$8:$C$759=E362,ewidencja!$F$8:$F$759,0),0))</f>
        <v>0</v>
      </c>
      <c r="H362" s="101" t="n">
        <f aca="false" t="array" ref="H362:H362">SUM(IF(ewidencja!$A$8:$A$759=D362,IF(ewidencja!$C$8:$C$759=E362,ewidencja!$G$8:$G$759,0),0))</f>
        <v>0</v>
      </c>
    </row>
    <row r="363" s="51" customFormat="true" ht="12.75" hidden="true" customHeight="true" outlineLevel="0" collapsed="false">
      <c r="A363" s="49" t="s">
        <v>776</v>
      </c>
      <c r="B363" s="49"/>
      <c r="C363" s="50" t="str">
        <f aca="false">INDEX((klasyfikacja!$B$2:$B$136),MATCH(A363,klasyfikacja!$A$2:$A$136,0))</f>
        <v>Środki z Funduszu Przeciwdziałania COVID-19 na finansowanie lub dofinansowanie kosztów realizacji inwestycji i zakupów inwestycyjnych związanych z przeciwdziałaniem COVID-19</v>
      </c>
      <c r="D363" s="98" t="n">
        <v>600</v>
      </c>
      <c r="E363" s="102" t="n">
        <v>6090</v>
      </c>
      <c r="F363" s="100" t="n">
        <f aca="false">SUM(G363:H363)</f>
        <v>0</v>
      </c>
      <c r="G363" s="101" t="n">
        <f aca="false" t="array" ref="G363:G363">SUM(IF(ewidencja!$A$8:$A$759=D363,IF(ewidencja!$C$8:$C$759=E363,ewidencja!$F$8:$F$759,0),0))</f>
        <v>0</v>
      </c>
      <c r="H363" s="101" t="n">
        <f aca="false" t="array" ref="H363:H363">SUM(IF(ewidencja!$A$8:$A$759=D363,IF(ewidencja!$C$8:$C$759=E363,ewidencja!$G$8:$G$759,0),0))</f>
        <v>0</v>
      </c>
    </row>
    <row r="364" s="51" customFormat="true" ht="12.75" hidden="true" customHeight="true" outlineLevel="0" collapsed="false">
      <c r="A364" s="49" t="s">
        <v>778</v>
      </c>
      <c r="B364" s="49"/>
      <c r="C364" s="50" t="str">
        <f aca="false">INDEX((klasyfikacja!$B$2:$B$136),MATCH(A364,klasyfikacja!$A$2:$A$136,0))</f>
        <v>Środki na inwestycje na drogach publicznych powiatowych i wojewódzkich oraz na drogach powiatowych, wojewódzkich i krajowych w granicach miast na prawach powiatu</v>
      </c>
      <c r="D364" s="98" t="n">
        <v>600</v>
      </c>
      <c r="E364" s="102" t="n">
        <v>6180</v>
      </c>
      <c r="F364" s="100" t="n">
        <f aca="false">SUM(G364:H364)</f>
        <v>0</v>
      </c>
      <c r="G364" s="101" t="n">
        <f aca="false" t="array" ref="G364:G364">SUM(IF(ewidencja!$A$8:$A$759=D364,IF(ewidencja!$C$8:$C$759=E364,ewidencja!$F$8:$F$759,0),0))</f>
        <v>0</v>
      </c>
      <c r="H364" s="101" t="n">
        <f aca="false" t="array" ref="H364:H364">SUM(IF(ewidencja!$A$8:$A$759=D364,IF(ewidencja!$C$8:$C$759=E364,ewidencja!$G$8:$G$759,0),0))</f>
        <v>0</v>
      </c>
    </row>
    <row r="365" s="51" customFormat="true" ht="37.5" hidden="true" customHeight="true" outlineLevel="0" collapsed="false">
      <c r="A365" s="49" t="s">
        <v>780</v>
      </c>
      <c r="B365" s="49"/>
      <c r="C365" s="50" t="str">
        <f aca="false">INDEX((klasyfikacja!$B$2:$B$136),MATCH(A365,klasyfikacja!$A$2:$A$136,0))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365" s="98" t="n">
        <v>600</v>
      </c>
      <c r="E365" s="102" t="n">
        <v>6207</v>
      </c>
      <c r="F365" s="100" t="n">
        <f aca="false">SUM(G365:H365)</f>
        <v>0</v>
      </c>
      <c r="G365" s="101" t="n">
        <f aca="false" t="array" ref="G365:G365">SUM(IF(ewidencja!$A$8:$A$759=D365,IF(ewidencja!$C$8:$C$759=E365,ewidencja!$F$8:$F$759,0),0))</f>
        <v>0</v>
      </c>
      <c r="H365" s="101" t="n">
        <f aca="false" t="array" ref="H365:H365">SUM(IF(ewidencja!$A$8:$A$759=D365,IF(ewidencja!$C$8:$C$759=E365,ewidencja!$G$8:$G$759,0),0))</f>
        <v>0</v>
      </c>
    </row>
    <row r="366" s="51" customFormat="true" ht="12.75" hidden="true" customHeight="true" outlineLevel="0" collapsed="false">
      <c r="A366" s="49" t="s">
        <v>782</v>
      </c>
      <c r="B366" s="49"/>
      <c r="C366" s="50" t="str">
        <f aca="false">INDEX((klasyfikacja!$B$2:$B$136),MATCH(A366,klasyfikacja!$A$2:$A$136,0))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366" s="98" t="n">
        <v>600</v>
      </c>
      <c r="E366" s="102" t="n">
        <v>6208</v>
      </c>
      <c r="F366" s="100" t="n">
        <f aca="false">SUM(G366:H366)</f>
        <v>0</v>
      </c>
      <c r="G366" s="101" t="n">
        <f aca="false" t="array" ref="G366:G366">SUM(IF(ewidencja!$A$8:$A$759=D366,IF(ewidencja!$C$8:$C$759=E366,ewidencja!$F$8:$F$759,0),0))</f>
        <v>0</v>
      </c>
      <c r="H366" s="101" t="n">
        <f aca="false" t="array" ref="H366:H366">SUM(IF(ewidencja!$A$8:$A$759=D366,IF(ewidencja!$C$8:$C$759=E366,ewidencja!$G$8:$G$759,0),0))</f>
        <v>0</v>
      </c>
    </row>
    <row r="367" s="51" customFormat="true" ht="12.75" hidden="true" customHeight="true" outlineLevel="0" collapsed="false">
      <c r="A367" s="49" t="s">
        <v>784</v>
      </c>
      <c r="B367" s="49"/>
      <c r="C367" s="50" t="str">
        <f aca="false">INDEX((klasyfikacja!$B$2:$B$136),MATCH(A367,klasyfikacja!$A$2:$A$136,0))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367" s="98" t="n">
        <v>600</v>
      </c>
      <c r="E367" s="102" t="n">
        <v>6209</v>
      </c>
      <c r="F367" s="100" t="n">
        <f aca="false">SUM(G367:H367)</f>
        <v>0</v>
      </c>
      <c r="G367" s="101" t="n">
        <f aca="false" t="array" ref="G367:G367">SUM(IF(ewidencja!$A$8:$A$759=D367,IF(ewidencja!$C$8:$C$759=E367,ewidencja!$F$8:$F$759,0),0))</f>
        <v>0</v>
      </c>
      <c r="H367" s="101" t="n">
        <f aca="false" t="array" ref="H367:H367">SUM(IF(ewidencja!$A$8:$A$759=D367,IF(ewidencja!$C$8:$C$759=E367,ewidencja!$G$8:$G$759,0),0))</f>
        <v>0</v>
      </c>
    </row>
    <row r="368" s="51" customFormat="true" ht="39" hidden="false" customHeight="true" outlineLevel="0" collapsed="false">
      <c r="A368" s="49" t="n">
        <v>6257</v>
      </c>
      <c r="B368" s="49"/>
      <c r="C368" s="50" t="e">
        <f aca="false">INDEX((klasyfikacja!$B$2:$B$136),MATCH(A368,klasyfikacja!$A$2:$A$136,0))</f>
        <v>#N/A</v>
      </c>
      <c r="D368" s="98" t="n">
        <v>600</v>
      </c>
      <c r="E368" s="102" t="n">
        <v>6257</v>
      </c>
      <c r="F368" s="100" t="n">
        <f aca="false">SUM(G368:H368)</f>
        <v>281855026</v>
      </c>
      <c r="G368" s="101" t="n">
        <f aca="false" t="array" ref="G368:G368">SUM(IF(ewidencja!$A$8:$A$759=D368,IF(ewidencja!$C$8:$C$759=E368,ewidencja!$F$8:$F$759,0),0))</f>
        <v>179901618</v>
      </c>
      <c r="H368" s="101" t="n">
        <f aca="false" t="array" ref="H368:H368">SUM(IF(ewidencja!$A$8:$A$759=D368,IF(ewidencja!$C$8:$C$759=E368,ewidencja!$G$8:$G$759,0),0))</f>
        <v>101953408</v>
      </c>
    </row>
    <row r="369" s="51" customFormat="true" ht="63.75" hidden="true" customHeight="false" outlineLevel="0" collapsed="false">
      <c r="A369" s="49" t="s">
        <v>787</v>
      </c>
      <c r="B369" s="49"/>
      <c r="C369" s="50" t="str">
        <f aca="false">INDEX((klasyfikacja!$B$2:$B$136),MATCH(A369,klasyfikacja!$A$2:$A$136,0))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369" s="98" t="n">
        <v>600</v>
      </c>
      <c r="E369" s="102" t="n">
        <v>6258</v>
      </c>
      <c r="F369" s="100" t="n">
        <f aca="false">SUM(G369:H369)</f>
        <v>0</v>
      </c>
      <c r="G369" s="101" t="n">
        <f aca="false" t="array" ref="G369:G369">SUM(IF(ewidencja!$A$8:$A$759=D369,IF(ewidencja!$C$8:$C$759=E369,ewidencja!$F$8:$F$759,0),0))</f>
        <v>0</v>
      </c>
      <c r="H369" s="101" t="n">
        <f aca="false" t="array" ref="H369:H369">SUM(IF(ewidencja!$A$8:$A$759=D369,IF(ewidencja!$C$8:$C$759=E369,ewidencja!$G$8:$G$759,0),0))</f>
        <v>0</v>
      </c>
    </row>
    <row r="370" s="51" customFormat="true" ht="37.5" hidden="true" customHeight="true" outlineLevel="0" collapsed="false">
      <c r="A370" s="49" t="s">
        <v>788</v>
      </c>
      <c r="B370" s="49"/>
      <c r="C370" s="50" t="str">
        <f aca="false">INDEX((klasyfikacja!$B$2:$B$136),MATCH(A370,klasyfikacja!$A$2:$A$136,0))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370" s="98" t="n">
        <v>600</v>
      </c>
      <c r="E370" s="102" t="n">
        <v>6259</v>
      </c>
      <c r="F370" s="100" t="n">
        <f aca="false">SUM(G370:H370)</f>
        <v>0</v>
      </c>
      <c r="G370" s="101" t="n">
        <f aca="false" t="array" ref="G370:G370">SUM(IF(ewidencja!$A$8:$A$759=D370,IF(ewidencja!$C$8:$C$759=E370,ewidencja!$F$8:$F$759,0),0))</f>
        <v>0</v>
      </c>
      <c r="H370" s="101" t="n">
        <f aca="false" t="array" ref="H370:H370">SUM(IF(ewidencja!$A$8:$A$759=D370,IF(ewidencja!$C$8:$C$759=E370,ewidencja!$G$8:$G$759,0),0))</f>
        <v>0</v>
      </c>
    </row>
    <row r="371" s="51" customFormat="true" ht="12.75" hidden="true" customHeight="true" outlineLevel="0" collapsed="false">
      <c r="A371" s="49" t="s">
        <v>789</v>
      </c>
      <c r="B371" s="49"/>
      <c r="C371" s="50" t="str">
        <f aca="false">INDEX((klasyfikacja!$B$2:$B$136),MATCH(A371,klasyfikacja!$A$2:$A$136,0))</f>
        <v>Dotacja otrzymana z państwowych funduszy celowych na finansowanie lub dofinansowanie kosztów realizacji inwestycji i zakupów inwestycyjnych jednostek sektora finansów publicznych</v>
      </c>
      <c r="D371" s="98" t="n">
        <v>600</v>
      </c>
      <c r="E371" s="102" t="n">
        <v>6260</v>
      </c>
      <c r="F371" s="100" t="n">
        <f aca="false">SUM(G371:H371)</f>
        <v>0</v>
      </c>
      <c r="G371" s="101" t="n">
        <f aca="false" t="array" ref="G371:G371">SUM(IF(ewidencja!$A$8:$A$759=D371,IF(ewidencja!$C$8:$C$759=E371,ewidencja!$F$8:$F$759,0),0))</f>
        <v>0</v>
      </c>
      <c r="H371" s="101" t="n">
        <f aca="false" t="array" ref="H371:H371">SUM(IF(ewidencja!$A$8:$A$759=D371,IF(ewidencja!$C$8:$C$759=E371,ewidencja!$G$8:$G$759,0),0))</f>
        <v>0</v>
      </c>
    </row>
    <row r="372" s="51" customFormat="true" ht="12.75" hidden="true" customHeight="true" outlineLevel="0" collapsed="false">
      <c r="A372" s="49" t="s">
        <v>791</v>
      </c>
      <c r="B372" s="49"/>
      <c r="C372" s="50" t="str">
        <f aca="false">INDEX((klasyfikacja!$B$2:$B$136),MATCH(A372,klasyfikacja!$A$2:$A$136,0))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372" s="98" t="n">
        <v>600</v>
      </c>
      <c r="E372" s="102" t="n">
        <v>6280</v>
      </c>
      <c r="F372" s="100" t="n">
        <f aca="false">SUM(G372:H372)</f>
        <v>0</v>
      </c>
      <c r="G372" s="101" t="n">
        <f aca="false" t="array" ref="G372:G372">SUM(IF(ewidencja!$A$8:$A$759=D372,IF(ewidencja!$C$8:$C$759=E372,ewidencja!$F$8:$F$759,0),0))</f>
        <v>0</v>
      </c>
      <c r="H372" s="101" t="n">
        <f aca="false" t="array" ref="H372:H372">SUM(IF(ewidencja!$A$8:$A$759=D372,IF(ewidencja!$C$8:$C$759=E372,ewidencja!$G$8:$G$759,0),0))</f>
        <v>0</v>
      </c>
    </row>
    <row r="373" s="51" customFormat="true" ht="26.25" hidden="false" customHeight="true" outlineLevel="0" collapsed="false">
      <c r="A373" s="49" t="n">
        <v>6290</v>
      </c>
      <c r="B373" s="49"/>
      <c r="C373" s="50" t="e">
        <f aca="false">INDEX((klasyfikacja!$B$2:$B$136),MATCH(A373,klasyfikacja!$A$2:$A$136,0))</f>
        <v>#N/A</v>
      </c>
      <c r="D373" s="98" t="n">
        <v>600</v>
      </c>
      <c r="E373" s="102" t="n">
        <v>6290</v>
      </c>
      <c r="F373" s="100" t="n">
        <f aca="false">SUM(G373:H373)</f>
        <v>4756960</v>
      </c>
      <c r="G373" s="101" t="n">
        <f aca="false" t="array" ref="G373:G373">SUM(IF(ewidencja!$A$8:$A$759=D373,IF(ewidencja!$C$8:$C$759=E373,ewidencja!$F$8:$F$759,0),0))</f>
        <v>4756960</v>
      </c>
      <c r="H373" s="101" t="n">
        <f aca="false" t="array" ref="H373:H373">SUM(IF(ewidencja!$A$8:$A$759=D373,IF(ewidencja!$C$8:$C$759=E373,ewidencja!$G$8:$G$759,0),0))</f>
        <v>0</v>
      </c>
    </row>
    <row r="374" s="51" customFormat="true" ht="12.75" hidden="true" customHeight="true" outlineLevel="0" collapsed="false">
      <c r="A374" s="49" t="s">
        <v>797</v>
      </c>
      <c r="B374" s="49"/>
      <c r="C374" s="50" t="str">
        <f aca="false">INDEX((klasyfikacja!$B$2:$B$136),MATCH(A374,klasyfikacja!$A$2:$A$136,0))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374" s="98" t="n">
        <v>600</v>
      </c>
      <c r="E374" s="102" t="n">
        <v>6291</v>
      </c>
      <c r="F374" s="100" t="n">
        <f aca="false">SUM(G374:H374)</f>
        <v>0</v>
      </c>
      <c r="G374" s="101" t="n">
        <f aca="false" t="array" ref="G374:G374">SUM(IF(ewidencja!$A$8:$A$759=D374,IF(ewidencja!$C$8:$C$759=E374,ewidencja!$F$8:$F$759,0),0))</f>
        <v>0</v>
      </c>
      <c r="H374" s="101" t="n">
        <f aca="false" t="array" ref="H374:H374">SUM(IF(ewidencja!$A$8:$A$759=D374,IF(ewidencja!$C$8:$C$759=E374,ewidencja!$G$8:$G$759,0),0))</f>
        <v>0</v>
      </c>
    </row>
    <row r="375" s="51" customFormat="true" ht="12.75" hidden="true" customHeight="true" outlineLevel="0" collapsed="false">
      <c r="A375" s="49" t="s">
        <v>801</v>
      </c>
      <c r="B375" s="49"/>
      <c r="C375" s="50" t="str">
        <f aca="false">INDEX((klasyfikacja!$B$2:$B$136),MATCH(A375,klasyfikacja!$A$2:$A$136,0))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375" s="98" t="n">
        <v>600</v>
      </c>
      <c r="E375" s="102" t="n">
        <v>6296</v>
      </c>
      <c r="F375" s="100" t="n">
        <f aca="false">SUM(G375:H375)</f>
        <v>0</v>
      </c>
      <c r="G375" s="101" t="n">
        <f aca="false" t="array" ref="G375:G375">SUM(IF(ewidencja!$A$8:$A$759=D375,IF(ewidencja!$C$8:$C$759=E375,ewidencja!$F$8:$F$759,0),0))</f>
        <v>0</v>
      </c>
      <c r="H375" s="101" t="n">
        <f aca="false" t="array" ref="H375:H375">SUM(IF(ewidencja!$A$8:$A$759=D375,IF(ewidencja!$C$8:$C$759=E375,ewidencja!$G$8:$G$759,0),0))</f>
        <v>0</v>
      </c>
    </row>
    <row r="376" s="51" customFormat="true" ht="12.75" hidden="true" customHeight="true" outlineLevel="0" collapsed="false">
      <c r="A376" s="49" t="s">
        <v>803</v>
      </c>
      <c r="B376" s="49"/>
      <c r="C376" s="50" t="str">
        <f aca="false">INDEX((klasyfikacja!$B$2:$B$136),MATCH(A376,klasyfikacja!$A$2:$A$136,0))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376" s="98" t="n">
        <v>600</v>
      </c>
      <c r="E376" s="102" t="n">
        <v>6297</v>
      </c>
      <c r="F376" s="100" t="n">
        <f aca="false">SUM(G376:H376)</f>
        <v>0</v>
      </c>
      <c r="G376" s="101" t="n">
        <f aca="false" t="array" ref="G376:G376">SUM(IF(ewidencja!$A$8:$A$759=D376,IF(ewidencja!$C$8:$C$759=E376,ewidencja!$F$8:$F$759,0),0))</f>
        <v>0</v>
      </c>
      <c r="H376" s="101" t="n">
        <f aca="false" t="array" ref="H376:H376">SUM(IF(ewidencja!$A$8:$A$759=D376,IF(ewidencja!$C$8:$C$759=E376,ewidencja!$G$8:$G$759,0),0))</f>
        <v>0</v>
      </c>
    </row>
    <row r="377" s="51" customFormat="true" ht="12.75" hidden="true" customHeight="true" outlineLevel="0" collapsed="false">
      <c r="A377" s="49" t="s">
        <v>805</v>
      </c>
      <c r="B377" s="49"/>
      <c r="C377" s="50" t="str">
        <f aca="false">INDEX((klasyfikacja!$B$2:$B$136),MATCH(A377,klasyfikacja!$A$2:$A$136,0))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377" s="98" t="n">
        <v>600</v>
      </c>
      <c r="E377" s="102" t="n">
        <v>6298</v>
      </c>
      <c r="F377" s="100" t="n">
        <f aca="false">SUM(G377:H377)</f>
        <v>0</v>
      </c>
      <c r="G377" s="101" t="n">
        <f aca="false" t="array" ref="G377:G377">SUM(IF(ewidencja!$A$8:$A$759=D377,IF(ewidencja!$C$8:$C$759=E377,ewidencja!$F$8:$F$759,0),0))</f>
        <v>0</v>
      </c>
      <c r="H377" s="101" t="n">
        <f aca="false" t="array" ref="H377:H377">SUM(IF(ewidencja!$A$8:$A$759=D377,IF(ewidencja!$C$8:$C$759=E377,ewidencja!$G$8:$G$759,0),0))</f>
        <v>0</v>
      </c>
    </row>
    <row r="378" s="51" customFormat="true" ht="25.5" hidden="false" customHeight="false" outlineLevel="0" collapsed="false">
      <c r="A378" s="49" t="n">
        <v>6300</v>
      </c>
      <c r="B378" s="49"/>
      <c r="C378" s="50" t="e">
        <f aca="false">INDEX((klasyfikacja!$B$2:$B$136),MATCH(A378,klasyfikacja!$A$2:$A$136,0))</f>
        <v>#N/A</v>
      </c>
      <c r="D378" s="98" t="n">
        <v>600</v>
      </c>
      <c r="E378" s="102" t="n">
        <v>6300</v>
      </c>
      <c r="F378" s="100" t="n">
        <f aca="false">SUM(G378:H378)</f>
        <v>5905937</v>
      </c>
      <c r="G378" s="101" t="n">
        <f aca="false" t="array" ref="G378:G378">SUM(IF(ewidencja!$A$8:$A$759=D378,IF(ewidencja!$C$8:$C$759=E378,ewidencja!$F$8:$F$759,0),0))</f>
        <v>5905937</v>
      </c>
      <c r="H378" s="101" t="n">
        <f aca="false" t="array" ref="H378:H378">SUM(IF(ewidencja!$A$8:$A$759=D378,IF(ewidencja!$C$8:$C$759=E378,ewidencja!$G$8:$G$759,0),0))</f>
        <v>0</v>
      </c>
    </row>
    <row r="379" s="51" customFormat="true" ht="12.75" hidden="true" customHeight="true" outlineLevel="0" collapsed="false">
      <c r="A379" s="49" t="s">
        <v>811</v>
      </c>
      <c r="B379" s="49"/>
      <c r="C379" s="50" t="str">
        <f aca="false">INDEX((klasyfikacja!$B$2:$B$136),MATCH(A379,klasyfikacja!$A$2:$A$136,0))</f>
        <v>Dotacja celowa otrzymana z budżetu państwa na inwestycje i zakupy inwestycyjne z zakresu administracji rządowej oraz innych zadań zleconych gminom ustawami</v>
      </c>
      <c r="D379" s="98" t="n">
        <v>600</v>
      </c>
      <c r="E379" s="102" t="n">
        <v>6310</v>
      </c>
      <c r="F379" s="100" t="n">
        <f aca="false">SUM(G379:H379)</f>
        <v>0</v>
      </c>
      <c r="G379" s="101" t="n">
        <f aca="false" t="array" ref="G379:G379">SUM(IF(ewidencja!$A$8:$A$759=D379,IF(ewidencja!$C$8:$C$759=E379,ewidencja!$F$8:$F$759,0),0))</f>
        <v>0</v>
      </c>
      <c r="H379" s="101" t="n">
        <f aca="false" t="array" ref="H379:H379">SUM(IF(ewidencja!$A$8:$A$759=D379,IF(ewidencja!$C$8:$C$759=E379,ewidencja!$G$8:$G$759,0),0))</f>
        <v>0</v>
      </c>
    </row>
    <row r="380" s="51" customFormat="true" ht="12.75" hidden="true" customHeight="true" outlineLevel="0" collapsed="false">
      <c r="A380" s="49" t="s">
        <v>813</v>
      </c>
      <c r="B380" s="49"/>
      <c r="C380" s="50" t="str">
        <f aca="false">INDEX((klasyfikacja!$B$2:$B$136),MATCH(A380,klasyfikacja!$A$2:$A$136,0))</f>
        <v>Dotacja celowa otrzymana z budżetu państwa na inwestycje i zakupy inwestycyjne realizowane przez gminę na podstawie porozumień z organami administracji rządowej</v>
      </c>
      <c r="D380" s="98" t="n">
        <v>600</v>
      </c>
      <c r="E380" s="102" t="n">
        <v>6320</v>
      </c>
      <c r="F380" s="100" t="n">
        <f aca="false">SUM(G380:H380)</f>
        <v>0</v>
      </c>
      <c r="G380" s="101" t="n">
        <f aca="false" t="array" ref="G380:G380">SUM(IF(ewidencja!$A$8:$A$759=D380,IF(ewidencja!$C$8:$C$759=E380,ewidencja!$F$8:$F$759,0),0))</f>
        <v>0</v>
      </c>
      <c r="H380" s="101" t="n">
        <f aca="false" t="array" ref="H380:H380">SUM(IF(ewidencja!$A$8:$A$759=D380,IF(ewidencja!$C$8:$C$759=E380,ewidencja!$G$8:$G$759,0),0))</f>
        <v>0</v>
      </c>
    </row>
    <row r="381" s="51" customFormat="true" ht="12.75" hidden="true" customHeight="true" outlineLevel="0" collapsed="false">
      <c r="A381" s="49" t="s">
        <v>815</v>
      </c>
      <c r="B381" s="49"/>
      <c r="C381" s="50" t="str">
        <f aca="false">INDEX((klasyfikacja!$B$2:$B$136),MATCH(A381,klasyfikacja!$A$2:$A$136,0))</f>
        <v>Dotacja celowa otrzymana z budżetu państwa na realizację inwestycji i zakupów inwestycyjnych własnych gmin (związków gmin, związków powiatowo-gminnych)</v>
      </c>
      <c r="D381" s="98" t="n">
        <v>600</v>
      </c>
      <c r="E381" s="102" t="n">
        <v>6330</v>
      </c>
      <c r="F381" s="100" t="n">
        <f aca="false">SUM(G381:H381)</f>
        <v>0</v>
      </c>
      <c r="G381" s="101" t="n">
        <f aca="false" t="array" ref="G381:G381">SUM(IF(ewidencja!$A$8:$A$759=D381,IF(ewidencja!$C$8:$C$759=E381,ewidencja!$F$8:$F$759,0),0))</f>
        <v>0</v>
      </c>
      <c r="H381" s="101" t="n">
        <f aca="false" t="array" ref="H381:H381">SUM(IF(ewidencja!$A$8:$A$759=D381,IF(ewidencja!$C$8:$C$759=E381,ewidencja!$G$8:$G$759,0),0))</f>
        <v>0</v>
      </c>
    </row>
    <row r="382" s="51" customFormat="true" ht="12.75" hidden="true" customHeight="true" outlineLevel="0" collapsed="false">
      <c r="A382" s="49" t="s">
        <v>817</v>
      </c>
      <c r="B382" s="49"/>
      <c r="C382" s="50" t="str">
        <f aca="false">INDEX((klasyfikacja!$B$2:$B$136),MATCH(A382,klasyfikacja!$A$2:$A$136,0))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382" s="98" t="n">
        <v>600</v>
      </c>
      <c r="E382" s="102" t="n">
        <v>6340</v>
      </c>
      <c r="F382" s="100" t="n">
        <f aca="false">SUM(G382:H382)</f>
        <v>0</v>
      </c>
      <c r="G382" s="101" t="n">
        <f aca="false" t="array" ref="G382:G382">SUM(IF(ewidencja!$A$8:$A$759=D382,IF(ewidencja!$C$8:$C$759=E382,ewidencja!$F$8:$F$759,0),0))</f>
        <v>0</v>
      </c>
      <c r="H382" s="101" t="n">
        <f aca="false" t="array" ref="H382:H382">SUM(IF(ewidencja!$A$8:$A$759=D382,IF(ewidencja!$C$8:$C$759=E382,ewidencja!$G$8:$G$759,0),0))</f>
        <v>0</v>
      </c>
    </row>
    <row r="383" s="51" customFormat="true" ht="12.75" hidden="true" customHeight="true" outlineLevel="0" collapsed="false">
      <c r="A383" s="49" t="s">
        <v>821</v>
      </c>
      <c r="B383" s="49"/>
      <c r="C383" s="50" t="str">
        <f aca="false">INDEX((klasyfikacja!$B$2:$B$136),MATCH(A383,klasyfikacja!$A$2:$A$136,0))</f>
        <v>Dotacja celowa otrzymana z budżetu państwa na inwestycje i zakupy inwestycyjne z zakresu administracji rządowej oraz inne zadania zlecone ustawami realizowane przez powiat</v>
      </c>
      <c r="D383" s="98" t="n">
        <v>600</v>
      </c>
      <c r="E383" s="102" t="n">
        <v>6410</v>
      </c>
      <c r="F383" s="100" t="n">
        <f aca="false">SUM(G383:H383)</f>
        <v>0</v>
      </c>
      <c r="G383" s="101" t="n">
        <f aca="false" t="array" ref="G383:G383">SUM(IF(ewidencja!$A$8:$A$759=D383,IF(ewidencja!$C$8:$C$759=E383,ewidencja!$F$8:$F$759,0),0))</f>
        <v>0</v>
      </c>
      <c r="H383" s="101" t="n">
        <f aca="false" t="array" ref="H383:H383">SUM(IF(ewidencja!$A$8:$A$759=D383,IF(ewidencja!$C$8:$C$759=E383,ewidencja!$G$8:$G$759,0),0))</f>
        <v>0</v>
      </c>
    </row>
    <row r="384" s="51" customFormat="true" ht="12.75" hidden="true" customHeight="true" outlineLevel="0" collapsed="false">
      <c r="A384" s="49" t="s">
        <v>823</v>
      </c>
      <c r="B384" s="49"/>
      <c r="C384" s="50" t="str">
        <f aca="false">INDEX((klasyfikacja!$B$2:$B$136),MATCH(A384,klasyfikacja!$A$2:$A$136,0))</f>
        <v>Dotacja celowa otrzymana z budżetu państwa na inwestycje i zakupy inwestycyjne realizowane przez powiat na podstawie porozumień z organami administracji rządowej</v>
      </c>
      <c r="D384" s="98" t="n">
        <v>600</v>
      </c>
      <c r="E384" s="102" t="n">
        <v>6420</v>
      </c>
      <c r="F384" s="100" t="n">
        <f aca="false">SUM(G384:H384)</f>
        <v>0</v>
      </c>
      <c r="G384" s="101" t="n">
        <f aca="false" t="array" ref="G384:G384">SUM(IF(ewidencja!$A$8:$A$759=D384,IF(ewidencja!$C$8:$C$759=E384,ewidencja!$F$8:$F$759,0),0))</f>
        <v>0</v>
      </c>
      <c r="H384" s="101" t="n">
        <f aca="false" t="array" ref="H384:H384">SUM(IF(ewidencja!$A$8:$A$759=D384,IF(ewidencja!$C$8:$C$759=E384,ewidencja!$G$8:$G$759,0),0))</f>
        <v>0</v>
      </c>
    </row>
    <row r="385" s="51" customFormat="true" ht="12.75" hidden="true" customHeight="true" outlineLevel="0" collapsed="false">
      <c r="A385" s="49" t="s">
        <v>825</v>
      </c>
      <c r="B385" s="49"/>
      <c r="C385" s="50" t="str">
        <f aca="false">INDEX((klasyfikacja!$B$2:$B$136),MATCH(A385,klasyfikacja!$A$2:$A$136,0))</f>
        <v>Dotacja celowa otrzymana z budżetu państwa na realizację inwestycji i zakupów inwestycyjnych własnych powiatu</v>
      </c>
      <c r="D385" s="98" t="n">
        <v>600</v>
      </c>
      <c r="E385" s="102" t="n">
        <v>6430</v>
      </c>
      <c r="F385" s="100" t="n">
        <f aca="false">SUM(G385:H385)</f>
        <v>0</v>
      </c>
      <c r="G385" s="101" t="n">
        <f aca="false" t="array" ref="G385:G385">SUM(IF(ewidencja!$A$8:$A$759=D385,IF(ewidencja!$C$8:$C$759=E385,ewidencja!$F$8:$F$759,0),0))</f>
        <v>0</v>
      </c>
      <c r="H385" s="101" t="n">
        <f aca="false" t="array" ref="H385:H385">SUM(IF(ewidencja!$A$8:$A$759=D385,IF(ewidencja!$C$8:$C$759=E385,ewidencja!$G$8:$G$759,0),0))</f>
        <v>0</v>
      </c>
    </row>
    <row r="386" s="51" customFormat="true" ht="12.75" hidden="true" customHeight="true" outlineLevel="0" collapsed="false">
      <c r="A386" s="49" t="s">
        <v>827</v>
      </c>
      <c r="B386" s="49"/>
      <c r="C386" s="50" t="str">
        <f aca="false">INDEX((klasyfikacja!$B$2:$B$136),MATCH(A386,klasyfikacja!$A$2:$A$136,0))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386" s="98" t="n">
        <v>600</v>
      </c>
      <c r="E386" s="102" t="n">
        <v>6440</v>
      </c>
      <c r="F386" s="100" t="n">
        <f aca="false">SUM(G386:H386)</f>
        <v>0</v>
      </c>
      <c r="G386" s="101" t="n">
        <f aca="false" t="array" ref="G386:G386">SUM(IF(ewidencja!$A$8:$A$759=D386,IF(ewidencja!$C$8:$C$759=E386,ewidencja!$F$8:$F$759,0),0))</f>
        <v>0</v>
      </c>
      <c r="H386" s="101" t="n">
        <f aca="false" t="array" ref="H386:H386">SUM(IF(ewidencja!$A$8:$A$759=D386,IF(ewidencja!$C$8:$C$759=E386,ewidencja!$G$8:$G$759,0),0))</f>
        <v>0</v>
      </c>
    </row>
    <row r="387" s="51" customFormat="true" ht="12.75" hidden="true" customHeight="true" outlineLevel="0" collapsed="false">
      <c r="A387" s="49" t="s">
        <v>829</v>
      </c>
      <c r="B387" s="49"/>
      <c r="C387" s="50" t="str">
        <f aca="false">INDEX((klasyfikacja!$B$2:$B$136),MATCH(A387,klasyfikacja!$A$2:$A$136,0))</f>
        <v>Dotacja celowa otrzymana z gminy na inwestycje i zakupy inwestycyjne realizowane na podstawie porozumień (umów) między jednostkami samorządu terytorialnego</v>
      </c>
      <c r="D387" s="98" t="n">
        <v>600</v>
      </c>
      <c r="E387" s="102" t="n">
        <v>6610</v>
      </c>
      <c r="F387" s="100" t="n">
        <f aca="false">SUM(G387:H387)</f>
        <v>0</v>
      </c>
      <c r="G387" s="101" t="n">
        <f aca="false" t="array" ref="G387:G387">SUM(IF(ewidencja!$A$8:$A$759=D387,IF(ewidencja!$C$8:$C$759=E387,ewidencja!$F$8:$F$759,0),0))</f>
        <v>0</v>
      </c>
      <c r="H387" s="101" t="n">
        <f aca="false" t="array" ref="H387:H387">SUM(IF(ewidencja!$A$8:$A$759=D387,IF(ewidencja!$C$8:$C$759=E387,ewidencja!$G$8:$G$759,0),0))</f>
        <v>0</v>
      </c>
    </row>
    <row r="388" s="51" customFormat="true" ht="12.75" hidden="true" customHeight="true" outlineLevel="0" collapsed="false">
      <c r="A388" s="49" t="s">
        <v>831</v>
      </c>
      <c r="B388" s="49"/>
      <c r="C388" s="50" t="str">
        <f aca="false">INDEX((klasyfikacja!$B$2:$B$136),MATCH(A388,klasyfikacja!$A$2:$A$136,0))</f>
        <v>Dotacja celowa otrzymana z powiatu na inwestycje i zakupy inwestycyjne realizowane na podstawie porozumień (umów) między jednostkami samorządu terytorialnego</v>
      </c>
      <c r="D388" s="98" t="n">
        <v>600</v>
      </c>
      <c r="E388" s="102" t="n">
        <v>6620</v>
      </c>
      <c r="F388" s="100" t="n">
        <f aca="false">SUM(G388:H388)</f>
        <v>0</v>
      </c>
      <c r="G388" s="101" t="n">
        <f aca="false" t="array" ref="G388:G388">SUM(IF(ewidencja!$A$8:$A$759=D388,IF(ewidencja!$C$8:$C$759=E388,ewidencja!$F$8:$F$759,0),0))</f>
        <v>0</v>
      </c>
      <c r="H388" s="101" t="n">
        <f aca="false" t="array" ref="H388:H388">SUM(IF(ewidencja!$A$8:$A$759=D388,IF(ewidencja!$C$8:$C$759=E388,ewidencja!$G$8:$G$759,0),0))</f>
        <v>0</v>
      </c>
    </row>
    <row r="389" s="51" customFormat="true" ht="12.75" hidden="true" customHeight="true" outlineLevel="0" collapsed="false">
      <c r="A389" s="49" t="s">
        <v>833</v>
      </c>
      <c r="B389" s="49"/>
      <c r="C389" s="50" t="str">
        <f aca="false">INDEX((klasyfikacja!$B$2:$B$136),MATCH(A389,klasyfikacja!$A$2:$A$136,0))</f>
        <v>Dotacja celowa otrzymana z samorządu województwa na inwestycje i zakupy inwestycyjne realizowane na podstawie porozumień (umów) między jednostkami samorządu terytorialnego</v>
      </c>
      <c r="D389" s="109" t="n">
        <v>600</v>
      </c>
      <c r="E389" s="102" t="n">
        <v>6630</v>
      </c>
      <c r="F389" s="100" t="n">
        <f aca="false">SUM(G389:H389)</f>
        <v>0</v>
      </c>
      <c r="G389" s="101" t="n">
        <f aca="false" t="array" ref="G389:G389">SUM(IF(ewidencja!$A$8:$A$759=D389,IF(ewidencja!$C$8:$C$759=E389,ewidencja!$F$8:$F$759,0),0))</f>
        <v>0</v>
      </c>
      <c r="H389" s="101" t="n">
        <f aca="false" t="array" ref="H389:H389">SUM(IF(ewidencja!$A$8:$A$759=D389,IF(ewidencja!$C$8:$C$759=E389,ewidencja!$G$8:$G$759,0),0))</f>
        <v>0</v>
      </c>
    </row>
    <row r="390" s="51" customFormat="true" ht="12.75" hidden="true" customHeight="true" outlineLevel="0" collapsed="false">
      <c r="A390" s="49" t="s">
        <v>837</v>
      </c>
      <c r="B390" s="49"/>
      <c r="C390" s="50" t="str">
        <f aca="false">INDEX((klasyfikacja!$B$2:$B$136),MATCH(A390,klasyfikacja!$A$2:$A$136,0))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390" s="98" t="n">
        <v>600</v>
      </c>
      <c r="E390" s="102" t="n">
        <v>6660</v>
      </c>
      <c r="F390" s="100" t="n">
        <f aca="false">SUM(G390:H390)</f>
        <v>0</v>
      </c>
      <c r="G390" s="101" t="n">
        <f aca="false" t="array" ref="G390:G390">SUM(IF(ewidencja!$A$8:$A$759=D390,IF(ewidencja!$C$8:$C$759=E390,ewidencja!$F$8:$F$759,0),0))</f>
        <v>0</v>
      </c>
      <c r="H390" s="101" t="n">
        <f aca="false" t="array" ref="H390:H390">SUM(IF(ewidencja!$A$8:$A$759=D390,IF(ewidencja!$C$8:$C$759=E390,ewidencja!$G$8:$G$759,0),0))</f>
        <v>0</v>
      </c>
    </row>
    <row r="391" s="51" customFormat="true" ht="25.5" hidden="true" customHeight="true" outlineLevel="0" collapsed="false">
      <c r="A391" s="49" t="s">
        <v>839</v>
      </c>
      <c r="B391" s="49"/>
      <c r="C391" s="50" t="str">
        <f aca="false">INDEX((klasyfikacja!$B$2:$B$136),MATCH(A391,klasyfikacja!$A$2:$A$136,0))</f>
        <v>Wpłata środków finansowych z niewykorzystanych w terminie wydatków, które nie wygasają z upływem roku budżetowego</v>
      </c>
      <c r="D391" s="98" t="n">
        <v>600</v>
      </c>
      <c r="E391" s="102" t="n">
        <v>6680</v>
      </c>
      <c r="F391" s="100" t="n">
        <f aca="false">SUM(G391:H391)</f>
        <v>0</v>
      </c>
      <c r="G391" s="101" t="n">
        <f aca="false" t="array" ref="G391:G391">SUM(IF(ewidencja!$A$8:$A$759=D391,IF(ewidencja!$C$8:$C$759=E391,ewidencja!$F$8:$F$759,0),0))</f>
        <v>0</v>
      </c>
      <c r="H391" s="101" t="n">
        <f aca="false" t="array" ref="H391:H391">SUM(IF(ewidencja!$A$8:$A$759=D391,IF(ewidencja!$C$8:$C$759=E391,ewidencja!$G$8:$G$759,0),0))</f>
        <v>0</v>
      </c>
    </row>
    <row r="392" s="51" customFormat="true" ht="12.75" hidden="true" customHeight="true" outlineLevel="0" collapsed="false">
      <c r="A392" s="49" t="s">
        <v>841</v>
      </c>
      <c r="B392" s="49"/>
      <c r="C392" s="50" t="str">
        <f aca="false">INDEX((klasyfikacja!$B$2:$B$136),MATCH(A392,klasyfikacja!$A$2:$A$136,0))</f>
        <v>Wpływy ze zwrotów niewykorzystanych dotacji oraz płatności, dotyczące dochodów majątkowych</v>
      </c>
      <c r="D392" s="105" t="n">
        <v>600</v>
      </c>
      <c r="E392" s="106" t="n">
        <v>6690</v>
      </c>
      <c r="F392" s="100" t="n">
        <f aca="false">SUM(G392:H392)</f>
        <v>0</v>
      </c>
      <c r="G392" s="101" t="n">
        <f aca="false" t="array" ref="G392:G392">SUM(IF(ewidencja!$A$8:$A$759=D392,IF(ewidencja!$C$8:$C$759=E392,ewidencja!$F$8:$F$759,0),0))</f>
        <v>0</v>
      </c>
      <c r="H392" s="101" t="n">
        <f aca="false" t="array" ref="H392:H392">SUM(IF(ewidencja!$A$8:$A$759=D392,IF(ewidencja!$C$8:$C$759=E392,ewidencja!$G$8:$G$759,0),0))</f>
        <v>0</v>
      </c>
    </row>
    <row r="393" s="51" customFormat="true" ht="30.75" hidden="true" customHeight="true" outlineLevel="0" collapsed="false">
      <c r="A393" s="88" t="n">
        <v>630</v>
      </c>
      <c r="B393" s="88" t="n">
        <v>1</v>
      </c>
      <c r="C393" s="89" t="s">
        <v>875</v>
      </c>
      <c r="D393" s="107"/>
      <c r="E393" s="108"/>
      <c r="F393" s="91" t="n">
        <f aca="false">SUM(G393:H393)</f>
        <v>0</v>
      </c>
      <c r="G393" s="92" t="n">
        <f aca="false">SUM(G394+G482)</f>
        <v>0</v>
      </c>
      <c r="H393" s="92" t="n">
        <f aca="false">SUM(H394+H482)</f>
        <v>0</v>
      </c>
    </row>
    <row r="394" s="51" customFormat="true" ht="18" hidden="true" customHeight="true" outlineLevel="0" collapsed="false">
      <c r="A394" s="94"/>
      <c r="B394" s="94"/>
      <c r="C394" s="95" t="s">
        <v>860</v>
      </c>
      <c r="D394" s="90"/>
      <c r="E394" s="90"/>
      <c r="F394" s="96" t="n">
        <f aca="false">SUM(G394:H394)</f>
        <v>0</v>
      </c>
      <c r="G394" s="97" t="n">
        <f aca="false">SUM(G395:G481)</f>
        <v>0</v>
      </c>
      <c r="H394" s="97" t="n">
        <f aca="false">SUM(H395:H481)</f>
        <v>0</v>
      </c>
    </row>
    <row r="395" s="51" customFormat="true" ht="12.75" hidden="true" customHeight="true" outlineLevel="0" collapsed="false">
      <c r="A395" s="49" t="s">
        <v>576</v>
      </c>
      <c r="B395" s="49"/>
      <c r="C395" s="50" t="str">
        <f aca="false">INDEX((klasyfikacja!$B$2:$B$136),MATCH(A395,klasyfikacja!$A$2:$A$136,0))</f>
        <v>Wpływy z podatku dochodowego od osób fizycznych</v>
      </c>
      <c r="D395" s="98" t="n">
        <v>630</v>
      </c>
      <c r="E395" s="99" t="s">
        <v>501</v>
      </c>
      <c r="F395" s="100" t="n">
        <f aca="false">SUM(G395:H395)</f>
        <v>0</v>
      </c>
      <c r="G395" s="101" t="n">
        <f aca="false" t="array" ref="G395:G395">SUM(IF(ewidencja!$A$8:$A$759=D395,IF(ewidencja!$C$8:$C$759=E395,ewidencja!$F$8:$F$759,0),0))</f>
        <v>0</v>
      </c>
      <c r="H395" s="101" t="n">
        <f aca="false" t="array" ref="H395:H395">SUM(IF(ewidencja!$A$8:$A$759=D395,IF(ewidencja!$C$8:$C$759=E395,ewidencja!$G$8:$G$759,0),0))</f>
        <v>0</v>
      </c>
    </row>
    <row r="396" s="51" customFormat="true" ht="12.75" hidden="true" customHeight="true" outlineLevel="0" collapsed="false">
      <c r="A396" s="49" t="s">
        <v>578</v>
      </c>
      <c r="B396" s="49"/>
      <c r="C396" s="50" t="str">
        <f aca="false">INDEX((klasyfikacja!$B$2:$B$136),MATCH(A396,klasyfikacja!$A$2:$A$136,0))</f>
        <v>Wpływy z podatku dochodowego od osób prawnych</v>
      </c>
      <c r="D396" s="98" t="n">
        <v>630</v>
      </c>
      <c r="E396" s="102" t="s">
        <v>498</v>
      </c>
      <c r="F396" s="100" t="n">
        <f aca="false">SUM(G396:H396)</f>
        <v>0</v>
      </c>
      <c r="G396" s="101" t="n">
        <f aca="false" t="array" ref="G396:G396">SUM(IF(ewidencja!$A$8:$A$759=D396,IF(ewidencja!$C$8:$C$759=E396,ewidencja!$F$8:$F$759,0),0))</f>
        <v>0</v>
      </c>
      <c r="H396" s="101" t="n">
        <f aca="false" t="array" ref="H396:H396">SUM(IF(ewidencja!$A$8:$A$759=D396,IF(ewidencja!$C$8:$C$759=E396,ewidencja!$G$8:$G$759,0),0))</f>
        <v>0</v>
      </c>
    </row>
    <row r="397" s="51" customFormat="true" ht="12.75" hidden="true" customHeight="true" outlineLevel="0" collapsed="false">
      <c r="A397" s="49" t="s">
        <v>580</v>
      </c>
      <c r="B397" s="49"/>
      <c r="C397" s="50" t="str">
        <f aca="false">INDEX((klasyfikacja!$B$2:$B$136),MATCH(A397,klasyfikacja!$A$2:$A$136,0))</f>
        <v>Wpływy z części opłaty za zezwolenie na sprzedaż napojów alkoholowych w obrocie hurtowym</v>
      </c>
      <c r="D397" s="98" t="n">
        <v>630</v>
      </c>
      <c r="E397" s="102" t="s">
        <v>334</v>
      </c>
      <c r="F397" s="100" t="n">
        <f aca="false">SUM(G397:H397)</f>
        <v>0</v>
      </c>
      <c r="G397" s="101" t="n">
        <f aca="false" t="array" ref="G397:G397">SUM(IF(ewidencja!$A$8:$A$759=D397,IF(ewidencja!$C$8:$C$759=E397,ewidencja!$F$8:$F$759,0),0))</f>
        <v>0</v>
      </c>
      <c r="H397" s="101" t="n">
        <f aca="false" t="array" ref="H397:H397">SUM(IF(ewidencja!$A$8:$A$759=D397,IF(ewidencja!$C$8:$C$759=E397,ewidencja!$G$8:$G$759,0),0))</f>
        <v>0</v>
      </c>
    </row>
    <row r="398" s="51" customFormat="true" ht="12.75" hidden="true" customHeight="true" outlineLevel="0" collapsed="false">
      <c r="A398" s="49" t="s">
        <v>582</v>
      </c>
      <c r="B398" s="49"/>
      <c r="C398" s="50" t="str">
        <f aca="false">INDEX((klasyfikacja!$B$2:$B$136),MATCH(A398,klasyfikacja!$A$2:$A$136,0))</f>
        <v>Wpływy z podatku od nieruchomości</v>
      </c>
      <c r="D398" s="98" t="n">
        <v>630</v>
      </c>
      <c r="E398" s="102" t="s">
        <v>405</v>
      </c>
      <c r="F398" s="100" t="n">
        <f aca="false">SUM(G398:H398)</f>
        <v>0</v>
      </c>
      <c r="G398" s="101" t="n">
        <f aca="false" t="array" ref="G398:G398">SUM(IF(ewidencja!$A$8:$A$759=D398,IF(ewidencja!$C$8:$C$759=E398,ewidencja!$F$8:$F$759,0),0))</f>
        <v>0</v>
      </c>
      <c r="H398" s="101" t="n">
        <f aca="false" t="array" ref="H398:H398">SUM(IF(ewidencja!$A$8:$A$759=D398,IF(ewidencja!$C$8:$C$759=E398,ewidencja!$G$8:$G$759,0),0))</f>
        <v>0</v>
      </c>
    </row>
    <row r="399" s="51" customFormat="true" ht="12.75" hidden="true" customHeight="true" outlineLevel="0" collapsed="false">
      <c r="A399" s="49" t="s">
        <v>584</v>
      </c>
      <c r="B399" s="49"/>
      <c r="C399" s="50" t="str">
        <f aca="false">INDEX((klasyfikacja!$B$2:$B$136),MATCH(A399,klasyfikacja!$A$2:$A$136,0))</f>
        <v>Wpływy z podatku rolnego</v>
      </c>
      <c r="D399" s="98" t="n">
        <v>630</v>
      </c>
      <c r="E399" s="102" t="s">
        <v>411</v>
      </c>
      <c r="F399" s="100" t="n">
        <f aca="false">SUM(G399:H399)</f>
        <v>0</v>
      </c>
      <c r="G399" s="101" t="n">
        <f aca="false" t="array" ref="G399:G399">SUM(IF(ewidencja!$A$8:$A$759=D399,IF(ewidencja!$C$8:$C$759=E399,ewidencja!$F$8:$F$759,0),0))</f>
        <v>0</v>
      </c>
      <c r="H399" s="101" t="n">
        <f aca="false" t="array" ref="H399:H399">SUM(IF(ewidencja!$A$8:$A$759=D399,IF(ewidencja!$C$8:$C$759=E399,ewidencja!$G$8:$G$759,0),0))</f>
        <v>0</v>
      </c>
    </row>
    <row r="400" s="51" customFormat="true" ht="12.75" hidden="true" customHeight="true" outlineLevel="0" collapsed="false">
      <c r="A400" s="49" t="s">
        <v>586</v>
      </c>
      <c r="B400" s="49"/>
      <c r="C400" s="50" t="str">
        <f aca="false">INDEX((klasyfikacja!$B$2:$B$136),MATCH(A400,klasyfikacja!$A$2:$A$136,0))</f>
        <v>Wpływy z podatku leśnego</v>
      </c>
      <c r="D400" s="98" t="n">
        <v>630</v>
      </c>
      <c r="E400" s="102" t="s">
        <v>400</v>
      </c>
      <c r="F400" s="100" t="n">
        <f aca="false">SUM(G400:H400)</f>
        <v>0</v>
      </c>
      <c r="G400" s="101" t="n">
        <f aca="false" t="array" ref="G400:G400">SUM(IF(ewidencja!$A$8:$A$759=D400,IF(ewidencja!$C$8:$C$759=E400,ewidencja!$F$8:$F$759,0),0))</f>
        <v>0</v>
      </c>
      <c r="H400" s="101" t="n">
        <f aca="false" t="array" ref="H400:H400">SUM(IF(ewidencja!$A$8:$A$759=D400,IF(ewidencja!$C$8:$C$759=E400,ewidencja!$G$8:$G$759,0),0))</f>
        <v>0</v>
      </c>
    </row>
    <row r="401" s="51" customFormat="true" ht="12.75" hidden="true" customHeight="true" outlineLevel="0" collapsed="false">
      <c r="A401" s="49" t="s">
        <v>588</v>
      </c>
      <c r="B401" s="49"/>
      <c r="C401" s="50" t="str">
        <f aca="false">INDEX((klasyfikacja!$B$2:$B$136),MATCH(A401,klasyfikacja!$A$2:$A$136,0))</f>
        <v>Wpływy z podatku od środków transportowych</v>
      </c>
      <c r="D401" s="98" t="n">
        <v>630</v>
      </c>
      <c r="E401" s="102" t="s">
        <v>409</v>
      </c>
      <c r="F401" s="100" t="n">
        <f aca="false">SUM(G401:H401)</f>
        <v>0</v>
      </c>
      <c r="G401" s="101" t="n">
        <f aca="false" t="array" ref="G401:G401">SUM(IF(ewidencja!$A$8:$A$759=D401,IF(ewidencja!$C$8:$C$759=E401,ewidencja!$F$8:$F$759,0),0))</f>
        <v>0</v>
      </c>
      <c r="H401" s="101" t="n">
        <f aca="false" t="array" ref="H401:H401">SUM(IF(ewidencja!$A$8:$A$759=D401,IF(ewidencja!$C$8:$C$759=E401,ewidencja!$G$8:$G$759,0),0))</f>
        <v>0</v>
      </c>
    </row>
    <row r="402" s="51" customFormat="true" ht="12.75" hidden="true" customHeight="true" outlineLevel="0" collapsed="false">
      <c r="A402" s="49" t="s">
        <v>590</v>
      </c>
      <c r="B402" s="49"/>
      <c r="C402" s="50" t="str">
        <f aca="false">INDEX((klasyfikacja!$B$2:$B$136),MATCH(A402,klasyfikacja!$A$2:$A$136,0))</f>
        <v>Wpływy z podatku od działalności gospodarczej osób fizycznych, opłacanego w formie karty podatkowej</v>
      </c>
      <c r="D402" s="98" t="n">
        <v>630</v>
      </c>
      <c r="E402" s="102" t="s">
        <v>170</v>
      </c>
      <c r="F402" s="100" t="n">
        <f aca="false">SUM(G402:H402)</f>
        <v>0</v>
      </c>
      <c r="G402" s="101" t="n">
        <f aca="false" t="array" ref="G402:G402">SUM(IF(ewidencja!$A$8:$A$759=D402,IF(ewidencja!$C$8:$C$759=E402,ewidencja!$F$8:$F$759,0),0))</f>
        <v>0</v>
      </c>
      <c r="H402" s="101" t="n">
        <f aca="false" t="array" ref="H402:H402">SUM(IF(ewidencja!$A$8:$A$759=D402,IF(ewidencja!$C$8:$C$759=E402,ewidencja!$G$8:$G$759,0),0))</f>
        <v>0</v>
      </c>
    </row>
    <row r="403" s="51" customFormat="true" ht="12.75" hidden="true" customHeight="true" outlineLevel="0" collapsed="false">
      <c r="A403" s="49" t="s">
        <v>592</v>
      </c>
      <c r="B403" s="49"/>
      <c r="C403" s="50" t="str">
        <f aca="false">INDEX((klasyfikacja!$B$2:$B$136),MATCH(A403,klasyfikacja!$A$2:$A$136,0))</f>
        <v>Wpływy z podatku od spadków i darowizn</v>
      </c>
      <c r="D403" s="98" t="n">
        <v>630</v>
      </c>
      <c r="E403" s="102" t="s">
        <v>407</v>
      </c>
      <c r="F403" s="100" t="n">
        <f aca="false">SUM(G403:H403)</f>
        <v>0</v>
      </c>
      <c r="G403" s="101" t="n">
        <f aca="false" t="array" ref="G403:G403">SUM(IF(ewidencja!$A$8:$A$759=D403,IF(ewidencja!$C$8:$C$759=E403,ewidencja!$F$8:$F$759,0),0))</f>
        <v>0</v>
      </c>
      <c r="H403" s="101" t="n">
        <f aca="false" t="array" ref="H403:H403">SUM(IF(ewidencja!$A$8:$A$759=D403,IF(ewidencja!$C$8:$C$759=E403,ewidencja!$G$8:$G$759,0),0))</f>
        <v>0</v>
      </c>
    </row>
    <row r="404" s="51" customFormat="true" ht="12.75" hidden="true" customHeight="true" outlineLevel="0" collapsed="false">
      <c r="A404" s="49" t="s">
        <v>594</v>
      </c>
      <c r="B404" s="49"/>
      <c r="C404" s="50" t="str">
        <f aca="false">INDEX((klasyfikacja!$B$2:$B$136),MATCH(A404,klasyfikacja!$A$2:$A$136,0))</f>
        <v>Wpływy z opłaty od posiadania psów</v>
      </c>
      <c r="D404" s="98" t="n">
        <v>630</v>
      </c>
      <c r="E404" s="102" t="s">
        <v>336</v>
      </c>
      <c r="F404" s="100" t="n">
        <f aca="false">SUM(G404:H404)</f>
        <v>0</v>
      </c>
      <c r="G404" s="101" t="n">
        <f aca="false" t="array" ref="G404:G404">SUM(IF(ewidencja!$A$8:$A$759=D404,IF(ewidencja!$C$8:$C$759=E404,ewidencja!$F$8:$F$759,0),0))</f>
        <v>0</v>
      </c>
      <c r="H404" s="101" t="n">
        <f aca="false" t="array" ref="H404:H404">SUM(IF(ewidencja!$A$8:$A$759=D404,IF(ewidencja!$C$8:$C$759=E404,ewidencja!$G$8:$G$759,0),0))</f>
        <v>0</v>
      </c>
    </row>
    <row r="405" s="51" customFormat="true" ht="12.75" hidden="true" customHeight="true" outlineLevel="0" collapsed="false">
      <c r="A405" s="49" t="s">
        <v>596</v>
      </c>
      <c r="B405" s="49"/>
      <c r="C405" s="50" t="str">
        <f aca="false">INDEX((klasyfikacja!$B$2:$B$136),MATCH(A405,klasyfikacja!$A$2:$A$136,0))</f>
        <v>Wpływy z opłaty uzdrowiskowej, pobieranej w gminach posiadających status gminy uzdrowiskowej</v>
      </c>
      <c r="D405" s="98" t="n">
        <v>630</v>
      </c>
      <c r="E405" s="102" t="s">
        <v>861</v>
      </c>
      <c r="F405" s="100" t="n">
        <f aca="false">SUM(G405:H405)</f>
        <v>0</v>
      </c>
      <c r="G405" s="101" t="n">
        <f aca="false" t="array" ref="G405:G405">SUM(IF(ewidencja!$A$8:$A$759=D405,IF(ewidencja!$C$8:$C$759=E405,ewidencja!$F$8:$F$759,0),0))</f>
        <v>0</v>
      </c>
      <c r="H405" s="101" t="n">
        <f aca="false" t="array" ref="H405:H405">SUM(IF(ewidencja!$A$8:$A$759=D405,IF(ewidencja!$C$8:$C$759=E405,ewidencja!$G$8:$G$759,0),0))</f>
        <v>0</v>
      </c>
    </row>
    <row r="406" s="51" customFormat="true" ht="12.75" hidden="true" customHeight="true" outlineLevel="0" collapsed="false">
      <c r="A406" s="49" t="s">
        <v>598</v>
      </c>
      <c r="B406" s="49"/>
      <c r="C406" s="50" t="str">
        <f aca="false">INDEX((klasyfikacja!$B$2:$B$136),MATCH(A406,klasyfikacja!$A$2:$A$136,0))</f>
        <v>Wpływy z opłaty produktowej</v>
      </c>
      <c r="D406" s="98" t="n">
        <v>630</v>
      </c>
      <c r="E406" s="102" t="s">
        <v>338</v>
      </c>
      <c r="F406" s="100" t="n">
        <f aca="false">SUM(G406:H406)</f>
        <v>0</v>
      </c>
      <c r="G406" s="101" t="n">
        <f aca="false" t="array" ref="G406:G406">SUM(IF(ewidencja!$A$8:$A$759=D406,IF(ewidencja!$C$8:$C$759=E406,ewidencja!$F$8:$F$759,0),0))</f>
        <v>0</v>
      </c>
      <c r="H406" s="101" t="n">
        <f aca="false" t="array" ref="H406:H406">SUM(IF(ewidencja!$A$8:$A$759=D406,IF(ewidencja!$C$8:$C$759=E406,ewidencja!$G$8:$G$759,0),0))</f>
        <v>0</v>
      </c>
    </row>
    <row r="407" s="51" customFormat="true" ht="12.75" hidden="true" customHeight="true" outlineLevel="0" collapsed="false">
      <c r="A407" s="49" t="s">
        <v>600</v>
      </c>
      <c r="B407" s="49"/>
      <c r="C407" s="50" t="str">
        <f aca="false">INDEX((klasyfikacja!$B$2:$B$136),MATCH(A407,klasyfikacja!$A$2:$A$136,0))</f>
        <v>Wpływy z opłaty skarbowej</v>
      </c>
      <c r="D407" s="98" t="n">
        <v>630</v>
      </c>
      <c r="E407" s="102" t="s">
        <v>341</v>
      </c>
      <c r="F407" s="100" t="n">
        <f aca="false">SUM(G407:H407)</f>
        <v>0</v>
      </c>
      <c r="G407" s="101" t="n">
        <f aca="false" t="array" ref="G407:G407">SUM(IF(ewidencja!$A$8:$A$759=D407,IF(ewidencja!$C$8:$C$759=E407,ewidencja!$F$8:$F$759,0),0))</f>
        <v>0</v>
      </c>
      <c r="H407" s="101" t="n">
        <f aca="false" t="array" ref="H407:H407">SUM(IF(ewidencja!$A$8:$A$759=D407,IF(ewidencja!$C$8:$C$759=E407,ewidencja!$G$8:$G$759,0),0))</f>
        <v>0</v>
      </c>
    </row>
    <row r="408" s="51" customFormat="true" ht="12.75" hidden="true" customHeight="true" outlineLevel="0" collapsed="false">
      <c r="A408" s="49" t="s">
        <v>602</v>
      </c>
      <c r="B408" s="49"/>
      <c r="C408" s="50" t="str">
        <f aca="false">INDEX((klasyfikacja!$B$2:$B$136),MATCH(A408,klasyfikacja!$A$2:$A$136,0))</f>
        <v>Wpływy z opłaty komunikacyjnej</v>
      </c>
      <c r="D408" s="98" t="n">
        <v>630</v>
      </c>
      <c r="E408" s="102" t="s">
        <v>332</v>
      </c>
      <c r="F408" s="100" t="n">
        <f aca="false">SUM(G408:H408)</f>
        <v>0</v>
      </c>
      <c r="G408" s="101" t="n">
        <f aca="false" t="array" ref="G408:G408">SUM(IF(ewidencja!$A$8:$A$759=D408,IF(ewidencja!$C$8:$C$759=E408,ewidencja!$F$8:$F$759,0),0))</f>
        <v>0</v>
      </c>
      <c r="H408" s="101" t="n">
        <f aca="false" t="array" ref="H408:H408">SUM(IF(ewidencja!$A$8:$A$759=D408,IF(ewidencja!$C$8:$C$759=E408,ewidencja!$G$8:$G$759,0),0))</f>
        <v>0</v>
      </c>
    </row>
    <row r="409" s="51" customFormat="true" ht="12.75" hidden="true" customHeight="true" outlineLevel="0" collapsed="false">
      <c r="A409" s="49" t="s">
        <v>604</v>
      </c>
      <c r="B409" s="49"/>
      <c r="C409" s="50" t="str">
        <f aca="false">INDEX((klasyfikacja!$B$2:$B$136),MATCH(A409,klasyfikacja!$A$2:$A$136,0))</f>
        <v>Wpływy z opłaty targowej</v>
      </c>
      <c r="D409" s="98" t="n">
        <v>630</v>
      </c>
      <c r="E409" s="102" t="s">
        <v>344</v>
      </c>
      <c r="F409" s="100" t="n">
        <f aca="false">SUM(G409:H409)</f>
        <v>0</v>
      </c>
      <c r="G409" s="101" t="n">
        <f aca="false" t="array" ref="G409:G409">SUM(IF(ewidencja!$A$8:$A$759=D409,IF(ewidencja!$C$8:$C$759=E409,ewidencja!$F$8:$F$759,0),0))</f>
        <v>0</v>
      </c>
      <c r="H409" s="101" t="n">
        <f aca="false" t="array" ref="H409:H409">SUM(IF(ewidencja!$A$8:$A$759=D409,IF(ewidencja!$C$8:$C$759=E409,ewidencja!$G$8:$G$759,0),0))</f>
        <v>0</v>
      </c>
    </row>
    <row r="410" s="51" customFormat="true" ht="12.75" hidden="true" customHeight="true" outlineLevel="0" collapsed="false">
      <c r="A410" s="49" t="s">
        <v>606</v>
      </c>
      <c r="B410" s="49"/>
      <c r="C410" s="50" t="str">
        <f aca="false">INDEX((klasyfikacja!$B$2:$B$136),MATCH(A410,klasyfikacja!$A$2:$A$136,0))</f>
        <v>Wpływy z opłaty miejscowej</v>
      </c>
      <c r="D410" s="98" t="n">
        <v>630</v>
      </c>
      <c r="E410" s="102" t="s">
        <v>862</v>
      </c>
      <c r="F410" s="100" t="n">
        <f aca="false">SUM(G410:H410)</f>
        <v>0</v>
      </c>
      <c r="G410" s="101" t="n">
        <f aca="false" t="array" ref="G410:G410">SUM(IF(ewidencja!$A$8:$A$759=D410,IF(ewidencja!$C$8:$C$759=E410,ewidencja!$F$8:$F$759,0),0))</f>
        <v>0</v>
      </c>
      <c r="H410" s="101" t="n">
        <f aca="false" t="array" ref="H410:H410">SUM(IF(ewidencja!$A$8:$A$759=D410,IF(ewidencja!$C$8:$C$759=E410,ewidencja!$G$8:$G$759,0),0))</f>
        <v>0</v>
      </c>
    </row>
    <row r="411" s="51" customFormat="true" ht="12.75" hidden="true" customHeight="true" outlineLevel="0" collapsed="false">
      <c r="A411" s="49" t="s">
        <v>608</v>
      </c>
      <c r="B411" s="49"/>
      <c r="C411" s="50" t="str">
        <f aca="false">INDEX((klasyfikacja!$B$2:$B$136),MATCH(A411,klasyfikacja!$A$2:$A$136,0))</f>
        <v>Wpływy z opłaty eksploatacyjnej</v>
      </c>
      <c r="D411" s="98" t="n">
        <v>630</v>
      </c>
      <c r="E411" s="102" t="s">
        <v>330</v>
      </c>
      <c r="F411" s="100" t="n">
        <f aca="false">SUM(G411:H411)</f>
        <v>0</v>
      </c>
      <c r="G411" s="101" t="n">
        <f aca="false" t="array" ref="G411:G411">SUM(IF(ewidencja!$A$8:$A$759=D411,IF(ewidencja!$C$8:$C$759=E411,ewidencja!$F$8:$F$759,0),0))</f>
        <v>0</v>
      </c>
      <c r="H411" s="101" t="n">
        <f aca="false" t="array" ref="H411:H411">SUM(IF(ewidencja!$A$8:$A$759=D411,IF(ewidencja!$C$8:$C$759=E411,ewidencja!$G$8:$G$759,0),0))</f>
        <v>0</v>
      </c>
    </row>
    <row r="412" s="51" customFormat="true" ht="12.75" hidden="true" customHeight="true" outlineLevel="0" collapsed="false">
      <c r="A412" s="49" t="s">
        <v>610</v>
      </c>
      <c r="B412" s="49"/>
      <c r="C412" s="50" t="str">
        <f aca="false">INDEX((klasyfikacja!$B$2:$B$136),MATCH(A412,klasyfikacja!$A$2:$A$136,0))</f>
        <v>Wpływy z opłat za trwały zarząd, użytkowanie i służebności</v>
      </c>
      <c r="D412" s="98" t="n">
        <v>630</v>
      </c>
      <c r="E412" s="102" t="s">
        <v>390</v>
      </c>
      <c r="F412" s="100" t="n">
        <f aca="false">SUM(G412:H412)</f>
        <v>0</v>
      </c>
      <c r="G412" s="101" t="n">
        <f aca="false" t="array" ref="G412:G412">SUM(IF(ewidencja!$A$8:$A$759=D412,IF(ewidencja!$C$8:$C$759=E412,ewidencja!$F$8:$F$759,0),0))</f>
        <v>0</v>
      </c>
      <c r="H412" s="101" t="n">
        <f aca="false" t="array" ref="H412:H412">SUM(IF(ewidencja!$A$8:$A$759=D412,IF(ewidencja!$C$8:$C$759=E412,ewidencja!$G$8:$G$759,0),0))</f>
        <v>0</v>
      </c>
    </row>
    <row r="413" s="51" customFormat="true" ht="12.75" hidden="true" customHeight="true" outlineLevel="0" collapsed="false">
      <c r="A413" s="49" t="s">
        <v>612</v>
      </c>
      <c r="B413" s="49"/>
      <c r="C413" s="50" t="str">
        <f aca="false">INDEX((klasyfikacja!$B$2:$B$136),MATCH(A413,klasyfikacja!$A$2:$A$136,0))</f>
        <v>Wpływy z opłat za zezwolenia na sprzedaż napojów alkoholowych</v>
      </c>
      <c r="D413" s="98" t="n">
        <v>630</v>
      </c>
      <c r="E413" s="102" t="s">
        <v>375</v>
      </c>
      <c r="F413" s="100" t="n">
        <f aca="false">SUM(G413:H413)</f>
        <v>0</v>
      </c>
      <c r="G413" s="101" t="n">
        <f aca="false" t="array" ref="G413:G413">SUM(IF(ewidencja!$A$8:$A$759=D413,IF(ewidencja!$C$8:$C$759=E413,ewidencja!$F$8:$F$759,0),0))</f>
        <v>0</v>
      </c>
      <c r="H413" s="101" t="n">
        <f aca="false" t="array" ref="H413:H413">SUM(IF(ewidencja!$A$8:$A$759=D413,IF(ewidencja!$C$8:$C$759=E413,ewidencja!$G$8:$G$759,0),0))</f>
        <v>0</v>
      </c>
    </row>
    <row r="414" s="51" customFormat="true" ht="25.5" hidden="true" customHeight="true" outlineLevel="0" collapsed="false">
      <c r="A414" s="49" t="s">
        <v>614</v>
      </c>
      <c r="B414" s="49"/>
      <c r="C414" s="50" t="str">
        <f aca="false">INDEX((klasyfikacja!$B$2:$B$136),MATCH(A414,klasyfikacja!$A$2:$A$136,0))</f>
        <v>Wpływy z innych lokalnych opłat pobieranych przez jednostki samorządu terytorialnego na podstawie odrębnych ustaw</v>
      </c>
      <c r="D414" s="98" t="n">
        <v>630</v>
      </c>
      <c r="E414" s="102" t="s">
        <v>30</v>
      </c>
      <c r="F414" s="100" t="n">
        <f aca="false">SUM(G414:H414)</f>
        <v>0</v>
      </c>
      <c r="G414" s="101" t="n">
        <f aca="false" t="array" ref="G414:G414">SUM(IF(ewidencja!$A$8:$A$759=D414,IF(ewidencja!$C$8:$C$759=E414,ewidencja!$F$8:$F$759,0),0))</f>
        <v>0</v>
      </c>
      <c r="H414" s="101" t="n">
        <f aca="false" t="array" ref="H414:H414">SUM(IF(ewidencja!$A$8:$A$759=D414,IF(ewidencja!$C$8:$C$759=E414,ewidencja!$G$8:$G$759,0),0))</f>
        <v>0</v>
      </c>
    </row>
    <row r="415" s="51" customFormat="true" ht="12.75" hidden="true" customHeight="true" outlineLevel="0" collapsed="false">
      <c r="A415" s="49" t="s">
        <v>616</v>
      </c>
      <c r="B415" s="49"/>
      <c r="C415" s="50" t="str">
        <f aca="false">INDEX((klasyfikacja!$B$2:$B$136),MATCH(A415,klasyfikacja!$A$2:$A$136,0))</f>
        <v>Wpływy z podatku od czynności cywilnoprawnych</v>
      </c>
      <c r="D415" s="98" t="n">
        <v>630</v>
      </c>
      <c r="E415" s="102" t="s">
        <v>403</v>
      </c>
      <c r="F415" s="100" t="n">
        <f aca="false">SUM(G415:H415)</f>
        <v>0</v>
      </c>
      <c r="G415" s="101" t="n">
        <f aca="false" t="array" ref="G415:G415">SUM(IF(ewidencja!$A$8:$A$759=D415,IF(ewidencja!$C$8:$C$759=E415,ewidencja!$F$8:$F$759,0),0))</f>
        <v>0</v>
      </c>
      <c r="H415" s="101" t="n">
        <f aca="false" t="array" ref="H415:H415">SUM(IF(ewidencja!$A$8:$A$759=D415,IF(ewidencja!$C$8:$C$759=E415,ewidencja!$G$8:$G$759,0),0))</f>
        <v>0</v>
      </c>
    </row>
    <row r="416" s="51" customFormat="true" ht="12.75" hidden="true" customHeight="true" outlineLevel="0" collapsed="false">
      <c r="A416" s="49" t="s">
        <v>618</v>
      </c>
      <c r="B416" s="49"/>
      <c r="C416" s="50" t="str">
        <f aca="false">INDEX((klasyfikacja!$B$2:$B$136),MATCH(A416,klasyfikacja!$A$2:$A$136,0))</f>
        <v>Wpływy z opłat z tytułu użytkowania wieczystego nieruchomości</v>
      </c>
      <c r="D416" s="98" t="n">
        <v>630</v>
      </c>
      <c r="E416" s="102" t="s">
        <v>393</v>
      </c>
      <c r="F416" s="100" t="n">
        <f aca="false">SUM(G416:H416)</f>
        <v>0</v>
      </c>
      <c r="G416" s="101" t="n">
        <f aca="false" t="array" ref="G416:G416">SUM(IF(ewidencja!$A$8:$A$759=D416,IF(ewidencja!$C$8:$C$759=E416,ewidencja!$F$8:$F$759,0),0))</f>
        <v>0</v>
      </c>
      <c r="H416" s="101" t="n">
        <f aca="false" t="array" ref="H416:H416">SUM(IF(ewidencja!$A$8:$A$759=D416,IF(ewidencja!$C$8:$C$759=E416,ewidencja!$G$8:$G$759,0),0))</f>
        <v>0</v>
      </c>
    </row>
    <row r="417" s="51" customFormat="true" ht="12.75" hidden="true" customHeight="true" outlineLevel="0" collapsed="false">
      <c r="A417" s="49" t="s">
        <v>620</v>
      </c>
      <c r="B417" s="49"/>
      <c r="C417" s="50" t="str">
        <f aca="false">INDEX((klasyfikacja!$B$2:$B$136),MATCH(A417,klasyfikacja!$A$2:$A$136,0))</f>
        <v>Wpływy z tytułu grzywien, mandatów i innych kar pieniężnych od osób fizycznych</v>
      </c>
      <c r="D417" s="98" t="n">
        <v>630</v>
      </c>
      <c r="E417" s="102" t="s">
        <v>173</v>
      </c>
      <c r="F417" s="100" t="n">
        <f aca="false">SUM(G417:H417)</f>
        <v>0</v>
      </c>
      <c r="G417" s="101" t="n">
        <f aca="false" t="array" ref="G417:G417">SUM(IF(ewidencja!$A$8:$A$759=D417,IF(ewidencja!$C$8:$C$759=E417,ewidencja!$F$8:$F$759,0),0))</f>
        <v>0</v>
      </c>
      <c r="H417" s="101" t="n">
        <f aca="false" t="array" ref="H417:H417">SUM(IF(ewidencja!$A$8:$A$759=D417,IF(ewidencja!$C$8:$C$759=E417,ewidencja!$G$8:$G$759,0),0))</f>
        <v>0</v>
      </c>
    </row>
    <row r="418" s="51" customFormat="true" ht="12.75" hidden="true" customHeight="true" outlineLevel="0" collapsed="false">
      <c r="A418" s="49" t="s">
        <v>622</v>
      </c>
      <c r="B418" s="49"/>
      <c r="C418" s="50" t="str">
        <f aca="false">INDEX((klasyfikacja!$B$2:$B$136),MATCH(A418,klasyfikacja!$A$2:$A$136,0))</f>
        <v>Wpływy z tytułu grzywien i innych kar pieniężnych od osób prawnych i innych jednostek organizacyjnych</v>
      </c>
      <c r="D418" s="98" t="n">
        <v>630</v>
      </c>
      <c r="E418" s="102" t="s">
        <v>195</v>
      </c>
      <c r="F418" s="100" t="n">
        <f aca="false">SUM(G418:H418)</f>
        <v>0</v>
      </c>
      <c r="G418" s="101" t="n">
        <f aca="false" t="array" ref="G418:G418">SUM(IF(ewidencja!$A$8:$A$759=D418,IF(ewidencja!$C$8:$C$759=E418,ewidencja!$F$8:$F$759,0),0))</f>
        <v>0</v>
      </c>
      <c r="H418" s="101" t="n">
        <f aca="false" t="array" ref="H418:H418">SUM(IF(ewidencja!$A$8:$A$759=D418,IF(ewidencja!$C$8:$C$759=E418,ewidencja!$G$8:$G$759,0),0))</f>
        <v>0</v>
      </c>
    </row>
    <row r="419" s="51" customFormat="true" ht="12.75" hidden="true" customHeight="true" outlineLevel="0" collapsed="false">
      <c r="A419" s="49" t="s">
        <v>624</v>
      </c>
      <c r="B419" s="49"/>
      <c r="C419" s="50" t="str">
        <f aca="false">INDEX((klasyfikacja!$B$2:$B$136),MATCH(A419,klasyfikacja!$A$2:$A$136,0))</f>
        <v>Wpływy z opłat za koncesje i licencje</v>
      </c>
      <c r="D419" s="98" t="n">
        <v>630</v>
      </c>
      <c r="E419" s="102" t="s">
        <v>356</v>
      </c>
      <c r="F419" s="100" t="n">
        <f aca="false">SUM(G419:H419)</f>
        <v>0</v>
      </c>
      <c r="G419" s="101" t="n">
        <f aca="false" t="array" ref="G419:G419">SUM(IF(ewidencja!$A$8:$A$759=D419,IF(ewidencja!$C$8:$C$759=E419,ewidencja!$F$8:$F$759,0),0))</f>
        <v>0</v>
      </c>
      <c r="H419" s="101" t="n">
        <f aca="false" t="array" ref="H419:H419">SUM(IF(ewidencja!$A$8:$A$759=D419,IF(ewidencja!$C$8:$C$759=E419,ewidencja!$G$8:$G$759,0),0))</f>
        <v>0</v>
      </c>
    </row>
    <row r="420" s="51" customFormat="true" ht="12.75" hidden="true" customHeight="true" outlineLevel="0" collapsed="false">
      <c r="A420" s="49" t="s">
        <v>626</v>
      </c>
      <c r="B420" s="49"/>
      <c r="C420" s="50" t="str">
        <f aca="false">INDEX((klasyfikacja!$B$2:$B$136),MATCH(A420,klasyfikacja!$A$2:$A$136,0))</f>
        <v>Wpływy z opłat egzaminacyjnych oraz opłat za wydawanie świadectw, dyplomów, zaświadczeń, certyfikatów i ich duplikatów</v>
      </c>
      <c r="D420" s="98" t="n">
        <v>630</v>
      </c>
      <c r="E420" s="102" t="s">
        <v>863</v>
      </c>
      <c r="F420" s="100" t="n">
        <f aca="false">SUM(G420:H420)</f>
        <v>0</v>
      </c>
      <c r="G420" s="101" t="n">
        <f aca="false" t="array" ref="G420:G420">SUM(IF(ewidencja!$A$8:$A$759=D420,IF(ewidencja!$C$8:$C$759=E420,ewidencja!$F$8:$F$759,0),0))</f>
        <v>0</v>
      </c>
      <c r="H420" s="101" t="n">
        <f aca="false" t="array" ref="H420:H420">SUM(IF(ewidencja!$A$8:$A$759=D420,IF(ewidencja!$C$8:$C$759=E420,ewidencja!$G$8:$G$759,0),0))</f>
        <v>0</v>
      </c>
    </row>
    <row r="421" s="51" customFormat="true" ht="12.75" hidden="true" customHeight="true" outlineLevel="0" collapsed="false">
      <c r="A421" s="49" t="s">
        <v>628</v>
      </c>
      <c r="B421" s="49"/>
      <c r="C421" s="50" t="str">
        <f aca="false">INDEX((klasyfikacja!$B$2:$B$136),MATCH(A421,klasyfikacja!$A$2:$A$136,0))</f>
        <v>Wpływy z opłat za zezwolenia, akredytacje oraz opłaty ewidencyjne, w tym opłaty za częstotliwości</v>
      </c>
      <c r="D421" s="98" t="n">
        <v>630</v>
      </c>
      <c r="E421" s="102" t="s">
        <v>367</v>
      </c>
      <c r="F421" s="100" t="n">
        <f aca="false">SUM(G421:H421)</f>
        <v>0</v>
      </c>
      <c r="G421" s="101" t="n">
        <f aca="false" t="array" ref="G421:G421">SUM(IF(ewidencja!$A$8:$A$759=D421,IF(ewidencja!$C$8:$C$759=E421,ewidencja!$F$8:$F$759,0),0))</f>
        <v>0</v>
      </c>
      <c r="H421" s="101" t="n">
        <f aca="false" t="array" ref="H421:H421">SUM(IF(ewidencja!$A$8:$A$759=D421,IF(ewidencja!$C$8:$C$759=E421,ewidencja!$G$8:$G$759,0),0))</f>
        <v>0</v>
      </c>
    </row>
    <row r="422" s="51" customFormat="true" ht="12.75" hidden="true" customHeight="true" outlineLevel="0" collapsed="false">
      <c r="A422" s="49" t="s">
        <v>630</v>
      </c>
      <c r="B422" s="49"/>
      <c r="C422" s="50" t="str">
        <f aca="false">INDEX((klasyfikacja!$B$2:$B$136),MATCH(A422,klasyfikacja!$A$2:$A$136,0))</f>
        <v>Wpływy z tytułu opłat i kosztów sądowych oraz innych opłat uiszczanych na rzecz Skarbu Państwa z tytułu postępowania sądowego i prokuratorskiego</v>
      </c>
      <c r="D422" s="98" t="n">
        <v>630</v>
      </c>
      <c r="E422" s="102" t="s">
        <v>203</v>
      </c>
      <c r="F422" s="100" t="n">
        <f aca="false">SUM(G422:H422)</f>
        <v>0</v>
      </c>
      <c r="G422" s="101" t="n">
        <f aca="false" t="array" ref="G422:G422">SUM(IF(ewidencja!$A$8:$A$759=D422,IF(ewidencja!$C$8:$C$759=E422,ewidencja!$F$8:$F$759,0),0))</f>
        <v>0</v>
      </c>
      <c r="H422" s="101" t="n">
        <f aca="false" t="array" ref="H422:H422">SUM(IF(ewidencja!$A$8:$A$759=D422,IF(ewidencja!$C$8:$C$759=E422,ewidencja!$G$8:$G$759,0),0))</f>
        <v>0</v>
      </c>
    </row>
    <row r="423" s="51" customFormat="true" ht="12.75" hidden="true" customHeight="true" outlineLevel="0" collapsed="false">
      <c r="A423" s="49" t="s">
        <v>632</v>
      </c>
      <c r="B423" s="49"/>
      <c r="C423" s="50" t="str">
        <f aca="false">INDEX((klasyfikacja!$B$2:$B$136),MATCH(A423,klasyfikacja!$A$2:$A$136,0))</f>
        <v>Wpływy z tytułu kosztów egzekucyjnych, opłaty komorniczej i kosztów upomnień</v>
      </c>
      <c r="D423" s="98" t="n">
        <v>630</v>
      </c>
      <c r="E423" s="102" t="s">
        <v>200</v>
      </c>
      <c r="F423" s="100" t="n">
        <f aca="false">SUM(G423:H423)</f>
        <v>0</v>
      </c>
      <c r="G423" s="101" t="n">
        <f aca="false" t="array" ref="G423:G423">SUM(IF(ewidencja!$A$8:$A$759=D423,IF(ewidencja!$C$8:$C$759=E423,ewidencja!$F$8:$F$759,0),0))</f>
        <v>0</v>
      </c>
      <c r="H423" s="101" t="n">
        <f aca="false" t="array" ref="H423:H423">SUM(IF(ewidencja!$A$8:$A$759=D423,IF(ewidencja!$C$8:$C$759=E423,ewidencja!$G$8:$G$759,0),0))</f>
        <v>0</v>
      </c>
    </row>
    <row r="424" s="51" customFormat="true" ht="12.75" hidden="true" customHeight="true" outlineLevel="0" collapsed="false">
      <c r="A424" s="49" t="s">
        <v>634</v>
      </c>
      <c r="B424" s="49"/>
      <c r="C424" s="50" t="str">
        <f aca="false">INDEX((klasyfikacja!$B$2:$B$136),MATCH(A424,klasyfikacja!$A$2:$A$136,0))</f>
        <v>Wpływy z opłat za wydanie prawa jazdy</v>
      </c>
      <c r="D424" s="98" t="n">
        <v>630</v>
      </c>
      <c r="E424" s="102" t="s">
        <v>388</v>
      </c>
      <c r="F424" s="100" t="n">
        <f aca="false">SUM(G424:H424)</f>
        <v>0</v>
      </c>
      <c r="G424" s="101" t="n">
        <f aca="false" t="array" ref="G424:G424">SUM(IF(ewidencja!$A$8:$A$759=D424,IF(ewidencja!$C$8:$C$759=E424,ewidencja!$F$8:$F$759,0),0))</f>
        <v>0</v>
      </c>
      <c r="H424" s="101" t="n">
        <f aca="false" t="array" ref="H424:H424">SUM(IF(ewidencja!$A$8:$A$759=D424,IF(ewidencja!$C$8:$C$759=E424,ewidencja!$G$8:$G$759,0),0))</f>
        <v>0</v>
      </c>
    </row>
    <row r="425" s="51" customFormat="true" ht="12.75" hidden="true" customHeight="true" outlineLevel="0" collapsed="false">
      <c r="A425" s="49" t="s">
        <v>636</v>
      </c>
      <c r="B425" s="49"/>
      <c r="C425" s="50" t="str">
        <f aca="false">INDEX((klasyfikacja!$B$2:$B$136),MATCH(A425,klasyfikacja!$A$2:$A$136,0))</f>
        <v>Wpływy z opłat za korzystanie z wychowania przedszkolnego</v>
      </c>
      <c r="D425" s="98" t="n">
        <v>630</v>
      </c>
      <c r="E425" s="102" t="s">
        <v>280</v>
      </c>
      <c r="F425" s="100" t="n">
        <f aca="false">SUM(G425:H425)</f>
        <v>0</v>
      </c>
      <c r="G425" s="101" t="n">
        <f aca="false" t="array" ref="G425:G425">SUM(IF(ewidencja!$A$8:$A$759=D425,IF(ewidencja!$C$8:$C$759=E425,ewidencja!$F$8:$F$759,0),0))</f>
        <v>0</v>
      </c>
      <c r="H425" s="101" t="n">
        <f aca="false" t="array" ref="H425:H425">SUM(IF(ewidencja!$A$8:$A$759=D425,IF(ewidencja!$C$8:$C$759=E425,ewidencja!$G$8:$G$759,0),0))</f>
        <v>0</v>
      </c>
    </row>
    <row r="426" s="51" customFormat="true" ht="12.75" hidden="true" customHeight="true" outlineLevel="0" collapsed="false">
      <c r="A426" s="49" t="s">
        <v>638</v>
      </c>
      <c r="B426" s="49"/>
      <c r="C426" s="50" t="str">
        <f aca="false">INDEX((klasyfikacja!$B$2:$B$136),MATCH(A426,klasyfikacja!$A$2:$A$136,0))</f>
        <v>Wpływy z opłat za korzystanie z wyżywienia w jednostkach realizujących zadania z zakresu wychowania przedszkolnego</v>
      </c>
      <c r="D426" s="98" t="n">
        <v>630</v>
      </c>
      <c r="E426" s="102" t="s">
        <v>510</v>
      </c>
      <c r="F426" s="100" t="n">
        <f aca="false">SUM(G426:H426)</f>
        <v>0</v>
      </c>
      <c r="G426" s="101" t="n">
        <f aca="false" t="array" ref="G426:G426">SUM(IF(ewidencja!$A$8:$A$759=D426,IF(ewidencja!$C$8:$C$759=E426,ewidencja!$F$8:$F$759,0),0))</f>
        <v>0</v>
      </c>
      <c r="H426" s="101" t="n">
        <f aca="false" t="array" ref="H426:H426">SUM(IF(ewidencja!$A$8:$A$759=D426,IF(ewidencja!$C$8:$C$759=E426,ewidencja!$G$8:$G$759,0),0))</f>
        <v>0</v>
      </c>
    </row>
    <row r="427" s="51" customFormat="true" ht="12.75" hidden="true" customHeight="true" outlineLevel="0" collapsed="false">
      <c r="A427" s="49" t="s">
        <v>640</v>
      </c>
      <c r="B427" s="49"/>
      <c r="C427" s="50" t="str">
        <f aca="false">INDEX((klasyfikacja!$B$2:$B$136),MATCH(A427,klasyfikacja!$A$2:$A$136,0))</f>
        <v>Wpływy od rodziców z tytułu opłaty za pobyt dziecka w pieczy zastępczej</v>
      </c>
      <c r="D427" s="98" t="n">
        <v>630</v>
      </c>
      <c r="E427" s="102" t="s">
        <v>248</v>
      </c>
      <c r="F427" s="100" t="n">
        <f aca="false">SUM(G427:H427)</f>
        <v>0</v>
      </c>
      <c r="G427" s="101" t="n">
        <f aca="false" t="array" ref="G427:G427">SUM(IF(ewidencja!$A$8:$A$759=D427,IF(ewidencja!$C$8:$C$759=E427,ewidencja!$F$8:$F$759,0),0))</f>
        <v>0</v>
      </c>
      <c r="H427" s="101" t="n">
        <f aca="false" t="array" ref="H427:H427">SUM(IF(ewidencja!$A$8:$A$759=D427,IF(ewidencja!$C$8:$C$759=E427,ewidencja!$G$8:$G$759,0),0))</f>
        <v>0</v>
      </c>
    </row>
    <row r="428" s="51" customFormat="true" ht="12.75" hidden="true" customHeight="true" outlineLevel="0" collapsed="false">
      <c r="A428" s="49" t="s">
        <v>642</v>
      </c>
      <c r="B428" s="49"/>
      <c r="C428" s="50" t="str">
        <f aca="false">INDEX((klasyfikacja!$B$2:$B$136),MATCH(A428,klasyfikacja!$A$2:$A$136,0))</f>
        <v>Wpływy z różnych opłat</v>
      </c>
      <c r="D428" s="98" t="n">
        <v>630</v>
      </c>
      <c r="E428" s="102" t="s">
        <v>205</v>
      </c>
      <c r="F428" s="100" t="n">
        <f aca="false">SUM(G428:H428)</f>
        <v>0</v>
      </c>
      <c r="G428" s="101" t="n">
        <f aca="false" t="array" ref="G428:G428">SUM(IF(ewidencja!$A$8:$A$759=D428,IF(ewidencja!$C$8:$C$759=E428,ewidencja!$F$8:$F$759,0),0))</f>
        <v>0</v>
      </c>
      <c r="H428" s="101" t="n">
        <f aca="false" t="array" ref="H428:H428">SUM(IF(ewidencja!$A$8:$A$759=D428,IF(ewidencja!$C$8:$C$759=E428,ewidencja!$G$8:$G$759,0),0))</f>
        <v>0</v>
      </c>
    </row>
    <row r="429" s="51" customFormat="true" ht="12.75" hidden="true" customHeight="true" outlineLevel="0" collapsed="false">
      <c r="A429" s="49" t="s">
        <v>646</v>
      </c>
      <c r="B429" s="49"/>
      <c r="C429" s="50" t="str">
        <f aca="false">INDEX((klasyfikacja!$B$2:$B$136),MATCH(A429,klasyfikacja!$A$2:$A$136,0))</f>
        <v>Wpływy z najmu i dzierżawy składników majątkowych Skarbu Państwa, jednostek samorządu terytorialnego lub innych jednostek zaliczanych do sektora finansów publicznych oraz innych umów o podobnym charakterze</v>
      </c>
      <c r="D429" s="98" t="n">
        <v>630</v>
      </c>
      <c r="E429" s="102" t="s">
        <v>58</v>
      </c>
      <c r="F429" s="100" t="n">
        <f aca="false">SUM(G429:H429)</f>
        <v>0</v>
      </c>
      <c r="G429" s="101" t="n">
        <f aca="false" t="array" ref="G429:G429">SUM(IF(ewidencja!$A$8:$A$759=D429,IF(ewidencja!$C$8:$C$759=E429,ewidencja!$F$8:$F$759,0),0))</f>
        <v>0</v>
      </c>
      <c r="H429" s="101" t="n">
        <f aca="false" t="array" ref="H429:H429">SUM(IF(ewidencja!$A$8:$A$759=D429,IF(ewidencja!$C$8:$C$759=E429,ewidencja!$G$8:$G$759,0),0))</f>
        <v>0</v>
      </c>
    </row>
    <row r="430" s="51" customFormat="true" ht="12.75" hidden="true" customHeight="true" outlineLevel="0" collapsed="false">
      <c r="A430" s="49" t="s">
        <v>648</v>
      </c>
      <c r="B430" s="49"/>
      <c r="C430" s="50" t="str">
        <f aca="false">INDEX((klasyfikacja!$B$2:$B$136),MATCH(A430,klasyfikacja!$A$2:$A$136,0))</f>
        <v>Wpływy z usług</v>
      </c>
      <c r="D430" s="98" t="n">
        <v>630</v>
      </c>
      <c r="E430" s="102" t="s">
        <v>37</v>
      </c>
      <c r="F430" s="100" t="n">
        <f aca="false">SUM(G430:H430)</f>
        <v>0</v>
      </c>
      <c r="G430" s="101" t="n">
        <f aca="false" t="array" ref="G430:G430">SUM(IF(ewidencja!$A$8:$A$759=D430,IF(ewidencja!$C$8:$C$759=E430,ewidencja!$F$8:$F$759,0),0))</f>
        <v>0</v>
      </c>
      <c r="H430" s="101" t="n">
        <f aca="false" t="array" ref="H430:H430">SUM(IF(ewidencja!$A$8:$A$759=D430,IF(ewidencja!$C$8:$C$759=E430,ewidencja!$G$8:$G$759,0),0))</f>
        <v>0</v>
      </c>
    </row>
    <row r="431" s="51" customFormat="true" ht="12.75" hidden="true" customHeight="true" outlineLevel="0" collapsed="false">
      <c r="A431" s="49" t="s">
        <v>650</v>
      </c>
      <c r="B431" s="49"/>
      <c r="C431" s="50" t="str">
        <f aca="false">INDEX((klasyfikacja!$B$2:$B$136),MATCH(A431,klasyfikacja!$A$2:$A$136,0))</f>
        <v>Wpływy ze sprzedaży wyrobów</v>
      </c>
      <c r="D431" s="98" t="n">
        <v>630</v>
      </c>
      <c r="E431" s="102" t="s">
        <v>864</v>
      </c>
      <c r="F431" s="100" t="n">
        <f aca="false">SUM(G431:H431)</f>
        <v>0</v>
      </c>
      <c r="G431" s="101" t="n">
        <f aca="false" t="array" ref="G431:G431">SUM(IF(ewidencja!$A$8:$A$759=D431,IF(ewidencja!$C$8:$C$759=E431,ewidencja!$F$8:$F$759,0),0))</f>
        <v>0</v>
      </c>
      <c r="H431" s="101" t="n">
        <f aca="false" t="array" ref="H431:H431">SUM(IF(ewidencja!$A$8:$A$759=D431,IF(ewidencja!$C$8:$C$759=E431,ewidencja!$G$8:$G$759,0),0))</f>
        <v>0</v>
      </c>
    </row>
    <row r="432" s="51" customFormat="true" ht="12.75" hidden="true" customHeight="true" outlineLevel="0" collapsed="false">
      <c r="A432" s="49" t="s">
        <v>652</v>
      </c>
      <c r="B432" s="49"/>
      <c r="C432" s="50" t="str">
        <f aca="false">INDEX((klasyfikacja!$B$2:$B$136),MATCH(A432,klasyfikacja!$A$2:$A$136,0))</f>
        <v>Wpływy z odsetek od dotacji oraz płatności: wykorzystanych niezgodnie z przeznaczeniem lub wykorzystanych z naruszeniem procedur, o których mowa w art. 184 ustawy, pobranych nienależnie lub w nadmiernej wysokości</v>
      </c>
      <c r="D432" s="98" t="n">
        <v>630</v>
      </c>
      <c r="E432" s="102" t="s">
        <v>562</v>
      </c>
      <c r="F432" s="100" t="n">
        <f aca="false">SUM(G432:H432)</f>
        <v>0</v>
      </c>
      <c r="G432" s="101" t="n">
        <f aca="false" t="array" ref="G432:G432">SUM(IF(ewidencja!$A$8:$A$759=D432,IF(ewidencja!$C$8:$C$759=E432,ewidencja!$F$8:$F$759,0),0))</f>
        <v>0</v>
      </c>
      <c r="H432" s="101" t="n">
        <f aca="false" t="array" ref="H432:H432">SUM(IF(ewidencja!$A$8:$A$759=D432,IF(ewidencja!$C$8:$C$759=E432,ewidencja!$G$8:$G$759,0),0))</f>
        <v>0</v>
      </c>
    </row>
    <row r="433" s="51" customFormat="true" ht="12.75" hidden="true" customHeight="true" outlineLevel="0" collapsed="false">
      <c r="A433" s="49" t="s">
        <v>654</v>
      </c>
      <c r="B433" s="49"/>
      <c r="C433" s="50" t="str">
        <f aca="false">INDEX((klasyfikacja!$B$2:$B$136),MATCH(A433,klasyfikacja!$A$2:$A$136,0))</f>
        <v>Wpływy z odsetek od nieterminowych wpłat z tytułu podatków i opłat</v>
      </c>
      <c r="D433" s="98" t="n">
        <v>630</v>
      </c>
      <c r="E433" s="102" t="s">
        <v>321</v>
      </c>
      <c r="F433" s="100" t="n">
        <f aca="false">SUM(G433:H433)</f>
        <v>0</v>
      </c>
      <c r="G433" s="101" t="n">
        <f aca="false" t="array" ref="G433:G433">SUM(IF(ewidencja!$A$8:$A$759=D433,IF(ewidencja!$C$8:$C$759=E433,ewidencja!$F$8:$F$759,0),0))</f>
        <v>0</v>
      </c>
      <c r="H433" s="101" t="n">
        <f aca="false" t="array" ref="H433:H433">SUM(IF(ewidencja!$A$8:$A$759=D433,IF(ewidencja!$C$8:$C$759=E433,ewidencja!$G$8:$G$759,0),0))</f>
        <v>0</v>
      </c>
    </row>
    <row r="434" s="51" customFormat="true" ht="12.75" hidden="true" customHeight="true" outlineLevel="0" collapsed="false">
      <c r="A434" s="49" t="s">
        <v>656</v>
      </c>
      <c r="B434" s="49"/>
      <c r="C434" s="50" t="str">
        <f aca="false">INDEX((klasyfikacja!$B$2:$B$136),MATCH(A434,klasyfikacja!$A$2:$A$136,0))</f>
        <v>Wpływy z pozostałych odsetek</v>
      </c>
      <c r="D434" s="98" t="n">
        <v>630</v>
      </c>
      <c r="E434" s="102" t="s">
        <v>311</v>
      </c>
      <c r="F434" s="100" t="n">
        <f aca="false">SUM(G434:H434)</f>
        <v>0</v>
      </c>
      <c r="G434" s="101" t="n">
        <f aca="false" t="array" ref="G434:G434">SUM(IF(ewidencja!$A$8:$A$759=D434,IF(ewidencja!$C$8:$C$759=E434,ewidencja!$F$8:$F$759,0),0))</f>
        <v>0</v>
      </c>
      <c r="H434" s="101" t="n">
        <f aca="false" t="array" ref="H434:H434">SUM(IF(ewidencja!$A$8:$A$759=D434,IF(ewidencja!$C$8:$C$759=E434,ewidencja!$G$8:$G$759,0),0))</f>
        <v>0</v>
      </c>
    </row>
    <row r="435" s="51" customFormat="true" ht="12.75" hidden="true" customHeight="true" outlineLevel="0" collapsed="false">
      <c r="A435" s="49" t="s">
        <v>658</v>
      </c>
      <c r="B435" s="49"/>
      <c r="C435" s="50" t="str">
        <f aca="false">INDEX((klasyfikacja!$B$2:$B$136),MATCH(A435,klasyfikacja!$A$2:$A$136,0))</f>
        <v>Wpływy z pozostałych odsetek (Finansowanie programów ze środków bezzwrotnych pochodzących z Unii Europejskiej)</v>
      </c>
      <c r="D435" s="98" t="n">
        <v>630</v>
      </c>
      <c r="E435" s="102" t="s">
        <v>865</v>
      </c>
      <c r="F435" s="100" t="n">
        <f aca="false">SUM(G435:H435)</f>
        <v>0</v>
      </c>
      <c r="G435" s="101" t="n">
        <f aca="false" t="array" ref="G435:G435">SUM(IF(ewidencja!$A$8:$A$759=D435,IF(ewidencja!$C$8:$C$759=E435,ewidencja!$F$8:$F$759,0),0))</f>
        <v>0</v>
      </c>
      <c r="H435" s="101" t="n">
        <f aca="false" t="array" ref="H435:H435">SUM(IF(ewidencja!$A$8:$A$759=D435,IF(ewidencja!$C$8:$C$759=E435,ewidencja!$G$8:$G$759,0),0))</f>
        <v>0</v>
      </c>
    </row>
    <row r="436" s="51" customFormat="true" ht="12.75" hidden="true" customHeight="true" outlineLevel="0" collapsed="false">
      <c r="A436" s="49" t="s">
        <v>660</v>
      </c>
      <c r="B436" s="49"/>
      <c r="C436" s="50" t="str">
        <f aca="false">INDEX((klasyfikacja!$B$2:$B$136),MATCH(A436,klasyfikacja!$A$2:$A$136,0))</f>
        <v>Wpływy z rozliczeń/zwrotów z lat ubiegłych</v>
      </c>
      <c r="D436" s="98" t="n">
        <v>630</v>
      </c>
      <c r="E436" s="102" t="s">
        <v>275</v>
      </c>
      <c r="F436" s="100" t="n">
        <f aca="false">SUM(G436:H436)</f>
        <v>0</v>
      </c>
      <c r="G436" s="101" t="n">
        <f aca="false" t="array" ref="G436:G436">SUM(IF(ewidencja!$A$8:$A$759=D436,IF(ewidencja!$C$8:$C$759=E436,ewidencja!$F$8:$F$759,0),0))</f>
        <v>0</v>
      </c>
      <c r="H436" s="101" t="n">
        <f aca="false" t="array" ref="H436:H436">SUM(IF(ewidencja!$A$8:$A$759=D436,IF(ewidencja!$C$8:$C$759=E436,ewidencja!$G$8:$G$759,0),0))</f>
        <v>0</v>
      </c>
    </row>
    <row r="437" s="51" customFormat="true" ht="12.75" hidden="true" customHeight="true" outlineLevel="0" collapsed="false">
      <c r="A437" s="49" t="s">
        <v>662</v>
      </c>
      <c r="B437" s="49"/>
      <c r="C437" s="50" t="str">
        <f aca="false">INDEX((klasyfikacja!$B$2:$B$136),MATCH(A437,klasyfikacja!$A$2:$A$136,0))</f>
        <v>Wpływy z tytułu kar i odszkodowań wynikających z umów</v>
      </c>
      <c r="D437" s="98" t="n">
        <v>630</v>
      </c>
      <c r="E437" s="102" t="s">
        <v>178</v>
      </c>
      <c r="F437" s="100" t="n">
        <f aca="false">SUM(G437:H437)</f>
        <v>0</v>
      </c>
      <c r="G437" s="101" t="n">
        <f aca="false" t="array" ref="G437:G437">SUM(IF(ewidencja!$A$8:$A$759=D437,IF(ewidencja!$C$8:$C$759=E437,ewidencja!$F$8:$F$759,0),0))</f>
        <v>0</v>
      </c>
      <c r="H437" s="101" t="n">
        <f aca="false" t="array" ref="H437:H437">SUM(IF(ewidencja!$A$8:$A$759=D437,IF(ewidencja!$C$8:$C$759=E437,ewidencja!$G$8:$G$759,0),0))</f>
        <v>0</v>
      </c>
    </row>
    <row r="438" s="51" customFormat="true" ht="12.75" hidden="true" customHeight="true" outlineLevel="0" collapsed="false">
      <c r="A438" s="49" t="s">
        <v>664</v>
      </c>
      <c r="B438" s="49"/>
      <c r="C438" s="50" t="str">
        <f aca="false">INDEX((klasyfikacja!$B$2:$B$136),MATCH(A438,klasyfikacja!$A$2:$A$136,0))</f>
        <v>Wpływy z otrzymanych spadków, zapisów i darowizn w postaci pieniężnej</v>
      </c>
      <c r="D438" s="98" t="n">
        <v>630</v>
      </c>
      <c r="E438" s="102" t="s">
        <v>95</v>
      </c>
      <c r="F438" s="100" t="n">
        <f aca="false">SUM(G438:H438)</f>
        <v>0</v>
      </c>
      <c r="G438" s="101" t="n">
        <f aca="false" t="array" ref="G438:G438">SUM(IF(ewidencja!$A$8:$A$759=D438,IF(ewidencja!$C$8:$C$759=E438,ewidencja!$F$8:$F$759,0),0))</f>
        <v>0</v>
      </c>
      <c r="H438" s="101" t="n">
        <f aca="false" t="array" ref="H438:H438">SUM(IF(ewidencja!$A$8:$A$759=D438,IF(ewidencja!$C$8:$C$759=E438,ewidencja!$G$8:$G$759,0),0))</f>
        <v>0</v>
      </c>
    </row>
    <row r="439" s="51" customFormat="true" ht="12.75" hidden="true" customHeight="true" outlineLevel="0" collapsed="false">
      <c r="A439" s="49" t="s">
        <v>666</v>
      </c>
      <c r="B439" s="49"/>
      <c r="C439" s="50" t="str">
        <f aca="false">INDEX((klasyfikacja!$B$2:$B$136),MATCH(A439,klasyfikacja!$A$2:$A$136,0))</f>
        <v>Wpływy z różnych dochodów</v>
      </c>
      <c r="D439" s="98" t="n">
        <v>630</v>
      </c>
      <c r="E439" s="102" t="s">
        <v>153</v>
      </c>
      <c r="F439" s="100" t="n">
        <f aca="false">SUM(G439:H439)</f>
        <v>0</v>
      </c>
      <c r="G439" s="101" t="n">
        <f aca="false" t="array" ref="G439:G439">SUM(IF(ewidencja!$A$8:$A$759=D439,IF(ewidencja!$C$8:$C$759=E439,ewidencja!$F$8:$F$759,0),0))</f>
        <v>0</v>
      </c>
      <c r="H439" s="101" t="n">
        <f aca="false" t="array" ref="H439:H439">SUM(IF(ewidencja!$A$8:$A$759=D439,IF(ewidencja!$C$8:$C$759=E439,ewidencja!$G$8:$G$759,0),0))</f>
        <v>0</v>
      </c>
    </row>
    <row r="440" s="51" customFormat="true" ht="12.75" hidden="true" customHeight="true" outlineLevel="0" collapsed="false">
      <c r="A440" s="49" t="s">
        <v>668</v>
      </c>
      <c r="B440" s="49"/>
      <c r="C440" s="50" t="str">
        <f aca="false">INDEX((klasyfikacja!$B$2:$B$136),MATCH(A440,klasyfikacja!$A$2:$A$136,0))</f>
        <v>Wpływy z różnych dochodów (Finansowanie programów ze środków bezzwrotnych pochodzących z Unii Europejskiej)</v>
      </c>
      <c r="D440" s="98" t="n">
        <v>630</v>
      </c>
      <c r="E440" s="102" t="s">
        <v>866</v>
      </c>
      <c r="F440" s="100" t="n">
        <f aca="false">SUM(G440:H440)</f>
        <v>0</v>
      </c>
      <c r="G440" s="101" t="n">
        <f aca="false" t="array" ref="G440:G440">SUM(IF(ewidencja!$A$8:$A$759=D440,IF(ewidencja!$C$8:$C$759=E440,ewidencja!$F$8:$F$759,0),0))</f>
        <v>0</v>
      </c>
      <c r="H440" s="101" t="n">
        <f aca="false" t="array" ref="H440:H440">SUM(IF(ewidencja!$A$8:$A$759=D440,IF(ewidencja!$C$8:$C$759=E440,ewidencja!$G$8:$G$759,0),0))</f>
        <v>0</v>
      </c>
    </row>
    <row r="441" s="51" customFormat="true" ht="12.75" hidden="true" customHeight="true" outlineLevel="0" collapsed="false">
      <c r="A441" s="49" t="s">
        <v>670</v>
      </c>
      <c r="B441" s="49"/>
      <c r="C441" s="50" t="str">
        <f aca="false">INDEX((klasyfikacja!$B$2:$B$136),MATCH(A441,klasyfikacja!$A$2:$A$136,0))</f>
        <v>Wpływy z różnych dochodów (Płatności w zakresie budżetu środków europejskich)</v>
      </c>
      <c r="D441" s="98" t="n">
        <v>630</v>
      </c>
      <c r="E441" s="102" t="s">
        <v>867</v>
      </c>
      <c r="F441" s="100" t="n">
        <f aca="false">SUM(G441:H441)</f>
        <v>0</v>
      </c>
      <c r="G441" s="101" t="n">
        <f aca="false" t="array" ref="G441:G441">SUM(IF(ewidencja!$A$8:$A$759=D441,IF(ewidencja!$C$8:$C$759=E441,ewidencja!$F$8:$F$759,0),0))</f>
        <v>0</v>
      </c>
      <c r="H441" s="101" t="n">
        <f aca="false" t="array" ref="H441:H441">SUM(IF(ewidencja!$A$8:$A$759=D441,IF(ewidencja!$C$8:$C$759=E441,ewidencja!$G$8:$G$759,0),0))</f>
        <v>0</v>
      </c>
    </row>
    <row r="442" s="51" customFormat="true" ht="12.75" hidden="true" customHeight="true" outlineLevel="0" collapsed="false">
      <c r="A442" s="49" t="s">
        <v>672</v>
      </c>
      <c r="B442" s="49"/>
      <c r="C442" s="50" t="str">
        <f aca="false">INDEX((klasyfikacja!$B$2:$B$136),MATCH(A442,klasyfikacja!$A$2:$A$136,0))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442" s="98" t="n">
        <v>630</v>
      </c>
      <c r="E442" s="102" t="s">
        <v>868</v>
      </c>
      <c r="F442" s="100" t="n">
        <f aca="false">SUM(G442:H442)</f>
        <v>0</v>
      </c>
      <c r="G442" s="101" t="n">
        <f aca="false" t="array" ref="G442:G442">SUM(IF(ewidencja!$A$8:$A$759=D442,IF(ewidencja!$C$8:$C$759=E442,ewidencja!$F$8:$F$759,0),0))</f>
        <v>0</v>
      </c>
      <c r="H442" s="101" t="n">
        <f aca="false" t="array" ref="H442:H442">SUM(IF(ewidencja!$A$8:$A$759=D442,IF(ewidencja!$C$8:$C$759=E442,ewidencja!$G$8:$G$759,0),0))</f>
        <v>0</v>
      </c>
    </row>
    <row r="443" s="51" customFormat="true" ht="12.75" hidden="true" customHeight="true" outlineLevel="0" collapsed="false">
      <c r="A443" s="49" t="s">
        <v>674</v>
      </c>
      <c r="B443" s="49"/>
      <c r="C443" s="50" t="str">
        <f aca="false">INDEX((klasyfikacja!$B$2:$B$136),MATCH(A443,klasyfikacja!$A$2:$A$136,0))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443" s="98" t="n">
        <v>630</v>
      </c>
      <c r="E443" s="102" t="n">
        <v>2007</v>
      </c>
      <c r="F443" s="100" t="n">
        <f aca="false">SUM(G443:H443)</f>
        <v>0</v>
      </c>
      <c r="G443" s="101" t="n">
        <f aca="false" t="array" ref="G443:G443">SUM(IF(ewidencja!$A$8:$A$759=D443,IF(ewidencja!$C$8:$C$759=E443,ewidencja!$F$8:$F$759,0),0))</f>
        <v>0</v>
      </c>
      <c r="H443" s="101" t="n">
        <f aca="false" t="array" ref="H443:H443">SUM(IF(ewidencja!$A$8:$A$759=D443,IF(ewidencja!$C$8:$C$759=E443,ewidencja!$G$8:$G$759,0),0))</f>
        <v>0</v>
      </c>
    </row>
    <row r="444" s="51" customFormat="true" ht="12.75" hidden="true" customHeight="true" outlineLevel="0" collapsed="false">
      <c r="A444" s="49" t="s">
        <v>676</v>
      </c>
      <c r="B444" s="49"/>
      <c r="C444" s="50" t="str">
        <f aca="false">INDEX((klasyfikacja!$B$2:$B$136),MATCH(A444,klasyfikacja!$A$2:$A$136,0))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444" s="98" t="n">
        <v>630</v>
      </c>
      <c r="E444" s="102" t="n">
        <v>2008</v>
      </c>
      <c r="F444" s="100" t="n">
        <f aca="false">SUM(G444:H444)</f>
        <v>0</v>
      </c>
      <c r="G444" s="101" t="n">
        <f aca="false" t="array" ref="G444:G444">SUM(IF(ewidencja!$A$8:$A$759=D444,IF(ewidencja!$C$8:$C$759=E444,ewidencja!$F$8:$F$759,0),0))</f>
        <v>0</v>
      </c>
      <c r="H444" s="101" t="n">
        <f aca="false" t="array" ref="H444:H444">SUM(IF(ewidencja!$A$8:$A$759=D444,IF(ewidencja!$C$8:$C$759=E444,ewidencja!$G$8:$G$759,0),0))</f>
        <v>0</v>
      </c>
    </row>
    <row r="445" s="51" customFormat="true" ht="12.75" hidden="true" customHeight="true" outlineLevel="0" collapsed="false">
      <c r="A445" s="49" t="s">
        <v>678</v>
      </c>
      <c r="B445" s="49"/>
      <c r="C445" s="50" t="str">
        <f aca="false">INDEX((klasyfikacja!$B$2:$B$136),MATCH(A445,klasyfikacja!$A$2:$A$136,0))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445" s="98" t="n">
        <v>630</v>
      </c>
      <c r="E445" s="102" t="n">
        <v>2009</v>
      </c>
      <c r="F445" s="100" t="n">
        <f aca="false">SUM(G445:H445)</f>
        <v>0</v>
      </c>
      <c r="G445" s="101" t="n">
        <f aca="false" t="array" ref="G445:G445">SUM(IF(ewidencja!$A$8:$A$759=D445,IF(ewidencja!$C$8:$C$759=E445,ewidencja!$F$8:$F$759,0),0))</f>
        <v>0</v>
      </c>
      <c r="H445" s="101" t="n">
        <f aca="false" t="array" ref="H445:H445">SUM(IF(ewidencja!$A$8:$A$759=D445,IF(ewidencja!$C$8:$C$759=E445,ewidencja!$G$8:$G$759,0),0))</f>
        <v>0</v>
      </c>
    </row>
    <row r="446" s="51" customFormat="true" ht="12.75" hidden="true" customHeight="true" outlineLevel="0" collapsed="false">
      <c r="A446" s="49" t="s">
        <v>680</v>
      </c>
      <c r="B446" s="49"/>
      <c r="C446" s="50" t="str">
        <f aca="false">INDEX((klasyfikacja!$B$2:$B$136),MATCH(A446,klasyfikacja!$A$2:$A$136,0))</f>
        <v>Dotacja celowa otrzymana z budżetu państwa na realizację zadań bieżących z zakresu administracji rządowej oraz innych zadań zleconych gminie (związkom gmin, związkom powiatowo-gminnym) ustawami</v>
      </c>
      <c r="D446" s="98" t="n">
        <v>630</v>
      </c>
      <c r="E446" s="102" t="n">
        <v>2010</v>
      </c>
      <c r="F446" s="100" t="n">
        <f aca="false">SUM(G446:H446)</f>
        <v>0</v>
      </c>
      <c r="G446" s="101" t="n">
        <f aca="false" t="array" ref="G446:G446">SUM(IF(ewidencja!$A$8:$A$759=D446,IF(ewidencja!$C$8:$C$759=E446,ewidencja!$F$8:$F$759,0),0))</f>
        <v>0</v>
      </c>
      <c r="H446" s="101" t="n">
        <f aca="false" t="array" ref="H446:H446">SUM(IF(ewidencja!$A$8:$A$759=D446,IF(ewidencja!$C$8:$C$759=E446,ewidencja!$G$8:$G$759,0),0))</f>
        <v>0</v>
      </c>
    </row>
    <row r="447" s="51" customFormat="true" ht="12.75" hidden="true" customHeight="true" outlineLevel="0" collapsed="false">
      <c r="A447" s="49" t="s">
        <v>682</v>
      </c>
      <c r="B447" s="49"/>
      <c r="C447" s="50" t="str">
        <f aca="false">INDEX((klasyfikacja!$B$2:$B$136),MATCH(A447,klasyfikacja!$A$2:$A$136,0))</f>
        <v>Dotacja celowa otrzymana z budżetu państwa na zadania bieżące realizowane przez gminę na podstawie porozumień z organami administracji rządowej</v>
      </c>
      <c r="D447" s="98" t="n">
        <v>630</v>
      </c>
      <c r="E447" s="102" t="n">
        <v>2020</v>
      </c>
      <c r="F447" s="100" t="n">
        <f aca="false">SUM(G447:H447)</f>
        <v>0</v>
      </c>
      <c r="G447" s="101" t="n">
        <f aca="false" t="array" ref="G447:G447">SUM(IF(ewidencja!$A$8:$A$759=D447,IF(ewidencja!$C$8:$C$759=E447,ewidencja!$F$8:$F$759,0),0))</f>
        <v>0</v>
      </c>
      <c r="H447" s="101" t="n">
        <f aca="false" t="array" ref="H447:H447">SUM(IF(ewidencja!$A$8:$A$759=D447,IF(ewidencja!$C$8:$C$759=E447,ewidencja!$G$8:$G$759,0),0))</f>
        <v>0</v>
      </c>
    </row>
    <row r="448" s="51" customFormat="true" ht="12.75" hidden="true" customHeight="true" outlineLevel="0" collapsed="false">
      <c r="A448" s="49" t="s">
        <v>684</v>
      </c>
      <c r="B448" s="49"/>
      <c r="C448" s="50" t="str">
        <f aca="false">INDEX((klasyfikacja!$B$2:$B$136),MATCH(A448,klasyfikacja!$A$2:$A$136,0))</f>
        <v>Dotacja celowa otrzymana z budżetu państwa na realizację własnych zadań bieżących gmin (związków gmin, związków powiatowo-gminnych)</v>
      </c>
      <c r="D448" s="98" t="n">
        <v>630</v>
      </c>
      <c r="E448" s="102" t="n">
        <v>2030</v>
      </c>
      <c r="F448" s="100" t="n">
        <f aca="false">SUM(G448:H448)</f>
        <v>0</v>
      </c>
      <c r="G448" s="101" t="n">
        <f aca="false" t="array" ref="G448:G448">SUM(IF(ewidencja!$A$8:$A$759=D448,IF(ewidencja!$C$8:$C$759=E448,ewidencja!$F$8:$F$759,0),0))</f>
        <v>0</v>
      </c>
      <c r="H448" s="101" t="n">
        <f aca="false" t="array" ref="H448:H448">SUM(IF(ewidencja!$A$8:$A$759=D448,IF(ewidencja!$C$8:$C$759=E448,ewidencja!$G$8:$G$759,0),0))</f>
        <v>0</v>
      </c>
    </row>
    <row r="449" s="51" customFormat="true" ht="25.5" hidden="true" customHeight="true" outlineLevel="0" collapsed="false">
      <c r="A449" s="49" t="s">
        <v>688</v>
      </c>
      <c r="B449" s="49"/>
      <c r="C449" s="50" t="str">
        <f aca="false">INDEX((klasyfikacja!$B$2:$B$136),MATCH(A449,klasyfikacja!$A$2:$A$136,0))</f>
        <v>Dotacja celowa otrzymana z budżetu państwa na realizację zadań bieżących gmin z zakresu edukacyjnej opieki wychowawczej finansowanych w całości przez budżet państwa w ramach programów rządowych</v>
      </c>
      <c r="D449" s="98" t="n">
        <v>630</v>
      </c>
      <c r="E449" s="102" t="n">
        <v>2040</v>
      </c>
      <c r="F449" s="100" t="n">
        <f aca="false">SUM(G449:H449)</f>
        <v>0</v>
      </c>
      <c r="G449" s="101" t="n">
        <f aca="false" t="array" ref="G449:G449">SUM(IF(ewidencja!$A$8:$A$759=D449,IF(ewidencja!$C$8:$C$759=E449,ewidencja!$F$8:$F$759,0),0))</f>
        <v>0</v>
      </c>
      <c r="H449" s="101" t="n">
        <f aca="false" t="array" ref="H449:H449">SUM(IF(ewidencja!$A$8:$A$759=D449,IF(ewidencja!$C$8:$C$759=E449,ewidencja!$G$8:$G$759,0),0))</f>
        <v>0</v>
      </c>
    </row>
    <row r="450" s="51" customFormat="true" ht="37.5" hidden="true" customHeight="true" outlineLevel="0" collapsed="false">
      <c r="A450" s="49" t="s">
        <v>690</v>
      </c>
      <c r="B450" s="49"/>
      <c r="C450" s="50" t="str">
        <f aca="false">INDEX((klasyfikacja!$B$2:$B$136),MATCH(A450,klasyfikacja!$A$2:$A$136,0))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450" s="98" t="n">
        <v>630</v>
      </c>
      <c r="E450" s="102" t="n">
        <v>2057</v>
      </c>
      <c r="F450" s="100" t="n">
        <f aca="false">SUM(G450:H450)</f>
        <v>0</v>
      </c>
      <c r="G450" s="101" t="n">
        <f aca="false" t="array" ref="G450:G450">SUM(IF(ewidencja!$A$8:$A$759=D450,IF(ewidencja!$C$8:$C$759=E450,ewidencja!$F$8:$F$759,0),0))</f>
        <v>0</v>
      </c>
      <c r="H450" s="101" t="n">
        <f aca="false" t="array" ref="H450:H450">SUM(IF(ewidencja!$A$8:$A$759=D450,IF(ewidencja!$C$8:$C$759=E450,ewidencja!$G$8:$G$759,0),0))</f>
        <v>0</v>
      </c>
    </row>
    <row r="451" s="51" customFormat="true" ht="37.5" hidden="true" customHeight="true" outlineLevel="0" collapsed="false">
      <c r="A451" s="49" t="s">
        <v>692</v>
      </c>
      <c r="B451" s="49"/>
      <c r="C451" s="50" t="str">
        <f aca="false">INDEX((klasyfikacja!$B$2:$B$136),MATCH(A451,klasyfikacja!$A$2:$A$136,0))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451" s="98" t="n">
        <v>630</v>
      </c>
      <c r="E451" s="102" t="n">
        <v>2058</v>
      </c>
      <c r="F451" s="100" t="n">
        <f aca="false">SUM(G451:H451)</f>
        <v>0</v>
      </c>
      <c r="G451" s="101" t="n">
        <f aca="false" t="array" ref="G451:G451">SUM(IF(ewidencja!$A$8:$A$759=D451,IF(ewidencja!$C$8:$C$759=E451,ewidencja!$F$8:$F$759,0),0))</f>
        <v>0</v>
      </c>
      <c r="H451" s="101" t="n">
        <f aca="false" t="array" ref="H451:H451">SUM(IF(ewidencja!$A$8:$A$759=D451,IF(ewidencja!$C$8:$C$759=E451,ewidencja!$G$8:$G$759,0),0))</f>
        <v>0</v>
      </c>
    </row>
    <row r="452" s="51" customFormat="true" ht="37.5" hidden="true" customHeight="true" outlineLevel="0" collapsed="false">
      <c r="A452" s="49" t="s">
        <v>694</v>
      </c>
      <c r="B452" s="49"/>
      <c r="C452" s="50" t="str">
        <f aca="false">INDEX((klasyfikacja!$B$2:$B$136),MATCH(A452,klasyfikacja!$A$2:$A$136,0))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452" s="98" t="n">
        <v>630</v>
      </c>
      <c r="E452" s="102" t="n">
        <v>2059</v>
      </c>
      <c r="F452" s="100" t="n">
        <f aca="false">SUM(G452:H452)</f>
        <v>0</v>
      </c>
      <c r="G452" s="101" t="n">
        <f aca="false" t="array" ref="G452:G452">SUM(IF(ewidencja!$A$8:$A$759=D452,IF(ewidencja!$C$8:$C$759=E452,ewidencja!$F$8:$F$759,0),0))</f>
        <v>0</v>
      </c>
      <c r="H452" s="101" t="n">
        <f aca="false" t="array" ref="H452:H452">SUM(IF(ewidencja!$A$8:$A$759=D452,IF(ewidencja!$C$8:$C$759=E452,ewidencja!$G$8:$G$759,0),0))</f>
        <v>0</v>
      </c>
    </row>
    <row r="453" s="51" customFormat="true" ht="37.5" hidden="true" customHeight="true" outlineLevel="0" collapsed="false">
      <c r="A453" s="49" t="s">
        <v>696</v>
      </c>
      <c r="B453" s="49"/>
      <c r="C453" s="50" t="str">
        <f aca="false">INDEX((klasyfikacja!$B$2:$B$136),MATCH(A453,klasyfikacja!$A$2:$A$136,0))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453" s="98" t="n">
        <v>630</v>
      </c>
      <c r="E453" s="102" t="n">
        <v>2060</v>
      </c>
      <c r="F453" s="100" t="n">
        <f aca="false">SUM(G453:H453)</f>
        <v>0</v>
      </c>
      <c r="G453" s="101" t="n">
        <f aca="false" t="array" ref="G453:G453">SUM(IF(ewidencja!$A$8:$A$759=D453,IF(ewidencja!$C$8:$C$759=E453,ewidencja!$F$8:$F$759,0),0))</f>
        <v>0</v>
      </c>
      <c r="H453" s="101" t="n">
        <f aca="false" t="array" ref="H453:H453">SUM(IF(ewidencja!$A$8:$A$759=D453,IF(ewidencja!$C$8:$C$759=E453,ewidencja!$G$8:$G$759,0),0))</f>
        <v>0</v>
      </c>
    </row>
    <row r="454" s="51" customFormat="true" ht="12.75" hidden="true" customHeight="true" outlineLevel="0" collapsed="false">
      <c r="A454" s="49" t="s">
        <v>698</v>
      </c>
      <c r="B454" s="49"/>
      <c r="C454" s="50" t="str">
        <f aca="false">INDEX((klasyfikacja!$B$2:$B$136),MATCH(A454,klasyfikacja!$A$2:$A$136,0))</f>
        <v>Dotacja celowa otrzymana z budżetu państwa na zadania bieżące z zakresu administracji rządowej oraz inne zadania zlecone ustawami realizowane przez powiat</v>
      </c>
      <c r="D454" s="98" t="n">
        <v>630</v>
      </c>
      <c r="E454" s="102" t="n">
        <v>2110</v>
      </c>
      <c r="F454" s="100" t="n">
        <f aca="false">SUM(G454:H454)</f>
        <v>0</v>
      </c>
      <c r="G454" s="101" t="n">
        <f aca="false" t="array" ref="G454:G454">SUM(IF(ewidencja!$A$8:$A$759=D454,IF(ewidencja!$C$8:$C$759=E454,ewidencja!$F$8:$F$759,0),0))</f>
        <v>0</v>
      </c>
      <c r="H454" s="101" t="n">
        <f aca="false" t="array" ref="H454:H454">SUM(IF(ewidencja!$A$8:$A$759=D454,IF(ewidencja!$C$8:$C$759=E454,ewidencja!$G$8:$G$759,0),0))</f>
        <v>0</v>
      </c>
    </row>
    <row r="455" s="51" customFormat="true" ht="12.75" hidden="true" customHeight="true" outlineLevel="0" collapsed="false">
      <c r="A455" s="49" t="s">
        <v>700</v>
      </c>
      <c r="B455" s="49"/>
      <c r="C455" s="50" t="str">
        <f aca="false">INDEX((klasyfikacja!$B$2:$B$136),MATCH(A455,klasyfikacja!$A$2:$A$136,0))</f>
        <v>Dotacja celowa otrzymana z budżetu państwa na zadania bieżące realizowane przez powiat na podstawie porozumień z organami administracji rządowej</v>
      </c>
      <c r="D455" s="98" t="n">
        <v>630</v>
      </c>
      <c r="E455" s="102" t="n">
        <v>2120</v>
      </c>
      <c r="F455" s="100" t="n">
        <f aca="false">SUM(G455:H455)</f>
        <v>0</v>
      </c>
      <c r="G455" s="101" t="n">
        <f aca="false" t="array" ref="G455:G455">SUM(IF(ewidencja!$A$8:$A$759=D455,IF(ewidencja!$C$8:$C$759=E455,ewidencja!$F$8:$F$759,0),0))</f>
        <v>0</v>
      </c>
      <c r="H455" s="101" t="n">
        <f aca="false" t="array" ref="H455:H455">SUM(IF(ewidencja!$A$8:$A$759=D455,IF(ewidencja!$C$8:$C$759=E455,ewidencja!$G$8:$G$759,0),0))</f>
        <v>0</v>
      </c>
    </row>
    <row r="456" s="51" customFormat="true" ht="12.75" hidden="true" customHeight="true" outlineLevel="0" collapsed="false">
      <c r="A456" s="49" t="s">
        <v>702</v>
      </c>
      <c r="B456" s="49"/>
      <c r="C456" s="50" t="str">
        <f aca="false">INDEX((klasyfikacja!$B$2:$B$136),MATCH(A456,klasyfikacja!$A$2:$A$136,0))</f>
        <v>Dotacja celowa otrzymana z budżetu państwa na realizację bieżących zadań własnych powiatu</v>
      </c>
      <c r="D456" s="98" t="n">
        <v>630</v>
      </c>
      <c r="E456" s="102" t="n">
        <v>2130</v>
      </c>
      <c r="F456" s="100" t="n">
        <f aca="false">SUM(G456:H456)</f>
        <v>0</v>
      </c>
      <c r="G456" s="101" t="n">
        <f aca="false" t="array" ref="G456:G456">SUM(IF(ewidencja!$A$8:$A$759=D456,IF(ewidencja!$C$8:$C$759=E456,ewidencja!$F$8:$F$759,0),0))</f>
        <v>0</v>
      </c>
      <c r="H456" s="101" t="n">
        <f aca="false" t="array" ref="H456:H456">SUM(IF(ewidencja!$A$8:$A$759=D456,IF(ewidencja!$C$8:$C$759=E456,ewidencja!$G$8:$G$759,0),0))</f>
        <v>0</v>
      </c>
    </row>
    <row r="457" s="51" customFormat="true" ht="12.75" hidden="true" customHeight="true" outlineLevel="0" collapsed="false">
      <c r="A457" s="49" t="s">
        <v>704</v>
      </c>
      <c r="B457" s="49"/>
      <c r="C457" s="50" t="str">
        <f aca="false">INDEX((klasyfikacja!$B$2:$B$136),MATCH(A457,klasyfikacja!$A$2:$A$136,0))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457" s="98" t="n">
        <v>630</v>
      </c>
      <c r="E457" s="102" t="n">
        <v>2160</v>
      </c>
      <c r="F457" s="100" t="n">
        <f aca="false">SUM(G457:H457)</f>
        <v>0</v>
      </c>
      <c r="G457" s="101" t="n">
        <f aca="false" t="array" ref="G457:G457">SUM(IF(ewidencja!$A$8:$A$759=D457,IF(ewidencja!$C$8:$C$759=E457,ewidencja!$F$8:$F$759,0),0))</f>
        <v>0</v>
      </c>
      <c r="H457" s="101" t="n">
        <f aca="false" t="array" ref="H457:H457">SUM(IF(ewidencja!$A$8:$A$759=D457,IF(ewidencja!$C$8:$C$759=E457,ewidencja!$G$8:$G$759,0),0))</f>
        <v>0</v>
      </c>
    </row>
    <row r="458" s="51" customFormat="true" ht="12.75" hidden="true" customHeight="true" outlineLevel="0" collapsed="false">
      <c r="A458" s="49" t="s">
        <v>708</v>
      </c>
      <c r="B458" s="49"/>
      <c r="C458" s="50" t="str">
        <f aca="false">INDEX((klasyfikacja!$B$2:$B$136),MATCH(A458,klasyfikacja!$A$2:$A$136,0))</f>
        <v>Dotacja celowa otrzymana z gminy na zadania bieżące realizowane na podstawie porozumień (umów) między jednostkami samorządu terytorialnego</v>
      </c>
      <c r="D458" s="98" t="n">
        <v>630</v>
      </c>
      <c r="E458" s="102" t="n">
        <v>2310</v>
      </c>
      <c r="F458" s="100" t="n">
        <f aca="false">SUM(G458:H458)</f>
        <v>0</v>
      </c>
      <c r="G458" s="101" t="n">
        <f aca="false" t="array" ref="G458:G458">SUM(IF(ewidencja!$A$8:$A$759=D458,IF(ewidencja!$C$8:$C$759=E458,ewidencja!$F$8:$F$759,0),0))</f>
        <v>0</v>
      </c>
      <c r="H458" s="101" t="n">
        <f aca="false" t="array" ref="H458:H458">SUM(IF(ewidencja!$A$8:$A$759=D458,IF(ewidencja!$C$8:$C$759=E458,ewidencja!$G$8:$G$759,0),0))</f>
        <v>0</v>
      </c>
    </row>
    <row r="459" s="51" customFormat="true" ht="12.75" hidden="true" customHeight="true" outlineLevel="0" collapsed="false">
      <c r="A459" s="49" t="s">
        <v>712</v>
      </c>
      <c r="B459" s="49"/>
      <c r="C459" s="50" t="str">
        <f aca="false">INDEX((klasyfikacja!$B$2:$B$136),MATCH(A459,klasyfikacja!$A$2:$A$136,0))</f>
        <v>Dotacja celowa otrzymana z powiatu na zadania bieżące realizowane na podstawie porozumień (umów) między jednostkami samorządu terytorialnego</v>
      </c>
      <c r="D459" s="98" t="n">
        <v>630</v>
      </c>
      <c r="E459" s="102" t="n">
        <v>2320</v>
      </c>
      <c r="F459" s="100" t="n">
        <f aca="false">SUM(G459:H459)</f>
        <v>0</v>
      </c>
      <c r="G459" s="101" t="n">
        <f aca="false" t="array" ref="G459:G459">SUM(IF(ewidencja!$A$8:$A$759=D459,IF(ewidencja!$C$8:$C$759=E459,ewidencja!$F$8:$F$759,0),0))</f>
        <v>0</v>
      </c>
      <c r="H459" s="101" t="n">
        <f aca="false" t="array" ref="H459:H459">SUM(IF(ewidencja!$A$8:$A$759=D459,IF(ewidencja!$C$8:$C$759=E459,ewidencja!$G$8:$G$759,0),0))</f>
        <v>0</v>
      </c>
    </row>
    <row r="460" s="51" customFormat="true" ht="12.75" hidden="true" customHeight="true" outlineLevel="0" collapsed="false">
      <c r="A460" s="49" t="s">
        <v>714</v>
      </c>
      <c r="B460" s="49"/>
      <c r="C460" s="50" t="str">
        <f aca="false">INDEX((klasyfikacja!$B$2:$B$136),MATCH(A460,klasyfikacja!$A$2:$A$136,0))</f>
        <v>Dotacja celowa otrzymana od samorządu województwa na zadania bieżące realizowane na podstawie porozumień (umów) między jednostkami samorządu terytorialnego</v>
      </c>
      <c r="D460" s="98" t="n">
        <v>630</v>
      </c>
      <c r="E460" s="102" t="n">
        <v>2330</v>
      </c>
      <c r="F460" s="100" t="n">
        <f aca="false">SUM(G460:H460)</f>
        <v>0</v>
      </c>
      <c r="G460" s="101" t="n">
        <f aca="false" t="array" ref="G460:G460">SUM(IF(ewidencja!$A$8:$A$759=D460,IF(ewidencja!$C$8:$C$759=E460,ewidencja!$F$8:$F$759,0),0))</f>
        <v>0</v>
      </c>
      <c r="H460" s="101" t="n">
        <f aca="false" t="array" ref="H460:H460">SUM(IF(ewidencja!$A$8:$A$759=D460,IF(ewidencja!$C$8:$C$759=E460,ewidencja!$G$8:$G$759,0),0))</f>
        <v>0</v>
      </c>
    </row>
    <row r="461" s="51" customFormat="true" ht="12.75" hidden="true" customHeight="true" outlineLevel="0" collapsed="false">
      <c r="A461" s="49" t="s">
        <v>716</v>
      </c>
      <c r="B461" s="49"/>
      <c r="C461" s="50" t="str">
        <f aca="false">INDEX((klasyfikacja!$B$2:$B$136),MATCH(A461,klasyfikacja!$A$2:$A$136,0))</f>
        <v>Dochody jednostek samorządu terytorialnego związane z realizacją zadań z zakresu administracji rządowej oraz innych zadań zleconych ustawami</v>
      </c>
      <c r="D461" s="98" t="n">
        <v>630</v>
      </c>
      <c r="E461" s="102" t="n">
        <v>2360</v>
      </c>
      <c r="F461" s="100" t="n">
        <f aca="false">SUM(G461:H461)</f>
        <v>0</v>
      </c>
      <c r="G461" s="101" t="n">
        <f aca="false" t="array" ref="G461:G461">SUM(IF(ewidencja!$A$8:$A$759=D461,IF(ewidencja!$C$8:$C$759=E461,ewidencja!$F$8:$F$759,0),0))</f>
        <v>0</v>
      </c>
      <c r="H461" s="101" t="n">
        <f aca="false" t="array" ref="H461:H461">SUM(IF(ewidencja!$A$8:$A$759=D461,IF(ewidencja!$C$8:$C$759=E461,ewidencja!$G$8:$G$759,0),0))</f>
        <v>0</v>
      </c>
    </row>
    <row r="462" s="51" customFormat="true" ht="12.75" hidden="true" customHeight="true" outlineLevel="0" collapsed="false">
      <c r="A462" s="49" t="s">
        <v>718</v>
      </c>
      <c r="B462" s="49"/>
      <c r="C462" s="50" t="str">
        <f aca="false">INDEX((klasyfikacja!$B$2:$B$136),MATCH(A462,klasyfikacja!$A$2:$A$136,0))</f>
        <v>Wpływy do budżetu nadwyżki środków obrotowych samorządowego zakładu budżetowego</v>
      </c>
      <c r="D462" s="98" t="n">
        <v>630</v>
      </c>
      <c r="E462" s="102" t="n">
        <v>2370</v>
      </c>
      <c r="F462" s="100" t="n">
        <f aca="false">SUM(G462:H462)</f>
        <v>0</v>
      </c>
      <c r="G462" s="101" t="n">
        <f aca="false" t="array" ref="G462:G462">SUM(IF(ewidencja!$A$8:$A$759=D462,IF(ewidencja!$C$8:$C$759=E462,ewidencja!$F$8:$F$759,0),0))</f>
        <v>0</v>
      </c>
      <c r="H462" s="101" t="n">
        <f aca="false" t="array" ref="H462:H462">SUM(IF(ewidencja!$A$8:$A$759=D462,IF(ewidencja!$C$8:$C$759=E462,ewidencja!$G$8:$G$759,0),0))</f>
        <v>0</v>
      </c>
    </row>
    <row r="463" s="51" customFormat="true" ht="12.75" hidden="true" customHeight="true" outlineLevel="0" collapsed="false">
      <c r="A463" s="49" t="s">
        <v>720</v>
      </c>
      <c r="B463" s="49"/>
      <c r="C463" s="50" t="str">
        <f aca="false">INDEX((klasyfikacja!$B$2:$B$136),MATCH(A463,klasyfikacja!$A$2:$A$136,0))</f>
        <v>Dotacja otrzymana z państwowego funduszu celowego na realizację zadań bieżących jednostek sektora finansów publicznych</v>
      </c>
      <c r="D463" s="98" t="n">
        <v>630</v>
      </c>
      <c r="E463" s="102" t="n">
        <v>2440</v>
      </c>
      <c r="F463" s="100" t="n">
        <f aca="false">SUM(G463:H463)</f>
        <v>0</v>
      </c>
      <c r="G463" s="101" t="n">
        <f aca="false" t="array" ref="G463:G463">SUM(IF(ewidencja!$A$8:$A$759=D463,IF(ewidencja!$C$8:$C$759=E463,ewidencja!$F$8:$F$759,0),0))</f>
        <v>0</v>
      </c>
      <c r="H463" s="101" t="n">
        <f aca="false" t="array" ref="H463:H463">SUM(IF(ewidencja!$A$8:$A$759=D463,IF(ewidencja!$C$8:$C$759=E463,ewidencja!$G$8:$G$759,0),0))</f>
        <v>0</v>
      </c>
    </row>
    <row r="464" s="51" customFormat="true" ht="12.75" hidden="true" customHeight="true" outlineLevel="0" collapsed="false">
      <c r="A464" s="49" t="s">
        <v>722</v>
      </c>
      <c r="B464" s="49"/>
      <c r="C464" s="50" t="str">
        <f aca="false">INDEX((klasyfikacja!$B$2:$B$136),MATCH(A464,klasyfikacja!$A$2:$A$136,0))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464" s="98" t="n">
        <v>630</v>
      </c>
      <c r="E464" s="102" t="n">
        <v>2442</v>
      </c>
      <c r="F464" s="100" t="n">
        <f aca="false">SUM(G464:H464)</f>
        <v>0</v>
      </c>
      <c r="G464" s="101" t="n">
        <f aca="false" t="array" ref="G464:G464">SUM(IF(ewidencja!$A$8:$A$759=D464,IF(ewidencja!$C$8:$C$759=E464,ewidencja!$F$8:$F$759,0),0))</f>
        <v>0</v>
      </c>
      <c r="H464" s="101" t="n">
        <f aca="false" t="array" ref="H464:H464">SUM(IF(ewidencja!$A$8:$A$759=D464,IF(ewidencja!$C$8:$C$759=E464,ewidencja!$G$8:$G$759,0),0))</f>
        <v>0</v>
      </c>
    </row>
    <row r="465" s="51" customFormat="true" ht="12.75" hidden="true" customHeight="true" outlineLevel="0" collapsed="false">
      <c r="A465" s="49" t="s">
        <v>724</v>
      </c>
      <c r="B465" s="49"/>
      <c r="C465" s="50" t="str">
        <f aca="false">INDEX((klasyfikacja!$B$2:$B$136),MATCH(A465,klasyfikacja!$A$2:$A$136,0))</f>
        <v>Środki otrzymane od pozostałych jednostek zaliczanych do sektora finansów publicznych na realizację zadań bieżących jednostek zaliczanych do sektora finansów publicznych</v>
      </c>
      <c r="D465" s="98" t="n">
        <v>630</v>
      </c>
      <c r="E465" s="102" t="n">
        <v>2460</v>
      </c>
      <c r="F465" s="100" t="n">
        <f aca="false">SUM(G465:H465)</f>
        <v>0</v>
      </c>
      <c r="G465" s="101" t="n">
        <f aca="false" t="array" ref="G465:G465">SUM(IF(ewidencja!$A$8:$A$759=D465,IF(ewidencja!$C$8:$C$759=E465,ewidencja!$F$8:$F$759,0),0))</f>
        <v>0</v>
      </c>
      <c r="H465" s="101" t="n">
        <f aca="false" t="array" ref="H465:H465">SUM(IF(ewidencja!$A$8:$A$759=D465,IF(ewidencja!$C$8:$C$759=E465,ewidencja!$G$8:$G$759,0),0))</f>
        <v>0</v>
      </c>
    </row>
    <row r="466" s="51" customFormat="true" ht="12.75" hidden="true" customHeight="true" outlineLevel="0" collapsed="false">
      <c r="A466" s="49" t="s">
        <v>728</v>
      </c>
      <c r="B466" s="49"/>
      <c r="C466" s="50" t="str">
        <f aca="false">INDEX((klasyfikacja!$B$2:$B$136),MATCH(A466,klasyfikacja!$A$2:$A$136,0))</f>
        <v>Rekompensaty utraconych dochodów w podatkach i opłatach lokalnych</v>
      </c>
      <c r="D466" s="98" t="n">
        <v>630</v>
      </c>
      <c r="E466" s="102" t="n">
        <v>2680</v>
      </c>
      <c r="F466" s="100" t="n">
        <f aca="false">SUM(G466:H466)</f>
        <v>0</v>
      </c>
      <c r="G466" s="101" t="n">
        <f aca="false" t="array" ref="G466:G466">SUM(IF(ewidencja!$A$8:$A$759=D466,IF(ewidencja!$C$8:$C$759=E466,ewidencja!$F$8:$F$759,0),0))</f>
        <v>0</v>
      </c>
      <c r="H466" s="101" t="n">
        <f aca="false" t="array" ref="H466:H466">SUM(IF(ewidencja!$A$8:$A$759=D466,IF(ewidencja!$C$8:$C$759=E466,ewidencja!$G$8:$G$759,0),0))</f>
        <v>0</v>
      </c>
    </row>
    <row r="467" s="51" customFormat="true" ht="12.75" hidden="true" customHeight="true" outlineLevel="0" collapsed="false">
      <c r="A467" s="49" t="s">
        <v>730</v>
      </c>
      <c r="B467" s="49"/>
      <c r="C467" s="50" t="str">
        <f aca="false">INDEX((klasyfikacja!$B$2:$B$136),MATCH(A467,klasyfikacja!$A$2:$A$136,0))</f>
        <v>Środki z Funduszu Pracy otrzymane na realizację zadań wynikających z odrębnych ustaw</v>
      </c>
      <c r="D467" s="98" t="n">
        <v>630</v>
      </c>
      <c r="E467" s="102" t="n">
        <v>2690</v>
      </c>
      <c r="F467" s="100" t="n">
        <f aca="false">SUM(G467:H467)</f>
        <v>0</v>
      </c>
      <c r="G467" s="101" t="n">
        <f aca="false" t="array" ref="G467:G467">SUM(IF(ewidencja!$A$8:$A$759=D467,IF(ewidencja!$C$8:$C$759=E467,ewidencja!$F$8:$F$759,0),0))</f>
        <v>0</v>
      </c>
      <c r="H467" s="101" t="n">
        <f aca="false" t="array" ref="H467:H467">SUM(IF(ewidencja!$A$8:$A$759=D467,IF(ewidencja!$C$8:$C$759=E467,ewidencja!$G$8:$G$759,0),0))</f>
        <v>0</v>
      </c>
    </row>
    <row r="468" s="51" customFormat="true" ht="12.75" hidden="true" customHeight="true" outlineLevel="0" collapsed="false">
      <c r="A468" s="49" t="s">
        <v>732</v>
      </c>
      <c r="B468" s="49"/>
      <c r="C468" s="50" t="str">
        <f aca="false">INDEX((klasyfikacja!$B$2:$B$136),MATCH(A468,klasyfikacja!$A$2:$A$136,0))</f>
        <v>Środki na dofinansowanie własnych zadań bieżących gmin, powiatów (związków gmin, związków powiatowo-gminnych, związków powiatów), samorządów województw, pozyskane z innych źródeł</v>
      </c>
      <c r="D468" s="98" t="n">
        <v>630</v>
      </c>
      <c r="E468" s="102" t="n">
        <v>2700</v>
      </c>
      <c r="F468" s="100" t="n">
        <f aca="false">SUM(G468:H468)</f>
        <v>0</v>
      </c>
      <c r="G468" s="101" t="n">
        <f aca="false" t="array" ref="G468:G468">SUM(IF(ewidencja!$A$8:$A$759=D468,IF(ewidencja!$C$8:$C$759=E468,ewidencja!$F$8:$F$759,0),0))</f>
        <v>0</v>
      </c>
      <c r="H468" s="101" t="n">
        <f aca="false" t="array" ref="H468:H468">SUM(IF(ewidencja!$A$8:$A$759=D468,IF(ewidencja!$C$8:$C$759=E468,ewidencja!$G$8:$G$759,0),0))</f>
        <v>0</v>
      </c>
    </row>
    <row r="469" s="51" customFormat="true" ht="12.75" hidden="true" customHeight="true" outlineLevel="0" collapsed="false">
      <c r="A469" s="49" t="s">
        <v>734</v>
      </c>
      <c r="B469" s="49"/>
      <c r="C469" s="50" t="str">
        <f aca="false">INDEX((klasyfikacja!$B$2:$B$136),MATCH(A469,klasyfikacja!$A$2:$A$136,0))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469" s="98" t="n">
        <v>630</v>
      </c>
      <c r="E469" s="102" t="n">
        <v>2701</v>
      </c>
      <c r="F469" s="100" t="n">
        <f aca="false">SUM(G469:H469)</f>
        <v>0</v>
      </c>
      <c r="G469" s="101" t="n">
        <f aca="false" t="array" ref="G469:G469">SUM(IF(ewidencja!$A$8:$A$759=D469,IF(ewidencja!$C$8:$C$759=E469,ewidencja!$F$8:$F$759,0),0))</f>
        <v>0</v>
      </c>
      <c r="H469" s="101" t="n">
        <f aca="false" t="array" ref="H469:H469">SUM(IF(ewidencja!$A$8:$A$759=D469,IF(ewidencja!$C$8:$C$759=E469,ewidencja!$G$8:$G$759,0),0))</f>
        <v>0</v>
      </c>
    </row>
    <row r="470" s="51" customFormat="true" ht="12.75" hidden="true" customHeight="true" outlineLevel="0" collapsed="false">
      <c r="A470" s="49" t="s">
        <v>740</v>
      </c>
      <c r="B470" s="49"/>
      <c r="C470" s="50" t="str">
        <f aca="false">INDEX((klasyfikacja!$B$2:$B$136),MATCH(A470,klasyfikacja!$A$2:$A$136,0))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470" s="98" t="n">
        <v>630</v>
      </c>
      <c r="E470" s="102" t="n">
        <v>2705</v>
      </c>
      <c r="F470" s="100" t="n">
        <f aca="false">SUM(G470:H470)</f>
        <v>0</v>
      </c>
      <c r="G470" s="101" t="n">
        <f aca="false" t="array" ref="G470:G470">SUM(IF(ewidencja!$A$8:$A$759=D470,IF(ewidencja!$C$8:$C$759=E470,ewidencja!$F$8:$F$759,0),0))</f>
        <v>0</v>
      </c>
      <c r="H470" s="101" t="n">
        <f aca="false" t="array" ref="H470:H470">SUM(IF(ewidencja!$A$8:$A$759=D470,IF(ewidencja!$C$8:$C$759=E470,ewidencja!$G$8:$G$759,0),0))</f>
        <v>0</v>
      </c>
    </row>
    <row r="471" s="51" customFormat="true" ht="12.75" hidden="true" customHeight="true" outlineLevel="0" collapsed="false">
      <c r="A471" s="49" t="s">
        <v>742</v>
      </c>
      <c r="B471" s="49"/>
      <c r="C471" s="50" t="str">
        <f aca="false">INDEX((klasyfikacja!$B$2:$B$136),MATCH(A471,klasyfikacja!$A$2:$A$136,0))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471" s="98" t="n">
        <v>630</v>
      </c>
      <c r="E471" s="102" t="n">
        <v>2706</v>
      </c>
      <c r="F471" s="100" t="n">
        <f aca="false">SUM(G471:H471)</f>
        <v>0</v>
      </c>
      <c r="G471" s="101" t="n">
        <f aca="false" t="array" ref="G471:G471">SUM(IF(ewidencja!$A$8:$A$759=D471,IF(ewidencja!$C$8:$C$759=E471,ewidencja!$F$8:$F$759,0),0))</f>
        <v>0</v>
      </c>
      <c r="H471" s="101" t="n">
        <f aca="false" t="array" ref="H471:H471">SUM(IF(ewidencja!$A$8:$A$759=D471,IF(ewidencja!$C$8:$C$759=E471,ewidencja!$G$8:$G$759,0),0))</f>
        <v>0</v>
      </c>
    </row>
    <row r="472" s="51" customFormat="true" ht="12.75" hidden="true" customHeight="true" outlineLevel="0" collapsed="false">
      <c r="A472" s="49" t="s">
        <v>744</v>
      </c>
      <c r="B472" s="49"/>
      <c r="C472" s="50" t="str">
        <f aca="false">INDEX((klasyfikacja!$B$2:$B$136),MATCH(A472,klasyfikacja!$A$2:$A$136,0))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472" s="98" t="n">
        <v>630</v>
      </c>
      <c r="E472" s="102" t="n">
        <v>2707</v>
      </c>
      <c r="F472" s="100" t="n">
        <f aca="false">SUM(G472:H472)</f>
        <v>0</v>
      </c>
      <c r="G472" s="101" t="n">
        <f aca="false" t="array" ref="G472:G472">SUM(IF(ewidencja!$A$8:$A$759=D472,IF(ewidencja!$C$8:$C$759=E472,ewidencja!$F$8:$F$759,0),0))</f>
        <v>0</v>
      </c>
      <c r="H472" s="101" t="n">
        <f aca="false" t="array" ref="H472:H472">SUM(IF(ewidencja!$A$8:$A$759=D472,IF(ewidencja!$C$8:$C$759=E472,ewidencja!$G$8:$G$759,0),0))</f>
        <v>0</v>
      </c>
    </row>
    <row r="473" s="51" customFormat="true" ht="12.75" hidden="true" customHeight="true" outlineLevel="0" collapsed="false">
      <c r="A473" s="49" t="s">
        <v>746</v>
      </c>
      <c r="B473" s="49"/>
      <c r="C473" s="50" t="str">
        <f aca="false">INDEX((klasyfikacja!$B$2:$B$136),MATCH(A473,klasyfikacja!$A$2:$A$136,0))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473" s="98" t="n">
        <v>630</v>
      </c>
      <c r="E473" s="102" t="n">
        <v>2708</v>
      </c>
      <c r="F473" s="100" t="n">
        <f aca="false">SUM(G473:H473)</f>
        <v>0</v>
      </c>
      <c r="G473" s="101" t="n">
        <f aca="false" t="array" ref="G473:G473">SUM(IF(ewidencja!$A$8:$A$759=D473,IF(ewidencja!$C$8:$C$759=E473,ewidencja!$F$8:$F$759,0),0))</f>
        <v>0</v>
      </c>
      <c r="H473" s="101" t="n">
        <f aca="false" t="array" ref="H473:H473">SUM(IF(ewidencja!$A$8:$A$759=D473,IF(ewidencja!$C$8:$C$759=E473,ewidencja!$G$8:$G$759,0),0))</f>
        <v>0</v>
      </c>
    </row>
    <row r="474" s="51" customFormat="true" ht="12.75" hidden="true" customHeight="true" outlineLevel="0" collapsed="false">
      <c r="A474" s="49" t="s">
        <v>750</v>
      </c>
      <c r="B474" s="49"/>
      <c r="C474" s="50" t="str">
        <f aca="false">INDEX((klasyfikacja!$B$2:$B$136),MATCH(A474,klasyfikacja!$A$2:$A$136,0))</f>
        <v>Dotacja celowa otrzymana z tytułu pomocy finansowej udzielanej między jednostkami samorządu terytorialnego na dofinansowanie własnych zadań bieżących</v>
      </c>
      <c r="D474" s="98" t="n">
        <v>630</v>
      </c>
      <c r="E474" s="102" t="n">
        <v>2710</v>
      </c>
      <c r="F474" s="100" t="n">
        <f aca="false">SUM(G474:H474)</f>
        <v>0</v>
      </c>
      <c r="G474" s="101" t="n">
        <f aca="false" t="array" ref="G474:G474">SUM(IF(ewidencja!$A$8:$A$759=D474,IF(ewidencja!$C$8:$C$759=E474,ewidencja!$F$8:$F$759,0),0))</f>
        <v>0</v>
      </c>
      <c r="H474" s="101" t="n">
        <f aca="false" t="array" ref="H474:H474">SUM(IF(ewidencja!$A$8:$A$759=D474,IF(ewidencja!$C$8:$C$759=E474,ewidencja!$G$8:$G$759,0),0))</f>
        <v>0</v>
      </c>
    </row>
    <row r="475" s="51" customFormat="true" ht="12.75" hidden="true" customHeight="true" outlineLevel="0" collapsed="false">
      <c r="A475" s="49" t="s">
        <v>752</v>
      </c>
      <c r="B475" s="49"/>
      <c r="C475" s="50" t="str">
        <f aca="false">INDEX((klasyfikacja!$B$2:$B$136),MATCH(A475,klasyfikacja!$A$2:$A$136,0))</f>
        <v>Środki na uzupełnienie dochodów gmin</v>
      </c>
      <c r="D475" s="98" t="n">
        <v>630</v>
      </c>
      <c r="E475" s="102" t="n">
        <v>2750</v>
      </c>
      <c r="F475" s="100" t="n">
        <f aca="false">SUM(G475:H475)</f>
        <v>0</v>
      </c>
      <c r="G475" s="101" t="n">
        <f aca="false" t="array" ref="G475:G475">SUM(IF(ewidencja!$A$8:$A$759=D475,IF(ewidencja!$C$8:$C$759=E475,ewidencja!$F$8:$F$759,0),0))</f>
        <v>0</v>
      </c>
      <c r="H475" s="101" t="n">
        <f aca="false" t="array" ref="H475:H475">SUM(IF(ewidencja!$A$8:$A$759=D475,IF(ewidencja!$C$8:$C$759=E475,ewidencja!$G$8:$G$759,0),0))</f>
        <v>0</v>
      </c>
    </row>
    <row r="476" s="51" customFormat="true" ht="12.75" hidden="true" customHeight="true" outlineLevel="0" collapsed="false">
      <c r="A476" s="49" t="s">
        <v>754</v>
      </c>
      <c r="B476" s="49"/>
      <c r="C476" s="50" t="str">
        <f aca="false">INDEX((klasyfikacja!$B$2:$B$136),MATCH(A476,klasyfikacja!$A$2:$A$136,0))</f>
        <v>Środki na uzupełnienie dochodów powiatów</v>
      </c>
      <c r="D476" s="98" t="n">
        <v>630</v>
      </c>
      <c r="E476" s="102" t="n">
        <v>2760</v>
      </c>
      <c r="F476" s="100" t="n">
        <f aca="false">SUM(G476:H476)</f>
        <v>0</v>
      </c>
      <c r="G476" s="101" t="n">
        <f aca="false" t="array" ref="G476:G476">SUM(IF(ewidencja!$A$8:$A$759=D476,IF(ewidencja!$C$8:$C$759=E476,ewidencja!$F$8:$F$759,0),0))</f>
        <v>0</v>
      </c>
      <c r="H476" s="101" t="n">
        <f aca="false" t="array" ref="H476:H476">SUM(IF(ewidencja!$A$8:$A$759=D476,IF(ewidencja!$C$8:$C$759=E476,ewidencja!$G$8:$G$759,0),0))</f>
        <v>0</v>
      </c>
    </row>
    <row r="477" s="51" customFormat="true" ht="12.75" hidden="true" customHeight="true" outlineLevel="0" collapsed="false">
      <c r="A477" s="49" t="s">
        <v>756</v>
      </c>
      <c r="B477" s="49"/>
      <c r="C477" s="50" t="str">
        <f aca="false">INDEX((klasyfikacja!$B$2:$B$136),MATCH(A477,klasyfikacja!$A$2:$A$136,0))</f>
        <v>Środki na utrzymanie rzecznych przepraw promowych oraz na remonty, utrzymanie, ochronę i zarządzanie drogami krajowymi i wojewódzkimi w granicach miast na prawach powiatu</v>
      </c>
      <c r="D477" s="98" t="n">
        <v>630</v>
      </c>
      <c r="E477" s="102" t="n">
        <v>2790</v>
      </c>
      <c r="F477" s="100" t="n">
        <f aca="false">SUM(G477:H477)</f>
        <v>0</v>
      </c>
      <c r="G477" s="101" t="n">
        <f aca="false" t="array" ref="G477:G477">SUM(IF(ewidencja!$A$8:$A$759=D477,IF(ewidencja!$C$8:$C$759=E477,ewidencja!$F$8:$F$759,0),0))</f>
        <v>0</v>
      </c>
      <c r="H477" s="101" t="n">
        <f aca="false" t="array" ref="H477:H477">SUM(IF(ewidencja!$A$8:$A$759=D477,IF(ewidencja!$C$8:$C$759=E477,ewidencja!$G$8:$G$759,0),0))</f>
        <v>0</v>
      </c>
    </row>
    <row r="478" s="51" customFormat="true" ht="12.75" hidden="true" customHeight="true" outlineLevel="0" collapsed="false">
      <c r="A478" s="49" t="s">
        <v>758</v>
      </c>
      <c r="B478" s="49"/>
      <c r="C478" s="50" t="str">
        <f aca="false">INDEX((klasyfikacja!$B$2:$B$136),MATCH(A478,klasyfikacja!$A$2:$A$136,0))</f>
        <v>Dotacja z budżetu państwa dla gmin uzdrowiskowych</v>
      </c>
      <c r="D478" s="98" t="n">
        <v>630</v>
      </c>
      <c r="E478" s="102" t="n">
        <v>2870</v>
      </c>
      <c r="F478" s="100" t="n">
        <f aca="false">SUM(G478:H478)</f>
        <v>0</v>
      </c>
      <c r="G478" s="101" t="n">
        <f aca="false" t="array" ref="G478:G478">SUM(IF(ewidencja!$A$8:$A$759=D478,IF(ewidencja!$C$8:$C$759=E478,ewidencja!$F$8:$F$759,0),0))</f>
        <v>0</v>
      </c>
      <c r="H478" s="101" t="n">
        <f aca="false" t="array" ref="H478:H478">SUM(IF(ewidencja!$A$8:$A$759=D478,IF(ewidencja!$C$8:$C$759=E478,ewidencja!$G$8:$G$759,0),0))</f>
        <v>0</v>
      </c>
    </row>
    <row r="479" s="51" customFormat="true" ht="12.75" hidden="true" customHeight="true" outlineLevel="0" collapsed="false">
      <c r="A479" s="49" t="s">
        <v>760</v>
      </c>
      <c r="B479" s="49"/>
      <c r="C479" s="50" t="str">
        <f aca="false">INDEX((klasyfikacja!$B$2:$B$136),MATCH(A479,klasyfikacja!$A$2:$A$136,0))</f>
        <v>Wpływy ze zwrotów dotacji oraz płatności wykorzystanych niezgodnie z przeznaczeniem lub wykorzystanych z naruszeniem procedur, o których mowa w art. 184 ustawy, pobranych nienależnie lub w nadmiernej wysokości</v>
      </c>
      <c r="D479" s="98" t="n">
        <v>630</v>
      </c>
      <c r="E479" s="102" t="n">
        <v>2910</v>
      </c>
      <c r="F479" s="100" t="n">
        <f aca="false">SUM(G479:H479)</f>
        <v>0</v>
      </c>
      <c r="G479" s="101" t="n">
        <f aca="false" t="array" ref="G479:G479">SUM(IF(ewidencja!$A$8:$A$759=D479,IF(ewidencja!$C$8:$C$759=E479,ewidencja!$F$8:$F$759,0),0))</f>
        <v>0</v>
      </c>
      <c r="H479" s="101" t="n">
        <f aca="false" t="array" ref="H479:H479">SUM(IF(ewidencja!$A$8:$A$759=D479,IF(ewidencja!$C$8:$C$759=E479,ewidencja!$G$8:$G$759,0),0))</f>
        <v>0</v>
      </c>
    </row>
    <row r="480" s="51" customFormat="true" ht="12.75" hidden="true" customHeight="true" outlineLevel="0" collapsed="false">
      <c r="A480" s="49" t="s">
        <v>762</v>
      </c>
      <c r="B480" s="49"/>
      <c r="C480" s="50" t="str">
        <f aca="false">INDEX((klasyfikacja!$B$2:$B$136),MATCH(A480,klasyfikacja!$A$2:$A$136,0))</f>
        <v>Subwencje ogólne z budżetu państwa</v>
      </c>
      <c r="D480" s="98" t="n">
        <v>630</v>
      </c>
      <c r="E480" s="102" t="n">
        <v>2920</v>
      </c>
      <c r="F480" s="100" t="n">
        <f aca="false">SUM(G480:H480)</f>
        <v>0</v>
      </c>
      <c r="G480" s="101" t="n">
        <f aca="false" t="array" ref="G480:G480">SUM(IF(ewidencja!$A$8:$A$759=D480,IF(ewidencja!$C$8:$C$759=E480,ewidencja!$F$8:$F$759,0),0))</f>
        <v>0</v>
      </c>
      <c r="H480" s="101" t="n">
        <f aca="false" t="array" ref="H480:H480">SUM(IF(ewidencja!$A$8:$A$759=D480,IF(ewidencja!$C$8:$C$759=E480,ewidencja!$G$8:$G$759,0),0))</f>
        <v>0</v>
      </c>
    </row>
    <row r="481" s="51" customFormat="true" ht="12.75" hidden="true" customHeight="true" outlineLevel="0" collapsed="false">
      <c r="A481" s="49" t="s">
        <v>764</v>
      </c>
      <c r="B481" s="49"/>
      <c r="C481" s="50" t="str">
        <f aca="false">INDEX((klasyfikacja!$B$2:$B$136),MATCH(A481,klasyfikacja!$A$2:$A$136,0))</f>
        <v>Wpływy ze zwrotów niewykorzystanych dotacji oraz płatności</v>
      </c>
      <c r="D481" s="98" t="n">
        <v>630</v>
      </c>
      <c r="E481" s="102" t="n">
        <v>2950</v>
      </c>
      <c r="F481" s="100" t="n">
        <f aca="false">SUM(G481:H481)</f>
        <v>0</v>
      </c>
      <c r="G481" s="101" t="n">
        <f aca="false" t="array" ref="G481:G481">SUM(IF(ewidencja!$A$8:$A$759=D481,IF(ewidencja!$C$8:$C$759=E481,ewidencja!$F$8:$F$759,0),0))</f>
        <v>0</v>
      </c>
      <c r="H481" s="101" t="n">
        <f aca="false" t="array" ref="H481:H481">SUM(IF(ewidencja!$A$8:$A$759=D481,IF(ewidencja!$C$8:$C$759=E481,ewidencja!$G$8:$G$759,0),0))</f>
        <v>0</v>
      </c>
    </row>
    <row r="482" s="51" customFormat="true" ht="18" hidden="true" customHeight="true" outlineLevel="0" collapsed="false">
      <c r="A482" s="94"/>
      <c r="B482" s="94"/>
      <c r="C482" s="95" t="s">
        <v>869</v>
      </c>
      <c r="D482" s="103"/>
      <c r="E482" s="104"/>
      <c r="F482" s="96" t="n">
        <f aca="false">SUM(G482:H482)</f>
        <v>0</v>
      </c>
      <c r="G482" s="97" t="n">
        <f aca="false">SUM(G483:G517)</f>
        <v>0</v>
      </c>
      <c r="H482" s="97" t="n">
        <f aca="false">SUM(H483:H517)</f>
        <v>0</v>
      </c>
    </row>
    <row r="483" s="51" customFormat="true" ht="12.75" hidden="true" customHeight="true" outlineLevel="0" collapsed="false">
      <c r="A483" s="49" t="s">
        <v>766</v>
      </c>
      <c r="B483" s="49"/>
      <c r="C483" s="50" t="str">
        <f aca="false">INDEX((klasyfikacja!$B$2:$B$136),MATCH(A483,klasyfikacja!$A$2:$A$136,0))</f>
        <v>Wpływy z tytułu przekształcenia prawa użytkowania wieczystego w prawo własności</v>
      </c>
      <c r="D483" s="98" t="n">
        <v>630</v>
      </c>
      <c r="E483" s="102" t="s">
        <v>419</v>
      </c>
      <c r="F483" s="100" t="n">
        <f aca="false">SUM(G483:H483)</f>
        <v>0</v>
      </c>
      <c r="G483" s="101" t="n">
        <f aca="false" t="array" ref="G483:G483">SUM(IF(ewidencja!$A$8:$A$759=D483,IF(ewidencja!$C$8:$C$759=E483,ewidencja!$F$8:$F$759,0),0))</f>
        <v>0</v>
      </c>
      <c r="H483" s="101" t="n">
        <f aca="false" t="array" ref="H483:H483">SUM(IF(ewidencja!$A$8:$A$759=D483,IF(ewidencja!$C$8:$C$759=E483,ewidencja!$G$8:$G$759,0),0))</f>
        <v>0</v>
      </c>
    </row>
    <row r="484" s="51" customFormat="true" ht="12.75" hidden="true" customHeight="true" outlineLevel="0" collapsed="false">
      <c r="A484" s="49" t="s">
        <v>768</v>
      </c>
      <c r="B484" s="49"/>
      <c r="C484" s="50" t="str">
        <f aca="false">INDEX((klasyfikacja!$B$2:$B$136),MATCH(A484,klasyfikacja!$A$2:$A$136,0))</f>
        <v>Wpłaty z tytułu odpłatnego nabycia prawa własności oraz prawa użytkowania wieczystego nieruchomości</v>
      </c>
      <c r="D484" s="98" t="n">
        <v>630</v>
      </c>
      <c r="E484" s="102" t="s">
        <v>475</v>
      </c>
      <c r="F484" s="100" t="n">
        <f aca="false">SUM(G484:H484)</f>
        <v>0</v>
      </c>
      <c r="G484" s="101" t="n">
        <f aca="false" t="array" ref="G484:G484">SUM(IF(ewidencja!$A$8:$A$759=D484,IF(ewidencja!$C$8:$C$759=E484,ewidencja!$F$8:$F$759,0),0))</f>
        <v>0</v>
      </c>
      <c r="H484" s="101" t="n">
        <f aca="false" t="array" ref="H484:H484">SUM(IF(ewidencja!$A$8:$A$759=D484,IF(ewidencja!$C$8:$C$759=E484,ewidencja!$G$8:$G$759,0),0))</f>
        <v>0</v>
      </c>
    </row>
    <row r="485" s="51" customFormat="true" ht="12.75" hidden="true" customHeight="true" outlineLevel="0" collapsed="false">
      <c r="A485" s="49" t="s">
        <v>770</v>
      </c>
      <c r="B485" s="49"/>
      <c r="C485" s="50" t="str">
        <f aca="false">INDEX((klasyfikacja!$B$2:$B$136),MATCH(A485,klasyfikacja!$A$2:$A$136,0))</f>
        <v>Wpływy ze zbycia praw majątkowych</v>
      </c>
      <c r="D485" s="98" t="n">
        <v>630</v>
      </c>
      <c r="E485" s="102" t="s">
        <v>870</v>
      </c>
      <c r="F485" s="100" t="n">
        <f aca="false">SUM(G485:H485)</f>
        <v>0</v>
      </c>
      <c r="G485" s="101" t="n">
        <f aca="false" t="array" ref="G485:G485">SUM(IF(ewidencja!$A$8:$A$759=D485,IF(ewidencja!$C$8:$C$759=E485,ewidencja!$F$8:$F$759,0),0))</f>
        <v>0</v>
      </c>
      <c r="H485" s="101" t="n">
        <f aca="false" t="array" ref="H485:H485">SUM(IF(ewidencja!$A$8:$A$759=D485,IF(ewidencja!$C$8:$C$759=E485,ewidencja!$G$8:$G$759,0),0))</f>
        <v>0</v>
      </c>
    </row>
    <row r="486" s="51" customFormat="true" ht="12.75" hidden="true" customHeight="true" outlineLevel="0" collapsed="false">
      <c r="A486" s="49" t="s">
        <v>772</v>
      </c>
      <c r="B486" s="49"/>
      <c r="C486" s="50" t="str">
        <f aca="false">INDEX((klasyfikacja!$B$2:$B$136),MATCH(A486,klasyfikacja!$A$2:$A$136,0))</f>
        <v>Wpływy z tytułu odszkodowania za przejęte nieruchomości pod inwestycje celu publicznego</v>
      </c>
      <c r="D486" s="98" t="n">
        <v>630</v>
      </c>
      <c r="E486" s="102" t="s">
        <v>871</v>
      </c>
      <c r="F486" s="100" t="n">
        <f aca="false">SUM(G486:H486)</f>
        <v>0</v>
      </c>
      <c r="G486" s="101" t="n">
        <f aca="false" t="array" ref="G486:G486">SUM(IF(ewidencja!$A$8:$A$759=D486,IF(ewidencja!$C$8:$C$759=E486,ewidencja!$F$8:$F$759,0),0))</f>
        <v>0</v>
      </c>
      <c r="H486" s="101" t="n">
        <f aca="false" t="array" ref="H486:H486">SUM(IF(ewidencja!$A$8:$A$759=D486,IF(ewidencja!$C$8:$C$759=E486,ewidencja!$G$8:$G$759,0),0))</f>
        <v>0</v>
      </c>
    </row>
    <row r="487" s="51" customFormat="true" ht="12.75" hidden="true" customHeight="true" outlineLevel="0" collapsed="false">
      <c r="A487" s="49" t="s">
        <v>774</v>
      </c>
      <c r="B487" s="49"/>
      <c r="C487" s="50" t="str">
        <f aca="false">INDEX((klasyfikacja!$B$2:$B$136),MATCH(A487,klasyfikacja!$A$2:$A$136,0))</f>
        <v>Wpływy ze sprzedaży składników majątkowych</v>
      </c>
      <c r="D487" s="98" t="n">
        <v>630</v>
      </c>
      <c r="E487" s="102" t="s">
        <v>472</v>
      </c>
      <c r="F487" s="100" t="n">
        <f aca="false">SUM(G487:H487)</f>
        <v>0</v>
      </c>
      <c r="G487" s="101" t="n">
        <f aca="false" t="array" ref="G487:G487">SUM(IF(ewidencja!$A$8:$A$759=D487,IF(ewidencja!$C$8:$C$759=E487,ewidencja!$F$8:$F$759,0),0))</f>
        <v>0</v>
      </c>
      <c r="H487" s="101" t="n">
        <f aca="false" t="array" ref="H487:H487">SUM(IF(ewidencja!$A$8:$A$759=D487,IF(ewidencja!$C$8:$C$759=E487,ewidencja!$G$8:$G$759,0),0))</f>
        <v>0</v>
      </c>
    </row>
    <row r="488" s="51" customFormat="true" ht="12.75" hidden="true" customHeight="true" outlineLevel="0" collapsed="false">
      <c r="A488" s="49" t="s">
        <v>776</v>
      </c>
      <c r="B488" s="49"/>
      <c r="C488" s="50" t="str">
        <f aca="false">INDEX((klasyfikacja!$B$2:$B$136),MATCH(A488,klasyfikacja!$A$2:$A$136,0))</f>
        <v>Środki z Funduszu Przeciwdziałania COVID-19 na finansowanie lub dofinansowanie kosztów realizacji inwestycji i zakupów inwestycyjnych związanych z przeciwdziałaniem COVID-19</v>
      </c>
      <c r="D488" s="98" t="n">
        <v>630</v>
      </c>
      <c r="E488" s="102" t="n">
        <v>6090</v>
      </c>
      <c r="F488" s="100" t="n">
        <f aca="false">SUM(G488:H488)</f>
        <v>0</v>
      </c>
      <c r="G488" s="101" t="n">
        <f aca="false" t="array" ref="G488:G488">SUM(IF(ewidencja!$A$8:$A$759=D488,IF(ewidencja!$C$8:$C$759=E488,ewidencja!$F$8:$F$759,0),0))</f>
        <v>0</v>
      </c>
      <c r="H488" s="101" t="n">
        <f aca="false" t="array" ref="H488:H488">SUM(IF(ewidencja!$A$8:$A$759=D488,IF(ewidencja!$C$8:$C$759=E488,ewidencja!$G$8:$G$759,0),0))</f>
        <v>0</v>
      </c>
    </row>
    <row r="489" s="51" customFormat="true" ht="12.75" hidden="true" customHeight="true" outlineLevel="0" collapsed="false">
      <c r="A489" s="49" t="s">
        <v>778</v>
      </c>
      <c r="B489" s="49"/>
      <c r="C489" s="50" t="str">
        <f aca="false">INDEX((klasyfikacja!$B$2:$B$136),MATCH(A489,klasyfikacja!$A$2:$A$136,0))</f>
        <v>Środki na inwestycje na drogach publicznych powiatowych i wojewódzkich oraz na drogach powiatowych, wojewódzkich i krajowych w granicach miast na prawach powiatu</v>
      </c>
      <c r="D489" s="98" t="n">
        <v>630</v>
      </c>
      <c r="E489" s="102" t="n">
        <v>6180</v>
      </c>
      <c r="F489" s="100" t="n">
        <f aca="false">SUM(G489:H489)</f>
        <v>0</v>
      </c>
      <c r="G489" s="101" t="n">
        <f aca="false" t="array" ref="G489:G489">SUM(IF(ewidencja!$A$8:$A$759=D489,IF(ewidencja!$C$8:$C$759=E489,ewidencja!$F$8:$F$759,0),0))</f>
        <v>0</v>
      </c>
      <c r="H489" s="101" t="n">
        <f aca="false" t="array" ref="H489:H489">SUM(IF(ewidencja!$A$8:$A$759=D489,IF(ewidencja!$C$8:$C$759=E489,ewidencja!$G$8:$G$759,0),0))</f>
        <v>0</v>
      </c>
    </row>
    <row r="490" s="51" customFormat="true" ht="51" hidden="true" customHeight="true" outlineLevel="0" collapsed="false">
      <c r="A490" s="49" t="s">
        <v>780</v>
      </c>
      <c r="B490" s="49"/>
      <c r="C490" s="50" t="str">
        <f aca="false">INDEX((klasyfikacja!$B$2:$B$136),MATCH(A490,klasyfikacja!$A$2:$A$136,0))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490" s="98" t="n">
        <v>630</v>
      </c>
      <c r="E490" s="102" t="n">
        <v>6207</v>
      </c>
      <c r="F490" s="100" t="n">
        <f aca="false">SUM(G490:H490)</f>
        <v>0</v>
      </c>
      <c r="G490" s="101" t="n">
        <f aca="false" t="array" ref="G490:G490">SUM(IF(ewidencja!$A$8:$A$759=D490,IF(ewidencja!$C$8:$C$759=E490,ewidencja!$F$8:$F$759,0),0))</f>
        <v>0</v>
      </c>
      <c r="H490" s="101" t="n">
        <f aca="false" t="array" ref="H490:H490">SUM(IF(ewidencja!$A$8:$A$759=D490,IF(ewidencja!$C$8:$C$759=E490,ewidencja!$G$8:$G$759,0),0))</f>
        <v>0</v>
      </c>
    </row>
    <row r="491" s="51" customFormat="true" ht="12.75" hidden="true" customHeight="true" outlineLevel="0" collapsed="false">
      <c r="A491" s="49" t="s">
        <v>782</v>
      </c>
      <c r="B491" s="49"/>
      <c r="C491" s="50" t="str">
        <f aca="false">INDEX((klasyfikacja!$B$2:$B$136),MATCH(A491,klasyfikacja!$A$2:$A$136,0))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491" s="98" t="n">
        <v>630</v>
      </c>
      <c r="E491" s="102" t="n">
        <v>6208</v>
      </c>
      <c r="F491" s="100" t="n">
        <f aca="false">SUM(G491:H491)</f>
        <v>0</v>
      </c>
      <c r="G491" s="101" t="n">
        <f aca="false" t="array" ref="G491:G491">SUM(IF(ewidencja!$A$8:$A$759=D491,IF(ewidencja!$C$8:$C$759=E491,ewidencja!$F$8:$F$759,0),0))</f>
        <v>0</v>
      </c>
      <c r="H491" s="101" t="n">
        <f aca="false" t="array" ref="H491:H491">SUM(IF(ewidencja!$A$8:$A$759=D491,IF(ewidencja!$C$8:$C$759=E491,ewidencja!$G$8:$G$759,0),0))</f>
        <v>0</v>
      </c>
    </row>
    <row r="492" s="51" customFormat="true" ht="12.75" hidden="true" customHeight="true" outlineLevel="0" collapsed="false">
      <c r="A492" s="49" t="s">
        <v>784</v>
      </c>
      <c r="B492" s="49"/>
      <c r="C492" s="50" t="str">
        <f aca="false">INDEX((klasyfikacja!$B$2:$B$136),MATCH(A492,klasyfikacja!$A$2:$A$136,0))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492" s="98" t="n">
        <v>630</v>
      </c>
      <c r="E492" s="102" t="n">
        <v>6209</v>
      </c>
      <c r="F492" s="100" t="n">
        <f aca="false">SUM(G492:H492)</f>
        <v>0</v>
      </c>
      <c r="G492" s="101" t="n">
        <f aca="false" t="array" ref="G492:G492">SUM(IF(ewidencja!$A$8:$A$759=D492,IF(ewidencja!$C$8:$C$759=E492,ewidencja!$F$8:$F$759,0),0))</f>
        <v>0</v>
      </c>
      <c r="H492" s="101" t="n">
        <f aca="false" t="array" ref="H492:H492">SUM(IF(ewidencja!$A$8:$A$759=D492,IF(ewidencja!$C$8:$C$759=E492,ewidencja!$G$8:$G$759,0),0))</f>
        <v>0</v>
      </c>
    </row>
    <row r="493" s="51" customFormat="true" ht="12.75" hidden="true" customHeight="true" outlineLevel="0" collapsed="false">
      <c r="A493" s="49" t="s">
        <v>786</v>
      </c>
      <c r="B493" s="49"/>
      <c r="C493" s="50" t="str">
        <f aca="false">INDEX((klasyfikacja!$B$2:$B$136),MATCH(A493,klasyfikacja!$A$2:$A$136,0))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493" s="98" t="n">
        <v>630</v>
      </c>
      <c r="E493" s="102" t="n">
        <v>6257</v>
      </c>
      <c r="F493" s="100" t="n">
        <f aca="false">SUM(G493:H493)</f>
        <v>0</v>
      </c>
      <c r="G493" s="101" t="n">
        <f aca="false" t="array" ref="G493:G493">SUM(IF(ewidencja!$A$8:$A$759=D493,IF(ewidencja!$C$8:$C$759=E493,ewidencja!$F$8:$F$759,0),0))</f>
        <v>0</v>
      </c>
      <c r="H493" s="101" t="n">
        <f aca="false" t="array" ref="H493:H493">SUM(IF(ewidencja!$A$8:$A$759=D493,IF(ewidencja!$C$8:$C$759=E493,ewidencja!$G$8:$G$759,0),0))</f>
        <v>0</v>
      </c>
    </row>
    <row r="494" s="51" customFormat="true" ht="12.75" hidden="true" customHeight="true" outlineLevel="0" collapsed="false">
      <c r="A494" s="49" t="s">
        <v>787</v>
      </c>
      <c r="B494" s="49"/>
      <c r="C494" s="50" t="str">
        <f aca="false">INDEX((klasyfikacja!$B$2:$B$136),MATCH(A494,klasyfikacja!$A$2:$A$136,0))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494" s="98" t="n">
        <v>630</v>
      </c>
      <c r="E494" s="102" t="n">
        <v>6258</v>
      </c>
      <c r="F494" s="100" t="n">
        <f aca="false">SUM(G494:H494)</f>
        <v>0</v>
      </c>
      <c r="G494" s="101" t="n">
        <f aca="false" t="array" ref="G494:G494">SUM(IF(ewidencja!$A$8:$A$759=D494,IF(ewidencja!$C$8:$C$759=E494,ewidencja!$F$8:$F$759,0),0))</f>
        <v>0</v>
      </c>
      <c r="H494" s="101" t="n">
        <f aca="false" t="array" ref="H494:H494">SUM(IF(ewidencja!$A$8:$A$759=D494,IF(ewidencja!$C$8:$C$759=E494,ewidencja!$G$8:$G$759,0),0))</f>
        <v>0</v>
      </c>
    </row>
    <row r="495" s="51" customFormat="true" ht="12.75" hidden="true" customHeight="true" outlineLevel="0" collapsed="false">
      <c r="A495" s="49" t="s">
        <v>788</v>
      </c>
      <c r="B495" s="49"/>
      <c r="C495" s="50" t="str">
        <f aca="false">INDEX((klasyfikacja!$B$2:$B$136),MATCH(A495,klasyfikacja!$A$2:$A$136,0))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495" s="98" t="n">
        <v>630</v>
      </c>
      <c r="E495" s="102" t="n">
        <v>6259</v>
      </c>
      <c r="F495" s="100" t="n">
        <f aca="false">SUM(G495:H495)</f>
        <v>0</v>
      </c>
      <c r="G495" s="101" t="n">
        <f aca="false" t="array" ref="G495:G495">SUM(IF(ewidencja!$A$8:$A$759=D495,IF(ewidencja!$C$8:$C$759=E495,ewidencja!$F$8:$F$759,0),0))</f>
        <v>0</v>
      </c>
      <c r="H495" s="101" t="n">
        <f aca="false" t="array" ref="H495:H495">SUM(IF(ewidencja!$A$8:$A$759=D495,IF(ewidencja!$C$8:$C$759=E495,ewidencja!$G$8:$G$759,0),0))</f>
        <v>0</v>
      </c>
    </row>
    <row r="496" s="51" customFormat="true" ht="12.75" hidden="true" customHeight="true" outlineLevel="0" collapsed="false">
      <c r="A496" s="49" t="s">
        <v>789</v>
      </c>
      <c r="B496" s="49"/>
      <c r="C496" s="50" t="str">
        <f aca="false">INDEX((klasyfikacja!$B$2:$B$136),MATCH(A496,klasyfikacja!$A$2:$A$136,0))</f>
        <v>Dotacja otrzymana z państwowych funduszy celowych na finansowanie lub dofinansowanie kosztów realizacji inwestycji i zakupów inwestycyjnych jednostek sektora finansów publicznych</v>
      </c>
      <c r="D496" s="98" t="n">
        <v>630</v>
      </c>
      <c r="E496" s="102" t="n">
        <v>6260</v>
      </c>
      <c r="F496" s="100" t="n">
        <f aca="false">SUM(G496:H496)</f>
        <v>0</v>
      </c>
      <c r="G496" s="101" t="n">
        <f aca="false" t="array" ref="G496:G496">SUM(IF(ewidencja!$A$8:$A$759=D496,IF(ewidencja!$C$8:$C$759=E496,ewidencja!$F$8:$F$759,0),0))</f>
        <v>0</v>
      </c>
      <c r="H496" s="101" t="n">
        <f aca="false" t="array" ref="H496:H496">SUM(IF(ewidencja!$A$8:$A$759=D496,IF(ewidencja!$C$8:$C$759=E496,ewidencja!$G$8:$G$759,0),0))</f>
        <v>0</v>
      </c>
    </row>
    <row r="497" s="51" customFormat="true" ht="12.75" hidden="true" customHeight="true" outlineLevel="0" collapsed="false">
      <c r="A497" s="49" t="s">
        <v>791</v>
      </c>
      <c r="B497" s="49"/>
      <c r="C497" s="50" t="str">
        <f aca="false">INDEX((klasyfikacja!$B$2:$B$136),MATCH(A497,klasyfikacja!$A$2:$A$136,0))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497" s="98" t="n">
        <v>630</v>
      </c>
      <c r="E497" s="102" t="n">
        <v>6280</v>
      </c>
      <c r="F497" s="100" t="n">
        <f aca="false">SUM(G497:H497)</f>
        <v>0</v>
      </c>
      <c r="G497" s="101" t="n">
        <f aca="false" t="array" ref="G497:G497">SUM(IF(ewidencja!$A$8:$A$759=D497,IF(ewidencja!$C$8:$C$759=E497,ewidencja!$F$8:$F$759,0),0))</f>
        <v>0</v>
      </c>
      <c r="H497" s="101" t="n">
        <f aca="false" t="array" ref="H497:H497">SUM(IF(ewidencja!$A$8:$A$759=D497,IF(ewidencja!$C$8:$C$759=E497,ewidencja!$G$8:$G$759,0),0))</f>
        <v>0</v>
      </c>
    </row>
    <row r="498" s="51" customFormat="true" ht="12.75" hidden="true" customHeight="true" outlineLevel="0" collapsed="false">
      <c r="A498" s="49" t="s">
        <v>795</v>
      </c>
      <c r="B498" s="49"/>
      <c r="C498" s="50" t="str">
        <f aca="false">INDEX((klasyfikacja!$B$2:$B$136),MATCH(A498,klasyfikacja!$A$2:$A$136,0))</f>
        <v>Środki na dofinansowanie własnych inwestycji gmin, powiatów (związków gmin, związków powiatowo-gminnych, związków powiatów), samorządów województw, pozyskane z innych źródeł</v>
      </c>
      <c r="D498" s="98" t="n">
        <v>630</v>
      </c>
      <c r="E498" s="102" t="n">
        <v>6290</v>
      </c>
      <c r="F498" s="100" t="n">
        <f aca="false">SUM(G498:H498)</f>
        <v>0</v>
      </c>
      <c r="G498" s="101" t="n">
        <f aca="false" t="array" ref="G498:G498">SUM(IF(ewidencja!$A$8:$A$759=D498,IF(ewidencja!$C$8:$C$759=E498,ewidencja!$F$8:$F$759,0),0))</f>
        <v>0</v>
      </c>
      <c r="H498" s="101" t="n">
        <f aca="false" t="array" ref="H498:H498">SUM(IF(ewidencja!$A$8:$A$759=D498,IF(ewidencja!$C$8:$C$759=E498,ewidencja!$G$8:$G$759,0),0))</f>
        <v>0</v>
      </c>
    </row>
    <row r="499" s="51" customFormat="true" ht="12.75" hidden="true" customHeight="true" outlineLevel="0" collapsed="false">
      <c r="A499" s="49" t="s">
        <v>797</v>
      </c>
      <c r="B499" s="49"/>
      <c r="C499" s="50" t="str">
        <f aca="false">INDEX((klasyfikacja!$B$2:$B$136),MATCH(A499,klasyfikacja!$A$2:$A$136,0))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499" s="98" t="n">
        <v>630</v>
      </c>
      <c r="E499" s="102" t="n">
        <v>6291</v>
      </c>
      <c r="F499" s="100" t="n">
        <f aca="false">SUM(G499:H499)</f>
        <v>0</v>
      </c>
      <c r="G499" s="101" t="n">
        <f aca="false" t="array" ref="G499:G499">SUM(IF(ewidencja!$A$8:$A$759=D499,IF(ewidencja!$C$8:$C$759=E499,ewidencja!$F$8:$F$759,0),0))</f>
        <v>0</v>
      </c>
      <c r="H499" s="101" t="n">
        <f aca="false" t="array" ref="H499:H499">SUM(IF(ewidencja!$A$8:$A$759=D499,IF(ewidencja!$C$8:$C$759=E499,ewidencja!$G$8:$G$759,0),0))</f>
        <v>0</v>
      </c>
    </row>
    <row r="500" s="51" customFormat="true" ht="12.75" hidden="true" customHeight="true" outlineLevel="0" collapsed="false">
      <c r="A500" s="49" t="s">
        <v>801</v>
      </c>
      <c r="B500" s="49"/>
      <c r="C500" s="50" t="str">
        <f aca="false">INDEX((klasyfikacja!$B$2:$B$136),MATCH(A500,klasyfikacja!$A$2:$A$136,0))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500" s="98" t="n">
        <v>630</v>
      </c>
      <c r="E500" s="102" t="n">
        <v>6296</v>
      </c>
      <c r="F500" s="100" t="n">
        <f aca="false">SUM(G500:H500)</f>
        <v>0</v>
      </c>
      <c r="G500" s="101" t="n">
        <f aca="false" t="array" ref="G500:G500">SUM(IF(ewidencja!$A$8:$A$759=D500,IF(ewidencja!$C$8:$C$759=E500,ewidencja!$F$8:$F$759,0),0))</f>
        <v>0</v>
      </c>
      <c r="H500" s="101" t="n">
        <f aca="false" t="array" ref="H500:H500">SUM(IF(ewidencja!$A$8:$A$759=D500,IF(ewidencja!$C$8:$C$759=E500,ewidencja!$G$8:$G$759,0),0))</f>
        <v>0</v>
      </c>
    </row>
    <row r="501" s="51" customFormat="true" ht="12.75" hidden="true" customHeight="true" outlineLevel="0" collapsed="false">
      <c r="A501" s="49" t="s">
        <v>803</v>
      </c>
      <c r="B501" s="49"/>
      <c r="C501" s="50" t="str">
        <f aca="false">INDEX((klasyfikacja!$B$2:$B$136),MATCH(A501,klasyfikacja!$A$2:$A$136,0))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501" s="98" t="n">
        <v>630</v>
      </c>
      <c r="E501" s="102" t="n">
        <v>6297</v>
      </c>
      <c r="F501" s="100" t="n">
        <f aca="false">SUM(G501:H501)</f>
        <v>0</v>
      </c>
      <c r="G501" s="101" t="n">
        <f aca="false" t="array" ref="G501:G501">SUM(IF(ewidencja!$A$8:$A$759=D501,IF(ewidencja!$C$8:$C$759=E501,ewidencja!$F$8:$F$759,0),0))</f>
        <v>0</v>
      </c>
      <c r="H501" s="101" t="n">
        <f aca="false" t="array" ref="H501:H501">SUM(IF(ewidencja!$A$8:$A$759=D501,IF(ewidencja!$C$8:$C$759=E501,ewidencja!$G$8:$G$759,0),0))</f>
        <v>0</v>
      </c>
    </row>
    <row r="502" s="51" customFormat="true" ht="12.75" hidden="true" customHeight="true" outlineLevel="0" collapsed="false">
      <c r="A502" s="49" t="s">
        <v>805</v>
      </c>
      <c r="B502" s="49"/>
      <c r="C502" s="50" t="str">
        <f aca="false">INDEX((klasyfikacja!$B$2:$B$136),MATCH(A502,klasyfikacja!$A$2:$A$136,0))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502" s="98" t="n">
        <v>630</v>
      </c>
      <c r="E502" s="102" t="n">
        <v>6298</v>
      </c>
      <c r="F502" s="100" t="n">
        <f aca="false">SUM(G502:H502)</f>
        <v>0</v>
      </c>
      <c r="G502" s="101" t="n">
        <f aca="false" t="array" ref="G502:G502">SUM(IF(ewidencja!$A$8:$A$759=D502,IF(ewidencja!$C$8:$C$759=E502,ewidencja!$F$8:$F$759,0),0))</f>
        <v>0</v>
      </c>
      <c r="H502" s="101" t="n">
        <f aca="false" t="array" ref="H502:H502">SUM(IF(ewidencja!$A$8:$A$759=D502,IF(ewidencja!$C$8:$C$759=E502,ewidencja!$G$8:$G$759,0),0))</f>
        <v>0</v>
      </c>
    </row>
    <row r="503" s="51" customFormat="true" ht="12.75" hidden="true" customHeight="true" outlineLevel="0" collapsed="false">
      <c r="A503" s="49" t="s">
        <v>809</v>
      </c>
      <c r="B503" s="49"/>
      <c r="C503" s="50" t="str">
        <f aca="false">INDEX((klasyfikacja!$B$2:$B$136),MATCH(A503,klasyfikacja!$A$2:$A$136,0))</f>
        <v>Dotacja celowa otrzymana z tytułu pomocy finansowej udzielanej między jednostkami samorządu terytorialnego na dofinansowanie własnych zadań inwestycyjnych i zakupów inwestycyjnych</v>
      </c>
      <c r="D503" s="98" t="n">
        <v>630</v>
      </c>
      <c r="E503" s="102" t="n">
        <v>6300</v>
      </c>
      <c r="F503" s="100" t="n">
        <f aca="false">SUM(G503:H503)</f>
        <v>0</v>
      </c>
      <c r="G503" s="101" t="n">
        <f aca="false" t="array" ref="G503:G503">SUM(IF(ewidencja!$A$8:$A$759=D503,IF(ewidencja!$C$8:$C$759=E503,ewidencja!$F$8:$F$759,0),0))</f>
        <v>0</v>
      </c>
      <c r="H503" s="101" t="n">
        <f aca="false" t="array" ref="H503:H503">SUM(IF(ewidencja!$A$8:$A$759=D503,IF(ewidencja!$C$8:$C$759=E503,ewidencja!$G$8:$G$759,0),0))</f>
        <v>0</v>
      </c>
    </row>
    <row r="504" s="51" customFormat="true" ht="12.75" hidden="true" customHeight="true" outlineLevel="0" collapsed="false">
      <c r="A504" s="49" t="s">
        <v>811</v>
      </c>
      <c r="B504" s="49"/>
      <c r="C504" s="50" t="str">
        <f aca="false">INDEX((klasyfikacja!$B$2:$B$136),MATCH(A504,klasyfikacja!$A$2:$A$136,0))</f>
        <v>Dotacja celowa otrzymana z budżetu państwa na inwestycje i zakupy inwestycyjne z zakresu administracji rządowej oraz innych zadań zleconych gminom ustawami</v>
      </c>
      <c r="D504" s="98" t="n">
        <v>630</v>
      </c>
      <c r="E504" s="102" t="n">
        <v>6310</v>
      </c>
      <c r="F504" s="100" t="n">
        <f aca="false">SUM(G504:H504)</f>
        <v>0</v>
      </c>
      <c r="G504" s="101" t="n">
        <f aca="false" t="array" ref="G504:G504">SUM(IF(ewidencja!$A$8:$A$759=D504,IF(ewidencja!$C$8:$C$759=E504,ewidencja!$F$8:$F$759,0),0))</f>
        <v>0</v>
      </c>
      <c r="H504" s="101" t="n">
        <f aca="false" t="array" ref="H504:H504">SUM(IF(ewidencja!$A$8:$A$759=D504,IF(ewidencja!$C$8:$C$759=E504,ewidencja!$G$8:$G$759,0),0))</f>
        <v>0</v>
      </c>
    </row>
    <row r="505" s="51" customFormat="true" ht="12.75" hidden="true" customHeight="true" outlineLevel="0" collapsed="false">
      <c r="A505" s="49" t="s">
        <v>813</v>
      </c>
      <c r="B505" s="49"/>
      <c r="C505" s="50" t="str">
        <f aca="false">INDEX((klasyfikacja!$B$2:$B$136),MATCH(A505,klasyfikacja!$A$2:$A$136,0))</f>
        <v>Dotacja celowa otrzymana z budżetu państwa na inwestycje i zakupy inwestycyjne realizowane przez gminę na podstawie porozumień z organami administracji rządowej</v>
      </c>
      <c r="D505" s="98" t="n">
        <v>630</v>
      </c>
      <c r="E505" s="102" t="n">
        <v>6320</v>
      </c>
      <c r="F505" s="100" t="n">
        <f aca="false">SUM(G505:H505)</f>
        <v>0</v>
      </c>
      <c r="G505" s="101" t="n">
        <f aca="false" t="array" ref="G505:G505">SUM(IF(ewidencja!$A$8:$A$759=D505,IF(ewidencja!$C$8:$C$759=E505,ewidencja!$F$8:$F$759,0),0))</f>
        <v>0</v>
      </c>
      <c r="H505" s="101" t="n">
        <f aca="false" t="array" ref="H505:H505">SUM(IF(ewidencja!$A$8:$A$759=D505,IF(ewidencja!$C$8:$C$759=E505,ewidencja!$G$8:$G$759,0),0))</f>
        <v>0</v>
      </c>
    </row>
    <row r="506" s="51" customFormat="true" ht="12.75" hidden="true" customHeight="true" outlineLevel="0" collapsed="false">
      <c r="A506" s="49" t="s">
        <v>815</v>
      </c>
      <c r="B506" s="49"/>
      <c r="C506" s="50" t="str">
        <f aca="false">INDEX((klasyfikacja!$B$2:$B$136),MATCH(A506,klasyfikacja!$A$2:$A$136,0))</f>
        <v>Dotacja celowa otrzymana z budżetu państwa na realizację inwestycji i zakupów inwestycyjnych własnych gmin (związków gmin, związków powiatowo-gminnych)</v>
      </c>
      <c r="D506" s="98" t="n">
        <v>630</v>
      </c>
      <c r="E506" s="102" t="n">
        <v>6330</v>
      </c>
      <c r="F506" s="100" t="n">
        <f aca="false">SUM(G506:H506)</f>
        <v>0</v>
      </c>
      <c r="G506" s="101" t="n">
        <f aca="false" t="array" ref="G506:G506">SUM(IF(ewidencja!$A$8:$A$759=D506,IF(ewidencja!$C$8:$C$759=E506,ewidencja!$F$8:$F$759,0),0))</f>
        <v>0</v>
      </c>
      <c r="H506" s="101" t="n">
        <f aca="false" t="array" ref="H506:H506">SUM(IF(ewidencja!$A$8:$A$759=D506,IF(ewidencja!$C$8:$C$759=E506,ewidencja!$G$8:$G$759,0),0))</f>
        <v>0</v>
      </c>
    </row>
    <row r="507" s="51" customFormat="true" ht="12.75" hidden="true" customHeight="true" outlineLevel="0" collapsed="false">
      <c r="A507" s="49" t="s">
        <v>817</v>
      </c>
      <c r="B507" s="49"/>
      <c r="C507" s="50" t="str">
        <f aca="false">INDEX((klasyfikacja!$B$2:$B$136),MATCH(A507,klasyfikacja!$A$2:$A$136,0))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507" s="98" t="n">
        <v>630</v>
      </c>
      <c r="E507" s="102" t="n">
        <v>6340</v>
      </c>
      <c r="F507" s="100" t="n">
        <f aca="false">SUM(G507:H507)</f>
        <v>0</v>
      </c>
      <c r="G507" s="101" t="n">
        <f aca="false" t="array" ref="G507:G507">SUM(IF(ewidencja!$A$8:$A$759=D507,IF(ewidencja!$C$8:$C$759=E507,ewidencja!$F$8:$F$759,0),0))</f>
        <v>0</v>
      </c>
      <c r="H507" s="101" t="n">
        <f aca="false" t="array" ref="H507:H507">SUM(IF(ewidencja!$A$8:$A$759=D507,IF(ewidencja!$C$8:$C$759=E507,ewidencja!$G$8:$G$759,0),0))</f>
        <v>0</v>
      </c>
    </row>
    <row r="508" s="51" customFormat="true" ht="12.75" hidden="true" customHeight="true" outlineLevel="0" collapsed="false">
      <c r="A508" s="49" t="s">
        <v>821</v>
      </c>
      <c r="B508" s="49"/>
      <c r="C508" s="50" t="str">
        <f aca="false">INDEX((klasyfikacja!$B$2:$B$136),MATCH(A508,klasyfikacja!$A$2:$A$136,0))</f>
        <v>Dotacja celowa otrzymana z budżetu państwa na inwestycje i zakupy inwestycyjne z zakresu administracji rządowej oraz inne zadania zlecone ustawami realizowane przez powiat</v>
      </c>
      <c r="D508" s="98" t="n">
        <v>630</v>
      </c>
      <c r="E508" s="102" t="n">
        <v>6410</v>
      </c>
      <c r="F508" s="100" t="n">
        <f aca="false">SUM(G508:H508)</f>
        <v>0</v>
      </c>
      <c r="G508" s="101" t="n">
        <f aca="false" t="array" ref="G508:G508">SUM(IF(ewidencja!$A$8:$A$759=D508,IF(ewidencja!$C$8:$C$759=E508,ewidencja!$F$8:$F$759,0),0))</f>
        <v>0</v>
      </c>
      <c r="H508" s="101" t="n">
        <f aca="false" t="array" ref="H508:H508">SUM(IF(ewidencja!$A$8:$A$759=D508,IF(ewidencja!$C$8:$C$759=E508,ewidencja!$G$8:$G$759,0),0))</f>
        <v>0</v>
      </c>
    </row>
    <row r="509" s="51" customFormat="true" ht="12.75" hidden="true" customHeight="true" outlineLevel="0" collapsed="false">
      <c r="A509" s="49" t="s">
        <v>823</v>
      </c>
      <c r="B509" s="49"/>
      <c r="C509" s="50" t="str">
        <f aca="false">INDEX((klasyfikacja!$B$2:$B$136),MATCH(A509,klasyfikacja!$A$2:$A$136,0))</f>
        <v>Dotacja celowa otrzymana z budżetu państwa na inwestycje i zakupy inwestycyjne realizowane przez powiat na podstawie porozumień z organami administracji rządowej</v>
      </c>
      <c r="D509" s="98" t="n">
        <v>630</v>
      </c>
      <c r="E509" s="102" t="n">
        <v>6420</v>
      </c>
      <c r="F509" s="100" t="n">
        <f aca="false">SUM(G509:H509)</f>
        <v>0</v>
      </c>
      <c r="G509" s="101" t="n">
        <f aca="false" t="array" ref="G509:G509">SUM(IF(ewidencja!$A$8:$A$759=D509,IF(ewidencja!$C$8:$C$759=E509,ewidencja!$F$8:$F$759,0),0))</f>
        <v>0</v>
      </c>
      <c r="H509" s="101" t="n">
        <f aca="false" t="array" ref="H509:H509">SUM(IF(ewidencja!$A$8:$A$759=D509,IF(ewidencja!$C$8:$C$759=E509,ewidencja!$G$8:$G$759,0),0))</f>
        <v>0</v>
      </c>
    </row>
    <row r="510" s="51" customFormat="true" ht="12.75" hidden="true" customHeight="true" outlineLevel="0" collapsed="false">
      <c r="A510" s="49" t="s">
        <v>825</v>
      </c>
      <c r="B510" s="49"/>
      <c r="C510" s="50" t="str">
        <f aca="false">INDEX((klasyfikacja!$B$2:$B$136),MATCH(A510,klasyfikacja!$A$2:$A$136,0))</f>
        <v>Dotacja celowa otrzymana z budżetu państwa na realizację inwestycji i zakupów inwestycyjnych własnych powiatu</v>
      </c>
      <c r="D510" s="98" t="n">
        <v>630</v>
      </c>
      <c r="E510" s="102" t="n">
        <v>6430</v>
      </c>
      <c r="F510" s="100" t="n">
        <f aca="false">SUM(G510:H510)</f>
        <v>0</v>
      </c>
      <c r="G510" s="101" t="n">
        <f aca="false" t="array" ref="G510:G510">SUM(IF(ewidencja!$A$8:$A$759=D510,IF(ewidencja!$C$8:$C$759=E510,ewidencja!$F$8:$F$759,0),0))</f>
        <v>0</v>
      </c>
      <c r="H510" s="101" t="n">
        <f aca="false" t="array" ref="H510:H510">SUM(IF(ewidencja!$A$8:$A$759=D510,IF(ewidencja!$C$8:$C$759=E510,ewidencja!$G$8:$G$759,0),0))</f>
        <v>0</v>
      </c>
    </row>
    <row r="511" s="51" customFormat="true" ht="12.75" hidden="true" customHeight="true" outlineLevel="0" collapsed="false">
      <c r="A511" s="49" t="s">
        <v>827</v>
      </c>
      <c r="B511" s="49"/>
      <c r="C511" s="50" t="str">
        <f aca="false">INDEX((klasyfikacja!$B$2:$B$136),MATCH(A511,klasyfikacja!$A$2:$A$136,0))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511" s="98" t="n">
        <v>630</v>
      </c>
      <c r="E511" s="102" t="n">
        <v>6440</v>
      </c>
      <c r="F511" s="100" t="n">
        <f aca="false">SUM(G511:H511)</f>
        <v>0</v>
      </c>
      <c r="G511" s="101" t="n">
        <f aca="false" t="array" ref="G511:G511">SUM(IF(ewidencja!$A$8:$A$759=D511,IF(ewidencja!$C$8:$C$759=E511,ewidencja!$F$8:$F$759,0),0))</f>
        <v>0</v>
      </c>
      <c r="H511" s="101" t="n">
        <f aca="false" t="array" ref="H511:H511">SUM(IF(ewidencja!$A$8:$A$759=D511,IF(ewidencja!$C$8:$C$759=E511,ewidencja!$G$8:$G$759,0),0))</f>
        <v>0</v>
      </c>
    </row>
    <row r="512" s="51" customFormat="true" ht="12.75" hidden="true" customHeight="true" outlineLevel="0" collapsed="false">
      <c r="A512" s="49" t="s">
        <v>829</v>
      </c>
      <c r="B512" s="49"/>
      <c r="C512" s="50" t="str">
        <f aca="false">INDEX((klasyfikacja!$B$2:$B$136),MATCH(A512,klasyfikacja!$A$2:$A$136,0))</f>
        <v>Dotacja celowa otrzymana z gminy na inwestycje i zakupy inwestycyjne realizowane na podstawie porozumień (umów) między jednostkami samorządu terytorialnego</v>
      </c>
      <c r="D512" s="98" t="n">
        <v>630</v>
      </c>
      <c r="E512" s="102" t="n">
        <v>6610</v>
      </c>
      <c r="F512" s="100" t="n">
        <f aca="false">SUM(G512:H512)</f>
        <v>0</v>
      </c>
      <c r="G512" s="101" t="n">
        <f aca="false" t="array" ref="G512:G512">SUM(IF(ewidencja!$A$8:$A$759=D512,IF(ewidencja!$C$8:$C$759=E512,ewidencja!$F$8:$F$759,0),0))</f>
        <v>0</v>
      </c>
      <c r="H512" s="101" t="n">
        <f aca="false" t="array" ref="H512:H512">SUM(IF(ewidencja!$A$8:$A$759=D512,IF(ewidencja!$C$8:$C$759=E512,ewidencja!$G$8:$G$759,0),0))</f>
        <v>0</v>
      </c>
    </row>
    <row r="513" s="51" customFormat="true" ht="12.75" hidden="true" customHeight="true" outlineLevel="0" collapsed="false">
      <c r="A513" s="49" t="s">
        <v>831</v>
      </c>
      <c r="B513" s="49"/>
      <c r="C513" s="50" t="str">
        <f aca="false">INDEX((klasyfikacja!$B$2:$B$136),MATCH(A513,klasyfikacja!$A$2:$A$136,0))</f>
        <v>Dotacja celowa otrzymana z powiatu na inwestycje i zakupy inwestycyjne realizowane na podstawie porozumień (umów) między jednostkami samorządu terytorialnego</v>
      </c>
      <c r="D513" s="98" t="n">
        <v>630</v>
      </c>
      <c r="E513" s="102" t="n">
        <v>6620</v>
      </c>
      <c r="F513" s="100" t="n">
        <f aca="false">SUM(G513:H513)</f>
        <v>0</v>
      </c>
      <c r="G513" s="101" t="n">
        <f aca="false" t="array" ref="G513:G513">SUM(IF(ewidencja!$A$8:$A$759=D513,IF(ewidencja!$C$8:$C$759=E513,ewidencja!$F$8:$F$759,0),0))</f>
        <v>0</v>
      </c>
      <c r="H513" s="101" t="n">
        <f aca="false" t="array" ref="H513:H513">SUM(IF(ewidencja!$A$8:$A$759=D513,IF(ewidencja!$C$8:$C$759=E513,ewidencja!$G$8:$G$759,0),0))</f>
        <v>0</v>
      </c>
    </row>
    <row r="514" s="51" customFormat="true" ht="12.75" hidden="true" customHeight="true" outlineLevel="0" collapsed="false">
      <c r="A514" s="49" t="s">
        <v>833</v>
      </c>
      <c r="B514" s="49"/>
      <c r="C514" s="50" t="str">
        <f aca="false">INDEX((klasyfikacja!$B$2:$B$136),MATCH(A514,klasyfikacja!$A$2:$A$136,0))</f>
        <v>Dotacja celowa otrzymana z samorządu województwa na inwestycje i zakupy inwestycyjne realizowane na podstawie porozumień (umów) między jednostkami samorządu terytorialnego</v>
      </c>
      <c r="D514" s="98" t="n">
        <v>630</v>
      </c>
      <c r="E514" s="102" t="n">
        <v>6630</v>
      </c>
      <c r="F514" s="100" t="n">
        <f aca="false">SUM(G514:H514)</f>
        <v>0</v>
      </c>
      <c r="G514" s="101" t="n">
        <f aca="false" t="array" ref="G514:G514">SUM(IF(ewidencja!$A$8:$A$759=D514,IF(ewidencja!$C$8:$C$759=E514,ewidencja!$F$8:$F$759,0),0))</f>
        <v>0</v>
      </c>
      <c r="H514" s="101" t="n">
        <f aca="false" t="array" ref="H514:H514">SUM(IF(ewidencja!$A$8:$A$759=D514,IF(ewidencja!$C$8:$C$759=E514,ewidencja!$G$8:$G$759,0),0))</f>
        <v>0</v>
      </c>
    </row>
    <row r="515" s="51" customFormat="true" ht="12.75" hidden="true" customHeight="true" outlineLevel="0" collapsed="false">
      <c r="A515" s="49" t="s">
        <v>837</v>
      </c>
      <c r="B515" s="49"/>
      <c r="C515" s="50" t="str">
        <f aca="false">INDEX((klasyfikacja!$B$2:$B$136),MATCH(A515,klasyfikacja!$A$2:$A$136,0))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515" s="98" t="n">
        <v>630</v>
      </c>
      <c r="E515" s="102" t="n">
        <v>6660</v>
      </c>
      <c r="F515" s="100" t="n">
        <f aca="false">SUM(G515:H515)</f>
        <v>0</v>
      </c>
      <c r="G515" s="101" t="n">
        <f aca="false" t="array" ref="G515:G515">SUM(IF(ewidencja!$A$8:$A$759=D515,IF(ewidencja!$C$8:$C$759=E515,ewidencja!$F$8:$F$759,0),0))</f>
        <v>0</v>
      </c>
      <c r="H515" s="101" t="n">
        <f aca="false" t="array" ref="H515:H515">SUM(IF(ewidencja!$A$8:$A$759=D515,IF(ewidencja!$C$8:$C$759=E515,ewidencja!$G$8:$G$759,0),0))</f>
        <v>0</v>
      </c>
    </row>
    <row r="516" s="51" customFormat="true" ht="12.75" hidden="true" customHeight="true" outlineLevel="0" collapsed="false">
      <c r="A516" s="49" t="s">
        <v>839</v>
      </c>
      <c r="B516" s="49"/>
      <c r="C516" s="50" t="str">
        <f aca="false">INDEX((klasyfikacja!$B$2:$B$136),MATCH(A516,klasyfikacja!$A$2:$A$136,0))</f>
        <v>Wpłata środków finansowych z niewykorzystanych w terminie wydatków, które nie wygasają z upływem roku budżetowego</v>
      </c>
      <c r="D516" s="98" t="n">
        <v>630</v>
      </c>
      <c r="E516" s="102" t="n">
        <v>6680</v>
      </c>
      <c r="F516" s="100" t="n">
        <f aca="false">SUM(G516:H516)</f>
        <v>0</v>
      </c>
      <c r="G516" s="101" t="n">
        <f aca="false" t="array" ref="G516:G516">SUM(IF(ewidencja!$A$8:$A$759=D516,IF(ewidencja!$C$8:$C$759=E516,ewidencja!$F$8:$F$759,0),0))</f>
        <v>0</v>
      </c>
      <c r="H516" s="101" t="n">
        <f aca="false" t="array" ref="H516:H516">SUM(IF(ewidencja!$A$8:$A$759=D516,IF(ewidencja!$C$8:$C$759=E516,ewidencja!$G$8:$G$759,0),0))</f>
        <v>0</v>
      </c>
    </row>
    <row r="517" s="51" customFormat="true" ht="12.75" hidden="true" customHeight="true" outlineLevel="0" collapsed="false">
      <c r="A517" s="49" t="s">
        <v>841</v>
      </c>
      <c r="B517" s="49"/>
      <c r="C517" s="50" t="str">
        <f aca="false">INDEX((klasyfikacja!$B$2:$B$136),MATCH(A517,klasyfikacja!$A$2:$A$136,0))</f>
        <v>Wpływy ze zwrotów niewykorzystanych dotacji oraz płatności, dotyczące dochodów majątkowych</v>
      </c>
      <c r="D517" s="105" t="n">
        <v>630</v>
      </c>
      <c r="E517" s="106" t="n">
        <v>6690</v>
      </c>
      <c r="F517" s="100" t="n">
        <f aca="false">SUM(G517:H517)</f>
        <v>0</v>
      </c>
      <c r="G517" s="101" t="n">
        <f aca="false" t="array" ref="G517:G517">SUM(IF(ewidencja!$A$8:$A$759=D517,IF(ewidencja!$C$8:$C$759=E517,ewidencja!$F$8:$F$759,0),0))</f>
        <v>0</v>
      </c>
      <c r="H517" s="101" t="n">
        <f aca="false" t="array" ref="H517:H517">SUM(IF(ewidencja!$A$8:$A$759=D517,IF(ewidencja!$C$8:$C$759=E517,ewidencja!$G$8:$G$759,0),0))</f>
        <v>0</v>
      </c>
    </row>
    <row r="518" s="93" customFormat="true" ht="30.75" hidden="false" customHeight="true" outlineLevel="0" collapsed="false">
      <c r="A518" s="88" t="n">
        <v>700</v>
      </c>
      <c r="B518" s="88" t="n">
        <v>1</v>
      </c>
      <c r="C518" s="89" t="s">
        <v>876</v>
      </c>
      <c r="D518" s="90"/>
      <c r="E518" s="90"/>
      <c r="F518" s="91" t="n">
        <f aca="false">SUM(G518:H518)</f>
        <v>331602051</v>
      </c>
      <c r="G518" s="92" t="n">
        <f aca="false">SUM(G519+G607)</f>
        <v>307251051</v>
      </c>
      <c r="H518" s="92" t="n">
        <f aca="false">SUM(H519+H607)</f>
        <v>24351000</v>
      </c>
      <c r="K518" s="110"/>
    </row>
    <row r="519" s="51" customFormat="true" ht="18" hidden="false" customHeight="true" outlineLevel="0" collapsed="false">
      <c r="A519" s="94"/>
      <c r="B519" s="94"/>
      <c r="C519" s="95" t="s">
        <v>860</v>
      </c>
      <c r="D519" s="90"/>
      <c r="E519" s="90"/>
      <c r="F519" s="96" t="n">
        <f aca="false">SUM(G519:H519)</f>
        <v>262057000</v>
      </c>
      <c r="G519" s="97" t="n">
        <f aca="false">SUM(G520:G606)</f>
        <v>237706000</v>
      </c>
      <c r="H519" s="97" t="n">
        <f aca="false">SUM(H520:H606)</f>
        <v>24351000</v>
      </c>
      <c r="K519" s="111"/>
    </row>
    <row r="520" s="51" customFormat="true" ht="12.75" hidden="true" customHeight="true" outlineLevel="0" collapsed="false">
      <c r="A520" s="49" t="s">
        <v>576</v>
      </c>
      <c r="B520" s="49"/>
      <c r="C520" s="50" t="str">
        <f aca="false">INDEX((klasyfikacja!$B$2:$B$136),MATCH(A520,klasyfikacja!$A$2:$A$136,0))</f>
        <v>Wpływy z podatku dochodowego od osób fizycznych</v>
      </c>
      <c r="D520" s="98" t="n">
        <v>700</v>
      </c>
      <c r="E520" s="99" t="s">
        <v>501</v>
      </c>
      <c r="F520" s="100" t="n">
        <f aca="false">SUM(G520:H520)</f>
        <v>0</v>
      </c>
      <c r="G520" s="101" t="n">
        <f aca="false" t="array" ref="G520:G520">SUM(IF(ewidencja!$A$8:$A$759=D520,IF(ewidencja!$C$8:$C$759=E520,ewidencja!$F$8:$F$759,0),0))</f>
        <v>0</v>
      </c>
      <c r="H520" s="101" t="n">
        <f aca="false" t="array" ref="H520:H520">SUM(IF(ewidencja!$A$8:$A$759=D520,IF(ewidencja!$C$8:$C$759=E520,ewidencja!$G$8:$G$759,0),0))</f>
        <v>0</v>
      </c>
      <c r="K520" s="111"/>
    </row>
    <row r="521" s="51" customFormat="true" ht="12.75" hidden="true" customHeight="true" outlineLevel="0" collapsed="false">
      <c r="A521" s="49" t="s">
        <v>578</v>
      </c>
      <c r="B521" s="49"/>
      <c r="C521" s="50" t="str">
        <f aca="false">INDEX((klasyfikacja!$B$2:$B$136),MATCH(A521,klasyfikacja!$A$2:$A$136,0))</f>
        <v>Wpływy z podatku dochodowego od osób prawnych</v>
      </c>
      <c r="D521" s="98" t="n">
        <v>700</v>
      </c>
      <c r="E521" s="102" t="s">
        <v>498</v>
      </c>
      <c r="F521" s="100" t="n">
        <f aca="false">SUM(G521:H521)</f>
        <v>0</v>
      </c>
      <c r="G521" s="101" t="n">
        <f aca="false" t="array" ref="G521:G521">SUM(IF(ewidencja!$A$8:$A$759=D521,IF(ewidencja!$C$8:$C$759=E521,ewidencja!$F$8:$F$759,0),0))</f>
        <v>0</v>
      </c>
      <c r="H521" s="101" t="n">
        <f aca="false" t="array" ref="H521:H521">SUM(IF(ewidencja!$A$8:$A$759=D521,IF(ewidencja!$C$8:$C$759=E521,ewidencja!$G$8:$G$759,0),0))</f>
        <v>0</v>
      </c>
      <c r="K521" s="111"/>
    </row>
    <row r="522" s="51" customFormat="true" ht="12.75" hidden="true" customHeight="true" outlineLevel="0" collapsed="false">
      <c r="A522" s="49" t="s">
        <v>580</v>
      </c>
      <c r="B522" s="49"/>
      <c r="C522" s="50" t="str">
        <f aca="false">INDEX((klasyfikacja!$B$2:$B$136),MATCH(A522,klasyfikacja!$A$2:$A$136,0))</f>
        <v>Wpływy z części opłaty za zezwolenie na sprzedaż napojów alkoholowych w obrocie hurtowym</v>
      </c>
      <c r="D522" s="98" t="n">
        <v>700</v>
      </c>
      <c r="E522" s="102" t="s">
        <v>334</v>
      </c>
      <c r="F522" s="100" t="n">
        <f aca="false">SUM(G522:H522)</f>
        <v>0</v>
      </c>
      <c r="G522" s="101" t="n">
        <f aca="false" t="array" ref="G522:G522">SUM(IF(ewidencja!$A$8:$A$759=D522,IF(ewidencja!$C$8:$C$759=E522,ewidencja!$F$8:$F$759,0),0))</f>
        <v>0</v>
      </c>
      <c r="H522" s="101" t="n">
        <f aca="false" t="array" ref="H522:H522">SUM(IF(ewidencja!$A$8:$A$759=D522,IF(ewidencja!$C$8:$C$759=E522,ewidencja!$G$8:$G$759,0),0))</f>
        <v>0</v>
      </c>
      <c r="K522" s="111"/>
    </row>
    <row r="523" s="51" customFormat="true" ht="12.75" hidden="true" customHeight="true" outlineLevel="0" collapsed="false">
      <c r="A523" s="49" t="s">
        <v>582</v>
      </c>
      <c r="B523" s="49"/>
      <c r="C523" s="50" t="str">
        <f aca="false">INDEX((klasyfikacja!$B$2:$B$136),MATCH(A523,klasyfikacja!$A$2:$A$136,0))</f>
        <v>Wpływy z podatku od nieruchomości</v>
      </c>
      <c r="D523" s="98" t="n">
        <v>700</v>
      </c>
      <c r="E523" s="102" t="s">
        <v>405</v>
      </c>
      <c r="F523" s="100" t="n">
        <f aca="false">SUM(G523:H523)</f>
        <v>0</v>
      </c>
      <c r="G523" s="101" t="n">
        <f aca="false" t="array" ref="G523:G523">SUM(IF(ewidencja!$A$8:$A$759=D523,IF(ewidencja!$C$8:$C$759=E523,ewidencja!$F$8:$F$759,0),0))</f>
        <v>0</v>
      </c>
      <c r="H523" s="101" t="n">
        <f aca="false" t="array" ref="H523:H523">SUM(IF(ewidencja!$A$8:$A$759=D523,IF(ewidencja!$C$8:$C$759=E523,ewidencja!$G$8:$G$759,0),0))</f>
        <v>0</v>
      </c>
      <c r="K523" s="111"/>
    </row>
    <row r="524" s="51" customFormat="true" ht="12.75" hidden="true" customHeight="true" outlineLevel="0" collapsed="false">
      <c r="A524" s="49" t="s">
        <v>584</v>
      </c>
      <c r="B524" s="49"/>
      <c r="C524" s="50" t="str">
        <f aca="false">INDEX((klasyfikacja!$B$2:$B$136),MATCH(A524,klasyfikacja!$A$2:$A$136,0))</f>
        <v>Wpływy z podatku rolnego</v>
      </c>
      <c r="D524" s="98" t="n">
        <v>700</v>
      </c>
      <c r="E524" s="102" t="s">
        <v>411</v>
      </c>
      <c r="F524" s="100" t="n">
        <f aca="false">SUM(G524:H524)</f>
        <v>0</v>
      </c>
      <c r="G524" s="101" t="n">
        <f aca="false" t="array" ref="G524:G524">SUM(IF(ewidencja!$A$8:$A$759=D524,IF(ewidencja!$C$8:$C$759=E524,ewidencja!$F$8:$F$759,0),0))</f>
        <v>0</v>
      </c>
      <c r="H524" s="101" t="n">
        <f aca="false" t="array" ref="H524:H524">SUM(IF(ewidencja!$A$8:$A$759=D524,IF(ewidencja!$C$8:$C$759=E524,ewidencja!$G$8:$G$759,0),0))</f>
        <v>0</v>
      </c>
      <c r="K524" s="111"/>
    </row>
    <row r="525" s="51" customFormat="true" ht="12.75" hidden="true" customHeight="true" outlineLevel="0" collapsed="false">
      <c r="A525" s="49" t="s">
        <v>586</v>
      </c>
      <c r="B525" s="49"/>
      <c r="C525" s="50" t="str">
        <f aca="false">INDEX((klasyfikacja!$B$2:$B$136),MATCH(A525,klasyfikacja!$A$2:$A$136,0))</f>
        <v>Wpływy z podatku leśnego</v>
      </c>
      <c r="D525" s="98" t="n">
        <v>700</v>
      </c>
      <c r="E525" s="102" t="s">
        <v>400</v>
      </c>
      <c r="F525" s="100" t="n">
        <f aca="false">SUM(G525:H525)</f>
        <v>0</v>
      </c>
      <c r="G525" s="101" t="n">
        <f aca="false" t="array" ref="G525:G525">SUM(IF(ewidencja!$A$8:$A$759=D525,IF(ewidencja!$C$8:$C$759=E525,ewidencja!$F$8:$F$759,0),0))</f>
        <v>0</v>
      </c>
      <c r="H525" s="101" t="n">
        <f aca="false" t="array" ref="H525:H525">SUM(IF(ewidencja!$A$8:$A$759=D525,IF(ewidencja!$C$8:$C$759=E525,ewidencja!$G$8:$G$759,0),0))</f>
        <v>0</v>
      </c>
      <c r="K525" s="111"/>
    </row>
    <row r="526" s="51" customFormat="true" ht="12.75" hidden="true" customHeight="true" outlineLevel="0" collapsed="false">
      <c r="A526" s="49" t="s">
        <v>588</v>
      </c>
      <c r="B526" s="49"/>
      <c r="C526" s="50" t="str">
        <f aca="false">INDEX((klasyfikacja!$B$2:$B$136),MATCH(A526,klasyfikacja!$A$2:$A$136,0))</f>
        <v>Wpływy z podatku od środków transportowych</v>
      </c>
      <c r="D526" s="98" t="n">
        <v>700</v>
      </c>
      <c r="E526" s="102" t="s">
        <v>409</v>
      </c>
      <c r="F526" s="100" t="n">
        <f aca="false">SUM(G526:H526)</f>
        <v>0</v>
      </c>
      <c r="G526" s="101" t="n">
        <f aca="false" t="array" ref="G526:G526">SUM(IF(ewidencja!$A$8:$A$759=D526,IF(ewidencja!$C$8:$C$759=E526,ewidencja!$F$8:$F$759,0),0))</f>
        <v>0</v>
      </c>
      <c r="H526" s="101" t="n">
        <f aca="false" t="array" ref="H526:H526">SUM(IF(ewidencja!$A$8:$A$759=D526,IF(ewidencja!$C$8:$C$759=E526,ewidencja!$G$8:$G$759,0),0))</f>
        <v>0</v>
      </c>
      <c r="K526" s="111"/>
    </row>
    <row r="527" s="51" customFormat="true" ht="12.75" hidden="true" customHeight="true" outlineLevel="0" collapsed="false">
      <c r="A527" s="49" t="s">
        <v>590</v>
      </c>
      <c r="B527" s="49"/>
      <c r="C527" s="50" t="str">
        <f aca="false">INDEX((klasyfikacja!$B$2:$B$136),MATCH(A527,klasyfikacja!$A$2:$A$136,0))</f>
        <v>Wpływy z podatku od działalności gospodarczej osób fizycznych, opłacanego w formie karty podatkowej</v>
      </c>
      <c r="D527" s="98" t="n">
        <v>700</v>
      </c>
      <c r="E527" s="102" t="s">
        <v>170</v>
      </c>
      <c r="F527" s="100" t="n">
        <f aca="false">SUM(G527:H527)</f>
        <v>0</v>
      </c>
      <c r="G527" s="101" t="n">
        <f aca="false" t="array" ref="G527:G527">SUM(IF(ewidencja!$A$8:$A$759=D527,IF(ewidencja!$C$8:$C$759=E527,ewidencja!$F$8:$F$759,0),0))</f>
        <v>0</v>
      </c>
      <c r="H527" s="101" t="n">
        <f aca="false" t="array" ref="H527:H527">SUM(IF(ewidencja!$A$8:$A$759=D527,IF(ewidencja!$C$8:$C$759=E527,ewidencja!$G$8:$G$759,0),0))</f>
        <v>0</v>
      </c>
      <c r="K527" s="111"/>
    </row>
    <row r="528" s="51" customFormat="true" ht="12.75" hidden="true" customHeight="true" outlineLevel="0" collapsed="false">
      <c r="A528" s="49" t="s">
        <v>592</v>
      </c>
      <c r="B528" s="49"/>
      <c r="C528" s="50" t="str">
        <f aca="false">INDEX((klasyfikacja!$B$2:$B$136),MATCH(A528,klasyfikacja!$A$2:$A$136,0))</f>
        <v>Wpływy z podatku od spadków i darowizn</v>
      </c>
      <c r="D528" s="98" t="n">
        <v>700</v>
      </c>
      <c r="E528" s="102" t="s">
        <v>407</v>
      </c>
      <c r="F528" s="100" t="n">
        <f aca="false">SUM(G528:H528)</f>
        <v>0</v>
      </c>
      <c r="G528" s="101" t="n">
        <f aca="false" t="array" ref="G528:G528">SUM(IF(ewidencja!$A$8:$A$759=D528,IF(ewidencja!$C$8:$C$759=E528,ewidencja!$F$8:$F$759,0),0))</f>
        <v>0</v>
      </c>
      <c r="H528" s="101" t="n">
        <f aca="false" t="array" ref="H528:H528">SUM(IF(ewidencja!$A$8:$A$759=D528,IF(ewidencja!$C$8:$C$759=E528,ewidencja!$G$8:$G$759,0),0))</f>
        <v>0</v>
      </c>
      <c r="K528" s="111"/>
    </row>
    <row r="529" s="51" customFormat="true" ht="12.75" hidden="true" customHeight="true" outlineLevel="0" collapsed="false">
      <c r="A529" s="49" t="s">
        <v>594</v>
      </c>
      <c r="B529" s="49"/>
      <c r="C529" s="50" t="str">
        <f aca="false">INDEX((klasyfikacja!$B$2:$B$136),MATCH(A529,klasyfikacja!$A$2:$A$136,0))</f>
        <v>Wpływy z opłaty od posiadania psów</v>
      </c>
      <c r="D529" s="98" t="n">
        <v>700</v>
      </c>
      <c r="E529" s="102" t="s">
        <v>336</v>
      </c>
      <c r="F529" s="100" t="n">
        <f aca="false">SUM(G529:H529)</f>
        <v>0</v>
      </c>
      <c r="G529" s="101" t="n">
        <f aca="false" t="array" ref="G529:G529">SUM(IF(ewidencja!$A$8:$A$759=D529,IF(ewidencja!$C$8:$C$759=E529,ewidencja!$F$8:$F$759,0),0))</f>
        <v>0</v>
      </c>
      <c r="H529" s="101" t="n">
        <f aca="false" t="array" ref="H529:H529">SUM(IF(ewidencja!$A$8:$A$759=D529,IF(ewidencja!$C$8:$C$759=E529,ewidencja!$G$8:$G$759,0),0))</f>
        <v>0</v>
      </c>
      <c r="K529" s="111"/>
    </row>
    <row r="530" s="51" customFormat="true" ht="12.75" hidden="true" customHeight="true" outlineLevel="0" collapsed="false">
      <c r="A530" s="49" t="s">
        <v>596</v>
      </c>
      <c r="B530" s="49"/>
      <c r="C530" s="50" t="str">
        <f aca="false">INDEX((klasyfikacja!$B$2:$B$136),MATCH(A530,klasyfikacja!$A$2:$A$136,0))</f>
        <v>Wpływy z opłaty uzdrowiskowej, pobieranej w gminach posiadających status gminy uzdrowiskowej</v>
      </c>
      <c r="D530" s="98" t="n">
        <v>700</v>
      </c>
      <c r="E530" s="102" t="s">
        <v>861</v>
      </c>
      <c r="F530" s="100" t="n">
        <f aca="false">SUM(G530:H530)</f>
        <v>0</v>
      </c>
      <c r="G530" s="101" t="n">
        <f aca="false" t="array" ref="G530:G530">SUM(IF(ewidencja!$A$8:$A$759=D530,IF(ewidencja!$C$8:$C$759=E530,ewidencja!$F$8:$F$759,0),0))</f>
        <v>0</v>
      </c>
      <c r="H530" s="101" t="n">
        <f aca="false" t="array" ref="H530:H530">SUM(IF(ewidencja!$A$8:$A$759=D530,IF(ewidencja!$C$8:$C$759=E530,ewidencja!$G$8:$G$759,0),0))</f>
        <v>0</v>
      </c>
      <c r="K530" s="111"/>
    </row>
    <row r="531" s="51" customFormat="true" ht="12.75" hidden="true" customHeight="true" outlineLevel="0" collapsed="false">
      <c r="A531" s="49" t="s">
        <v>598</v>
      </c>
      <c r="B531" s="49"/>
      <c r="C531" s="50" t="str">
        <f aca="false">INDEX((klasyfikacja!$B$2:$B$136),MATCH(A531,klasyfikacja!$A$2:$A$136,0))</f>
        <v>Wpływy z opłaty produktowej</v>
      </c>
      <c r="D531" s="98" t="n">
        <v>700</v>
      </c>
      <c r="E531" s="102" t="s">
        <v>338</v>
      </c>
      <c r="F531" s="100" t="n">
        <f aca="false">SUM(G531:H531)</f>
        <v>0</v>
      </c>
      <c r="G531" s="101" t="n">
        <f aca="false" t="array" ref="G531:G531">SUM(IF(ewidencja!$A$8:$A$759=D531,IF(ewidencja!$C$8:$C$759=E531,ewidencja!$F$8:$F$759,0),0))</f>
        <v>0</v>
      </c>
      <c r="H531" s="101" t="n">
        <f aca="false" t="array" ref="H531:H531">SUM(IF(ewidencja!$A$8:$A$759=D531,IF(ewidencja!$C$8:$C$759=E531,ewidencja!$G$8:$G$759,0),0))</f>
        <v>0</v>
      </c>
      <c r="K531" s="111"/>
    </row>
    <row r="532" s="51" customFormat="true" ht="12.75" hidden="true" customHeight="true" outlineLevel="0" collapsed="false">
      <c r="A532" s="49" t="s">
        <v>600</v>
      </c>
      <c r="B532" s="49"/>
      <c r="C532" s="50" t="str">
        <f aca="false">INDEX((klasyfikacja!$B$2:$B$136),MATCH(A532,klasyfikacja!$A$2:$A$136,0))</f>
        <v>Wpływy z opłaty skarbowej</v>
      </c>
      <c r="D532" s="98" t="n">
        <v>700</v>
      </c>
      <c r="E532" s="102" t="s">
        <v>341</v>
      </c>
      <c r="F532" s="100" t="n">
        <f aca="false">SUM(G532:H532)</f>
        <v>0</v>
      </c>
      <c r="G532" s="101" t="n">
        <f aca="false" t="array" ref="G532:G532">SUM(IF(ewidencja!$A$8:$A$759=D532,IF(ewidencja!$C$8:$C$759=E532,ewidencja!$F$8:$F$759,0),0))</f>
        <v>0</v>
      </c>
      <c r="H532" s="101" t="n">
        <f aca="false" t="array" ref="H532:H532">SUM(IF(ewidencja!$A$8:$A$759=D532,IF(ewidencja!$C$8:$C$759=E532,ewidencja!$G$8:$G$759,0),0))</f>
        <v>0</v>
      </c>
      <c r="K532" s="111"/>
    </row>
    <row r="533" s="51" customFormat="true" ht="12.75" hidden="true" customHeight="true" outlineLevel="0" collapsed="false">
      <c r="A533" s="49" t="s">
        <v>602</v>
      </c>
      <c r="B533" s="49"/>
      <c r="C533" s="50" t="str">
        <f aca="false">INDEX((klasyfikacja!$B$2:$B$136),MATCH(A533,klasyfikacja!$A$2:$A$136,0))</f>
        <v>Wpływy z opłaty komunikacyjnej</v>
      </c>
      <c r="D533" s="98" t="n">
        <v>700</v>
      </c>
      <c r="E533" s="102" t="s">
        <v>332</v>
      </c>
      <c r="F533" s="100" t="n">
        <f aca="false">SUM(G533:H533)</f>
        <v>0</v>
      </c>
      <c r="G533" s="101" t="n">
        <f aca="false" t="array" ref="G533:G533">SUM(IF(ewidencja!$A$8:$A$759=D533,IF(ewidencja!$C$8:$C$759=E533,ewidencja!$F$8:$F$759,0),0))</f>
        <v>0</v>
      </c>
      <c r="H533" s="101" t="n">
        <f aca="false" t="array" ref="H533:H533">SUM(IF(ewidencja!$A$8:$A$759=D533,IF(ewidencja!$C$8:$C$759=E533,ewidencja!$G$8:$G$759,0),0))</f>
        <v>0</v>
      </c>
      <c r="K533" s="111"/>
    </row>
    <row r="534" s="51" customFormat="true" ht="12.75" hidden="true" customHeight="true" outlineLevel="0" collapsed="false">
      <c r="A534" s="49" t="s">
        <v>604</v>
      </c>
      <c r="B534" s="49"/>
      <c r="C534" s="50" t="str">
        <f aca="false">INDEX((klasyfikacja!$B$2:$B$136),MATCH(A534,klasyfikacja!$A$2:$A$136,0))</f>
        <v>Wpływy z opłaty targowej</v>
      </c>
      <c r="D534" s="98" t="n">
        <v>700</v>
      </c>
      <c r="E534" s="102" t="s">
        <v>344</v>
      </c>
      <c r="F534" s="100" t="n">
        <f aca="false">SUM(G534:H534)</f>
        <v>0</v>
      </c>
      <c r="G534" s="101" t="n">
        <f aca="false" t="array" ref="G534:G534">SUM(IF(ewidencja!$A$8:$A$759=D534,IF(ewidencja!$C$8:$C$759=E534,ewidencja!$F$8:$F$759,0),0))</f>
        <v>0</v>
      </c>
      <c r="H534" s="101" t="n">
        <f aca="false" t="array" ref="H534:H534">SUM(IF(ewidencja!$A$8:$A$759=D534,IF(ewidencja!$C$8:$C$759=E534,ewidencja!$G$8:$G$759,0),0))</f>
        <v>0</v>
      </c>
      <c r="K534" s="111"/>
    </row>
    <row r="535" s="51" customFormat="true" ht="12.75" hidden="true" customHeight="true" outlineLevel="0" collapsed="false">
      <c r="A535" s="49" t="s">
        <v>606</v>
      </c>
      <c r="B535" s="49"/>
      <c r="C535" s="50" t="str">
        <f aca="false">INDEX((klasyfikacja!$B$2:$B$136),MATCH(A535,klasyfikacja!$A$2:$A$136,0))</f>
        <v>Wpływy z opłaty miejscowej</v>
      </c>
      <c r="D535" s="98" t="n">
        <v>700</v>
      </c>
      <c r="E535" s="102" t="s">
        <v>862</v>
      </c>
      <c r="F535" s="100" t="n">
        <f aca="false">SUM(G535:H535)</f>
        <v>0</v>
      </c>
      <c r="G535" s="101" t="n">
        <f aca="false" t="array" ref="G535:G535">SUM(IF(ewidencja!$A$8:$A$759=D535,IF(ewidencja!$C$8:$C$759=E535,ewidencja!$F$8:$F$759,0),0))</f>
        <v>0</v>
      </c>
      <c r="H535" s="101" t="n">
        <f aca="false" t="array" ref="H535:H535">SUM(IF(ewidencja!$A$8:$A$759=D535,IF(ewidencja!$C$8:$C$759=E535,ewidencja!$G$8:$G$759,0),0))</f>
        <v>0</v>
      </c>
      <c r="K535" s="111"/>
    </row>
    <row r="536" s="51" customFormat="true" ht="12.75" hidden="true" customHeight="true" outlineLevel="0" collapsed="false">
      <c r="A536" s="49" t="s">
        <v>608</v>
      </c>
      <c r="B536" s="49"/>
      <c r="C536" s="50" t="str">
        <f aca="false">INDEX((klasyfikacja!$B$2:$B$136),MATCH(A536,klasyfikacja!$A$2:$A$136,0))</f>
        <v>Wpływy z opłaty eksploatacyjnej</v>
      </c>
      <c r="D536" s="98" t="n">
        <v>700</v>
      </c>
      <c r="E536" s="102" t="s">
        <v>330</v>
      </c>
      <c r="F536" s="100" t="n">
        <f aca="false">SUM(G536:H536)</f>
        <v>0</v>
      </c>
      <c r="G536" s="101" t="n">
        <f aca="false" t="array" ref="G536:G536">SUM(IF(ewidencja!$A$8:$A$759=D536,IF(ewidencja!$C$8:$C$759=E536,ewidencja!$F$8:$F$759,0),0))</f>
        <v>0</v>
      </c>
      <c r="H536" s="101" t="n">
        <f aca="false" t="array" ref="H536:H536">SUM(IF(ewidencja!$A$8:$A$759=D536,IF(ewidencja!$C$8:$C$759=E536,ewidencja!$G$8:$G$759,0),0))</f>
        <v>0</v>
      </c>
      <c r="K536" s="111"/>
    </row>
    <row r="537" s="51" customFormat="true" ht="12.75" hidden="false" customHeight="true" outlineLevel="0" collapsed="false">
      <c r="A537" s="49" t="n">
        <v>470</v>
      </c>
      <c r="B537" s="49"/>
      <c r="C537" s="50" t="e">
        <f aca="false">INDEX((klasyfikacja!$B$2:$B$136),MATCH(A537,klasyfikacja!$A$2:$A$136,0))</f>
        <v>#N/A</v>
      </c>
      <c r="D537" s="98" t="n">
        <v>700</v>
      </c>
      <c r="E537" s="102" t="s">
        <v>390</v>
      </c>
      <c r="F537" s="100" t="n">
        <f aca="false">SUM(G537:H537)</f>
        <v>8000000</v>
      </c>
      <c r="G537" s="101" t="n">
        <f aca="false" t="array" ref="G537:G537">SUM(IF(ewidencja!$A$8:$A$759=D537,IF(ewidencja!$C$8:$C$759=E537,ewidencja!$F$8:$F$759,0),0))</f>
        <v>8000000</v>
      </c>
      <c r="H537" s="101" t="n">
        <f aca="false" t="array" ref="H537:H537">SUM(IF(ewidencja!$A$8:$A$759=D537,IF(ewidencja!$C$8:$C$759=E537,ewidencja!$G$8:$G$759,0),0))</f>
        <v>0</v>
      </c>
      <c r="K537" s="111"/>
    </row>
    <row r="538" s="51" customFormat="true" ht="12.75" hidden="true" customHeight="true" outlineLevel="0" collapsed="false">
      <c r="A538" s="49" t="s">
        <v>612</v>
      </c>
      <c r="B538" s="49"/>
      <c r="C538" s="50" t="str">
        <f aca="false">INDEX((klasyfikacja!$B$2:$B$136),MATCH(A538,klasyfikacja!$A$2:$A$136,0))</f>
        <v>Wpływy z opłat za zezwolenia na sprzedaż napojów alkoholowych</v>
      </c>
      <c r="D538" s="98" t="n">
        <v>700</v>
      </c>
      <c r="E538" s="102" t="s">
        <v>375</v>
      </c>
      <c r="F538" s="100" t="n">
        <f aca="false">SUM(G538:H538)</f>
        <v>0</v>
      </c>
      <c r="G538" s="101" t="n">
        <f aca="false" t="array" ref="G538:G538">SUM(IF(ewidencja!$A$8:$A$759=D538,IF(ewidencja!$C$8:$C$759=E538,ewidencja!$F$8:$F$759,0),0))</f>
        <v>0</v>
      </c>
      <c r="H538" s="101" t="n">
        <f aca="false" t="array" ref="H538:H538">SUM(IF(ewidencja!$A$8:$A$759=D538,IF(ewidencja!$C$8:$C$759=E538,ewidencja!$G$8:$G$759,0),0))</f>
        <v>0</v>
      </c>
      <c r="K538" s="111"/>
    </row>
    <row r="539" s="51" customFormat="true" ht="12.75" hidden="true" customHeight="true" outlineLevel="0" collapsed="false">
      <c r="A539" s="49" t="s">
        <v>614</v>
      </c>
      <c r="B539" s="49"/>
      <c r="C539" s="50" t="str">
        <f aca="false">INDEX((klasyfikacja!$B$2:$B$136),MATCH(A539,klasyfikacja!$A$2:$A$136,0))</f>
        <v>Wpływy z innych lokalnych opłat pobieranych przez jednostki samorządu terytorialnego na podstawie odrębnych ustaw</v>
      </c>
      <c r="D539" s="98" t="n">
        <v>700</v>
      </c>
      <c r="E539" s="102" t="s">
        <v>30</v>
      </c>
      <c r="F539" s="100" t="n">
        <f aca="false">SUM(G539:H539)</f>
        <v>0</v>
      </c>
      <c r="G539" s="101" t="n">
        <f aca="false" t="array" ref="G539:G539">SUM(IF(ewidencja!$A$8:$A$759=D539,IF(ewidencja!$C$8:$C$759=E539,ewidencja!$F$8:$F$759,0),0))</f>
        <v>0</v>
      </c>
      <c r="H539" s="101" t="n">
        <f aca="false" t="array" ref="H539:H539">SUM(IF(ewidencja!$A$8:$A$759=D539,IF(ewidencja!$C$8:$C$759=E539,ewidencja!$G$8:$G$759,0),0))</f>
        <v>0</v>
      </c>
      <c r="K539" s="111"/>
    </row>
    <row r="540" s="51" customFormat="true" ht="12.75" hidden="true" customHeight="true" outlineLevel="0" collapsed="false">
      <c r="A540" s="49" t="s">
        <v>616</v>
      </c>
      <c r="B540" s="49"/>
      <c r="C540" s="50" t="str">
        <f aca="false">INDEX((klasyfikacja!$B$2:$B$136),MATCH(A540,klasyfikacja!$A$2:$A$136,0))</f>
        <v>Wpływy z podatku od czynności cywilnoprawnych</v>
      </c>
      <c r="D540" s="98" t="n">
        <v>700</v>
      </c>
      <c r="E540" s="102" t="s">
        <v>403</v>
      </c>
      <c r="F540" s="100" t="n">
        <f aca="false">SUM(G540:H540)</f>
        <v>0</v>
      </c>
      <c r="G540" s="101" t="n">
        <f aca="false" t="array" ref="G540:G540">SUM(IF(ewidencja!$A$8:$A$759=D540,IF(ewidencja!$C$8:$C$759=E540,ewidencja!$F$8:$F$759,0),0))</f>
        <v>0</v>
      </c>
      <c r="H540" s="101" t="n">
        <f aca="false" t="array" ref="H540:H540">SUM(IF(ewidencja!$A$8:$A$759=D540,IF(ewidencja!$C$8:$C$759=E540,ewidencja!$G$8:$G$759,0),0))</f>
        <v>0</v>
      </c>
      <c r="K540" s="111"/>
    </row>
    <row r="541" s="51" customFormat="true" ht="12.75" hidden="false" customHeight="true" outlineLevel="0" collapsed="false">
      <c r="A541" s="49" t="n">
        <v>550</v>
      </c>
      <c r="B541" s="49"/>
      <c r="C541" s="50" t="e">
        <f aca="false">INDEX((klasyfikacja!$B$2:$B$136),MATCH(A541,klasyfikacja!$A$2:$A$136,0))</f>
        <v>#N/A</v>
      </c>
      <c r="D541" s="98" t="n">
        <v>700</v>
      </c>
      <c r="E541" s="102" t="s">
        <v>393</v>
      </c>
      <c r="F541" s="100" t="n">
        <f aca="false">SUM(G541:H541)</f>
        <v>23000000</v>
      </c>
      <c r="G541" s="101" t="n">
        <f aca="false" t="array" ref="G541:G541">SUM(IF(ewidencja!$A$8:$A$759=D541,IF(ewidencja!$C$8:$C$759=E541,ewidencja!$F$8:$F$759,0),0))</f>
        <v>23000000</v>
      </c>
      <c r="H541" s="101" t="n">
        <f aca="false" t="array" ref="H541:H541">SUM(IF(ewidencja!$A$8:$A$759=D541,IF(ewidencja!$C$8:$C$759=E541,ewidencja!$G$8:$G$759,0),0))</f>
        <v>0</v>
      </c>
      <c r="K541" s="111"/>
    </row>
    <row r="542" s="51" customFormat="true" ht="12.75" hidden="true" customHeight="true" outlineLevel="0" collapsed="false">
      <c r="A542" s="49" t="s">
        <v>620</v>
      </c>
      <c r="B542" s="49"/>
      <c r="C542" s="50" t="str">
        <f aca="false">INDEX((klasyfikacja!$B$2:$B$136),MATCH(A542,klasyfikacja!$A$2:$A$136,0))</f>
        <v>Wpływy z tytułu grzywien, mandatów i innych kar pieniężnych od osób fizycznych</v>
      </c>
      <c r="D542" s="98" t="n">
        <v>700</v>
      </c>
      <c r="E542" s="102" t="s">
        <v>173</v>
      </c>
      <c r="F542" s="100" t="n">
        <f aca="false">SUM(G542:H542)</f>
        <v>0</v>
      </c>
      <c r="G542" s="101" t="n">
        <f aca="false" t="array" ref="G542:G542">SUM(IF(ewidencja!$A$8:$A$759=D542,IF(ewidencja!$C$8:$C$759=E542,ewidencja!$F$8:$F$759,0),0))</f>
        <v>0</v>
      </c>
      <c r="H542" s="101" t="n">
        <f aca="false" t="array" ref="H542:H542">SUM(IF(ewidencja!$A$8:$A$759=D542,IF(ewidencja!$C$8:$C$759=E542,ewidencja!$G$8:$G$759,0),0))</f>
        <v>0</v>
      </c>
      <c r="K542" s="111"/>
    </row>
    <row r="543" s="51" customFormat="true" ht="12.75" hidden="true" customHeight="true" outlineLevel="0" collapsed="false">
      <c r="A543" s="49" t="s">
        <v>622</v>
      </c>
      <c r="B543" s="49"/>
      <c r="C543" s="50" t="str">
        <f aca="false">INDEX((klasyfikacja!$B$2:$B$136),MATCH(A543,klasyfikacja!$A$2:$A$136,0))</f>
        <v>Wpływy z tytułu grzywien i innych kar pieniężnych od osób prawnych i innych jednostek organizacyjnych</v>
      </c>
      <c r="D543" s="98" t="n">
        <v>700</v>
      </c>
      <c r="E543" s="102" t="s">
        <v>195</v>
      </c>
      <c r="F543" s="100" t="n">
        <f aca="false">SUM(G543:H543)</f>
        <v>0</v>
      </c>
      <c r="G543" s="101" t="n">
        <f aca="false" t="array" ref="G543:G543">SUM(IF(ewidencja!$A$8:$A$759=D543,IF(ewidencja!$C$8:$C$759=E543,ewidencja!$F$8:$F$759,0),0))</f>
        <v>0</v>
      </c>
      <c r="H543" s="101" t="n">
        <f aca="false" t="array" ref="H543:H543">SUM(IF(ewidencja!$A$8:$A$759=D543,IF(ewidencja!$C$8:$C$759=E543,ewidencja!$G$8:$G$759,0),0))</f>
        <v>0</v>
      </c>
      <c r="K543" s="111"/>
    </row>
    <row r="544" s="51" customFormat="true" ht="12.75" hidden="true" customHeight="true" outlineLevel="0" collapsed="false">
      <c r="A544" s="49" t="s">
        <v>624</v>
      </c>
      <c r="B544" s="49"/>
      <c r="C544" s="50" t="str">
        <f aca="false">INDEX((klasyfikacja!$B$2:$B$136),MATCH(A544,klasyfikacja!$A$2:$A$136,0))</f>
        <v>Wpływy z opłat za koncesje i licencje</v>
      </c>
      <c r="D544" s="98" t="n">
        <v>700</v>
      </c>
      <c r="E544" s="102" t="s">
        <v>356</v>
      </c>
      <c r="F544" s="100" t="n">
        <f aca="false">SUM(G544:H544)</f>
        <v>0</v>
      </c>
      <c r="G544" s="101" t="n">
        <f aca="false" t="array" ref="G544:G544">SUM(IF(ewidencja!$A$8:$A$759=D544,IF(ewidencja!$C$8:$C$759=E544,ewidencja!$F$8:$F$759,0),0))</f>
        <v>0</v>
      </c>
      <c r="H544" s="101" t="n">
        <f aca="false" t="array" ref="H544:H544">SUM(IF(ewidencja!$A$8:$A$759=D544,IF(ewidencja!$C$8:$C$759=E544,ewidencja!$G$8:$G$759,0),0))</f>
        <v>0</v>
      </c>
      <c r="K544" s="111"/>
    </row>
    <row r="545" s="51" customFormat="true" ht="12.75" hidden="true" customHeight="true" outlineLevel="0" collapsed="false">
      <c r="A545" s="49" t="s">
        <v>626</v>
      </c>
      <c r="B545" s="49"/>
      <c r="C545" s="50" t="str">
        <f aca="false">INDEX((klasyfikacja!$B$2:$B$136),MATCH(A545,klasyfikacja!$A$2:$A$136,0))</f>
        <v>Wpływy z opłat egzaminacyjnych oraz opłat za wydawanie świadectw, dyplomów, zaświadczeń, certyfikatów i ich duplikatów</v>
      </c>
      <c r="D545" s="98" t="n">
        <v>700</v>
      </c>
      <c r="E545" s="102" t="s">
        <v>863</v>
      </c>
      <c r="F545" s="100" t="n">
        <f aca="false">SUM(G545:H545)</f>
        <v>0</v>
      </c>
      <c r="G545" s="101" t="n">
        <f aca="false" t="array" ref="G545:G545">SUM(IF(ewidencja!$A$8:$A$759=D545,IF(ewidencja!$C$8:$C$759=E545,ewidencja!$F$8:$F$759,0),0))</f>
        <v>0</v>
      </c>
      <c r="H545" s="101" t="n">
        <f aca="false" t="array" ref="H545:H545">SUM(IF(ewidencja!$A$8:$A$759=D545,IF(ewidencja!$C$8:$C$759=E545,ewidencja!$G$8:$G$759,0),0))</f>
        <v>0</v>
      </c>
      <c r="K545" s="111"/>
    </row>
    <row r="546" s="51" customFormat="true" ht="12.75" hidden="true" customHeight="true" outlineLevel="0" collapsed="false">
      <c r="A546" s="49" t="s">
        <v>628</v>
      </c>
      <c r="B546" s="49"/>
      <c r="C546" s="50" t="str">
        <f aca="false">INDEX((klasyfikacja!$B$2:$B$136),MATCH(A546,klasyfikacja!$A$2:$A$136,0))</f>
        <v>Wpływy z opłat za zezwolenia, akredytacje oraz opłaty ewidencyjne, w tym opłaty za częstotliwości</v>
      </c>
      <c r="D546" s="98" t="n">
        <v>700</v>
      </c>
      <c r="E546" s="102" t="s">
        <v>367</v>
      </c>
      <c r="F546" s="100" t="n">
        <f aca="false">SUM(G546:H546)</f>
        <v>0</v>
      </c>
      <c r="G546" s="101" t="n">
        <f aca="false" t="array" ref="G546:G546">SUM(IF(ewidencja!$A$8:$A$759=D546,IF(ewidencja!$C$8:$C$759=E546,ewidencja!$F$8:$F$759,0),0))</f>
        <v>0</v>
      </c>
      <c r="H546" s="101" t="n">
        <f aca="false" t="array" ref="H546:H546">SUM(IF(ewidencja!$A$8:$A$759=D546,IF(ewidencja!$C$8:$C$759=E546,ewidencja!$G$8:$G$759,0),0))</f>
        <v>0</v>
      </c>
      <c r="K546" s="111"/>
    </row>
    <row r="547" s="51" customFormat="true" ht="26.25" hidden="false" customHeight="true" outlineLevel="0" collapsed="false">
      <c r="A547" s="49" t="n">
        <v>630</v>
      </c>
      <c r="B547" s="49"/>
      <c r="C547" s="50" t="e">
        <f aca="false">INDEX((klasyfikacja!$B$2:$B$136),MATCH(A547,klasyfikacja!$A$2:$A$136,0))</f>
        <v>#N/A</v>
      </c>
      <c r="D547" s="98" t="n">
        <v>700</v>
      </c>
      <c r="E547" s="102" t="s">
        <v>203</v>
      </c>
      <c r="F547" s="100" t="n">
        <f aca="false">SUM(G547:H547)</f>
        <v>2001000</v>
      </c>
      <c r="G547" s="101" t="n">
        <f aca="false" t="array" ref="G547:G547">SUM(IF(ewidencja!$A$8:$A$759=D547,IF(ewidencja!$C$8:$C$759=E547,ewidencja!$F$8:$F$759,0),0))</f>
        <v>2000000</v>
      </c>
      <c r="H547" s="101" t="n">
        <f aca="false" t="array" ref="H547:H547">SUM(IF(ewidencja!$A$8:$A$759=D547,IF(ewidencja!$C$8:$C$759=E547,ewidencja!$G$8:$G$759,0),0))</f>
        <v>1000</v>
      </c>
      <c r="K547" s="111"/>
    </row>
    <row r="548" s="51" customFormat="true" ht="13.5" hidden="false" customHeight="true" outlineLevel="0" collapsed="false">
      <c r="A548" s="49" t="n">
        <v>640</v>
      </c>
      <c r="B548" s="49"/>
      <c r="C548" s="50" t="e">
        <f aca="false">INDEX((klasyfikacja!$B$2:$B$136),MATCH(A548,klasyfikacja!$A$2:$A$136,0))</f>
        <v>#N/A</v>
      </c>
      <c r="D548" s="98" t="n">
        <v>700</v>
      </c>
      <c r="E548" s="102" t="s">
        <v>200</v>
      </c>
      <c r="F548" s="100" t="n">
        <f aca="false">SUM(G548:H548)</f>
        <v>600000</v>
      </c>
      <c r="G548" s="101" t="n">
        <f aca="false" t="array" ref="G548:G548">SUM(IF(ewidencja!$A$8:$A$759=D548,IF(ewidencja!$C$8:$C$759=E548,ewidencja!$F$8:$F$759,0),0))</f>
        <v>600000</v>
      </c>
      <c r="H548" s="101" t="n">
        <f aca="false" t="array" ref="H548:H548">SUM(IF(ewidencja!$A$8:$A$759=D548,IF(ewidencja!$C$8:$C$759=E548,ewidencja!$G$8:$G$759,0),0))</f>
        <v>0</v>
      </c>
      <c r="K548" s="111"/>
    </row>
    <row r="549" s="51" customFormat="true" ht="12.75" hidden="true" customHeight="true" outlineLevel="0" collapsed="false">
      <c r="A549" s="49" t="s">
        <v>634</v>
      </c>
      <c r="B549" s="49"/>
      <c r="C549" s="50" t="str">
        <f aca="false">INDEX((klasyfikacja!$B$2:$B$136),MATCH(A549,klasyfikacja!$A$2:$A$136,0))</f>
        <v>Wpływy z opłat za wydanie prawa jazdy</v>
      </c>
      <c r="D549" s="98" t="n">
        <v>700</v>
      </c>
      <c r="E549" s="102" t="s">
        <v>388</v>
      </c>
      <c r="F549" s="100" t="n">
        <f aca="false">SUM(G549:H549)</f>
        <v>0</v>
      </c>
      <c r="G549" s="101" t="n">
        <f aca="false" t="array" ref="G549:G549">SUM(IF(ewidencja!$A$8:$A$759=D549,IF(ewidencja!$C$8:$C$759=E549,ewidencja!$F$8:$F$759,0),0))</f>
        <v>0</v>
      </c>
      <c r="H549" s="101" t="n">
        <f aca="false" t="array" ref="H549:H549">SUM(IF(ewidencja!$A$8:$A$759=D549,IF(ewidencja!$C$8:$C$759=E549,ewidencja!$G$8:$G$759,0),0))</f>
        <v>0</v>
      </c>
      <c r="K549" s="111"/>
    </row>
    <row r="550" s="51" customFormat="true" ht="12.75" hidden="true" customHeight="true" outlineLevel="0" collapsed="false">
      <c r="A550" s="49" t="s">
        <v>636</v>
      </c>
      <c r="B550" s="49"/>
      <c r="C550" s="50" t="str">
        <f aca="false">INDEX((klasyfikacja!$B$2:$B$136),MATCH(A550,klasyfikacja!$A$2:$A$136,0))</f>
        <v>Wpływy z opłat za korzystanie z wychowania przedszkolnego</v>
      </c>
      <c r="D550" s="98" t="n">
        <v>700</v>
      </c>
      <c r="E550" s="102" t="s">
        <v>280</v>
      </c>
      <c r="F550" s="100" t="n">
        <f aca="false">SUM(G550:H550)</f>
        <v>0</v>
      </c>
      <c r="G550" s="101" t="n">
        <f aca="false" t="array" ref="G550:G550">SUM(IF(ewidencja!$A$8:$A$759=D550,IF(ewidencja!$C$8:$C$759=E550,ewidencja!$F$8:$F$759,0),0))</f>
        <v>0</v>
      </c>
      <c r="H550" s="101" t="n">
        <f aca="false" t="array" ref="H550:H550">SUM(IF(ewidencja!$A$8:$A$759=D550,IF(ewidencja!$C$8:$C$759=E550,ewidencja!$G$8:$G$759,0),0))</f>
        <v>0</v>
      </c>
      <c r="K550" s="111"/>
    </row>
    <row r="551" s="51" customFormat="true" ht="12.75" hidden="true" customHeight="true" outlineLevel="0" collapsed="false">
      <c r="A551" s="49" t="s">
        <v>638</v>
      </c>
      <c r="B551" s="49"/>
      <c r="C551" s="50" t="str">
        <f aca="false">INDEX((klasyfikacja!$B$2:$B$136),MATCH(A551,klasyfikacja!$A$2:$A$136,0))</f>
        <v>Wpływy z opłat za korzystanie z wyżywienia w jednostkach realizujących zadania z zakresu wychowania przedszkolnego</v>
      </c>
      <c r="D551" s="98" t="n">
        <v>700</v>
      </c>
      <c r="E551" s="102" t="s">
        <v>510</v>
      </c>
      <c r="F551" s="100" t="n">
        <f aca="false">SUM(G551:H551)</f>
        <v>0</v>
      </c>
      <c r="G551" s="101" t="n">
        <f aca="false" t="array" ref="G551:G551">SUM(IF(ewidencja!$A$8:$A$759=D551,IF(ewidencja!$C$8:$C$759=E551,ewidencja!$F$8:$F$759,0),0))</f>
        <v>0</v>
      </c>
      <c r="H551" s="101" t="n">
        <f aca="false" t="array" ref="H551:H551">SUM(IF(ewidencja!$A$8:$A$759=D551,IF(ewidencja!$C$8:$C$759=E551,ewidencja!$G$8:$G$759,0),0))</f>
        <v>0</v>
      </c>
      <c r="K551" s="111"/>
    </row>
    <row r="552" s="51" customFormat="true" ht="12.75" hidden="true" customHeight="true" outlineLevel="0" collapsed="false">
      <c r="A552" s="49" t="s">
        <v>640</v>
      </c>
      <c r="B552" s="49"/>
      <c r="C552" s="50" t="str">
        <f aca="false">INDEX((klasyfikacja!$B$2:$B$136),MATCH(A552,klasyfikacja!$A$2:$A$136,0))</f>
        <v>Wpływy od rodziców z tytułu opłaty za pobyt dziecka w pieczy zastępczej</v>
      </c>
      <c r="D552" s="98" t="n">
        <v>700</v>
      </c>
      <c r="E552" s="102" t="s">
        <v>248</v>
      </c>
      <c r="F552" s="100" t="n">
        <f aca="false">SUM(G552:H552)</f>
        <v>0</v>
      </c>
      <c r="G552" s="101" t="n">
        <f aca="false" t="array" ref="G552:G552">SUM(IF(ewidencja!$A$8:$A$759=D552,IF(ewidencja!$C$8:$C$759=E552,ewidencja!$F$8:$F$759,0),0))</f>
        <v>0</v>
      </c>
      <c r="H552" s="101" t="n">
        <f aca="false" t="array" ref="H552:H552">SUM(IF(ewidencja!$A$8:$A$759=D552,IF(ewidencja!$C$8:$C$759=E552,ewidencja!$G$8:$G$759,0),0))</f>
        <v>0</v>
      </c>
      <c r="K552" s="111"/>
    </row>
    <row r="553" s="51" customFormat="true" ht="12.75" hidden="true" customHeight="true" outlineLevel="0" collapsed="false">
      <c r="A553" s="49" t="s">
        <v>642</v>
      </c>
      <c r="B553" s="49"/>
      <c r="C553" s="50" t="str">
        <f aca="false">INDEX((klasyfikacja!$B$2:$B$136),MATCH(A553,klasyfikacja!$A$2:$A$136,0))</f>
        <v>Wpływy z różnych opłat</v>
      </c>
      <c r="D553" s="98" t="n">
        <v>700</v>
      </c>
      <c r="E553" s="102" t="s">
        <v>205</v>
      </c>
      <c r="F553" s="100" t="n">
        <f aca="false">SUM(G553:H553)</f>
        <v>0</v>
      </c>
      <c r="G553" s="101" t="n">
        <f aca="false" t="array" ref="G553:G553">SUM(IF(ewidencja!$A$8:$A$759=D553,IF(ewidencja!$C$8:$C$759=E553,ewidencja!$F$8:$F$759,0),0))</f>
        <v>0</v>
      </c>
      <c r="H553" s="101" t="n">
        <f aca="false" t="array" ref="H553:H553">SUM(IF(ewidencja!$A$8:$A$759=D553,IF(ewidencja!$C$8:$C$759=E553,ewidencja!$G$8:$G$759,0),0))</f>
        <v>0</v>
      </c>
      <c r="K553" s="111"/>
    </row>
    <row r="554" s="51" customFormat="true" ht="27" hidden="false" customHeight="true" outlineLevel="0" collapsed="false">
      <c r="A554" s="49" t="n">
        <v>750</v>
      </c>
      <c r="B554" s="49"/>
      <c r="C554" s="50" t="e">
        <f aca="false">INDEX((klasyfikacja!$B$2:$B$136),MATCH(A554,klasyfikacja!$A$2:$A$136,0))</f>
        <v>#N/A</v>
      </c>
      <c r="D554" s="98" t="n">
        <v>700</v>
      </c>
      <c r="E554" s="102" t="s">
        <v>58</v>
      </c>
      <c r="F554" s="100" t="n">
        <f aca="false">SUM(G554:H554)</f>
        <v>117567000</v>
      </c>
      <c r="G554" s="101" t="n">
        <f aca="false" t="array" ref="G554:G554">SUM(IF(ewidencja!$A$8:$A$759=D554,IF(ewidencja!$C$8:$C$759=E554,ewidencja!$F$8:$F$759,0),0))</f>
        <v>117567000</v>
      </c>
      <c r="H554" s="101" t="n">
        <f aca="false" t="array" ref="H554:H554">SUM(IF(ewidencja!$A$8:$A$759=D554,IF(ewidencja!$C$8:$C$759=E554,ewidencja!$G$8:$G$759,0),0))</f>
        <v>0</v>
      </c>
      <c r="K554" s="111"/>
    </row>
    <row r="555" s="51" customFormat="true" ht="12.75" hidden="true" customHeight="true" outlineLevel="0" collapsed="false">
      <c r="A555" s="49" t="s">
        <v>648</v>
      </c>
      <c r="B555" s="49"/>
      <c r="C555" s="50" t="str">
        <f aca="false">INDEX((klasyfikacja!$B$2:$B$136),MATCH(A555,klasyfikacja!$A$2:$A$136,0))</f>
        <v>Wpływy z usług</v>
      </c>
      <c r="D555" s="98" t="n">
        <v>700</v>
      </c>
      <c r="E555" s="102" t="s">
        <v>37</v>
      </c>
      <c r="F555" s="100" t="n">
        <f aca="false">SUM(G555:H555)</f>
        <v>0</v>
      </c>
      <c r="G555" s="101" t="n">
        <f aca="false" t="array" ref="G555:G555">SUM(IF(ewidencja!$A$8:$A$759=D555,IF(ewidencja!$C$8:$C$759=E555,ewidencja!$F$8:$F$759,0),0))</f>
        <v>0</v>
      </c>
      <c r="H555" s="101" t="n">
        <f aca="false" t="array" ref="H555:H555">SUM(IF(ewidencja!$A$8:$A$759=D555,IF(ewidencja!$C$8:$C$759=E555,ewidencja!$G$8:$G$759,0),0))</f>
        <v>0</v>
      </c>
      <c r="K555" s="111"/>
    </row>
    <row r="556" s="51" customFormat="true" ht="12.75" hidden="true" customHeight="true" outlineLevel="0" collapsed="false">
      <c r="A556" s="49" t="s">
        <v>650</v>
      </c>
      <c r="B556" s="49"/>
      <c r="C556" s="50" t="str">
        <f aca="false">INDEX((klasyfikacja!$B$2:$B$136),MATCH(A556,klasyfikacja!$A$2:$A$136,0))</f>
        <v>Wpływy ze sprzedaży wyrobów</v>
      </c>
      <c r="D556" s="98" t="n">
        <v>700</v>
      </c>
      <c r="E556" s="102" t="s">
        <v>864</v>
      </c>
      <c r="F556" s="100" t="n">
        <f aca="false">SUM(G556:H556)</f>
        <v>0</v>
      </c>
      <c r="G556" s="101" t="n">
        <f aca="false" t="array" ref="G556:G556">SUM(IF(ewidencja!$A$8:$A$759=D556,IF(ewidencja!$C$8:$C$759=E556,ewidencja!$F$8:$F$759,0),0))</f>
        <v>0</v>
      </c>
      <c r="H556" s="101" t="n">
        <f aca="false" t="array" ref="H556:H556">SUM(IF(ewidencja!$A$8:$A$759=D556,IF(ewidencja!$C$8:$C$759=E556,ewidencja!$G$8:$G$759,0),0))</f>
        <v>0</v>
      </c>
      <c r="K556" s="111"/>
    </row>
    <row r="557" s="51" customFormat="true" ht="12.75" hidden="true" customHeight="true" outlineLevel="0" collapsed="false">
      <c r="A557" s="49" t="s">
        <v>652</v>
      </c>
      <c r="B557" s="49"/>
      <c r="C557" s="50" t="str">
        <f aca="false">INDEX((klasyfikacja!$B$2:$B$136),MATCH(A557,klasyfikacja!$A$2:$A$136,0))</f>
        <v>Wpływy z odsetek od dotacji oraz płatności: wykorzystanych niezgodnie z przeznaczeniem lub wykorzystanych z naruszeniem procedur, o których mowa w art. 184 ustawy, pobranych nienależnie lub w nadmiernej wysokości</v>
      </c>
      <c r="D557" s="98" t="n">
        <v>700</v>
      </c>
      <c r="E557" s="102" t="s">
        <v>562</v>
      </c>
      <c r="F557" s="100" t="n">
        <f aca="false">SUM(G557:H557)</f>
        <v>0</v>
      </c>
      <c r="G557" s="101" t="n">
        <f aca="false" t="array" ref="G557:G557">SUM(IF(ewidencja!$A$8:$A$759=D557,IF(ewidencja!$C$8:$C$759=E557,ewidencja!$F$8:$F$759,0),0))</f>
        <v>0</v>
      </c>
      <c r="H557" s="101" t="n">
        <f aca="false" t="array" ref="H557:H557">SUM(IF(ewidencja!$A$8:$A$759=D557,IF(ewidencja!$C$8:$C$759=E557,ewidencja!$G$8:$G$759,0),0))</f>
        <v>0</v>
      </c>
      <c r="K557" s="111"/>
    </row>
    <row r="558" s="51" customFormat="true" ht="12.75" hidden="true" customHeight="true" outlineLevel="0" collapsed="false">
      <c r="A558" s="49" t="s">
        <v>654</v>
      </c>
      <c r="B558" s="49"/>
      <c r="C558" s="50" t="str">
        <f aca="false">INDEX((klasyfikacja!$B$2:$B$136),MATCH(A558,klasyfikacja!$A$2:$A$136,0))</f>
        <v>Wpływy z odsetek od nieterminowych wpłat z tytułu podatków i opłat</v>
      </c>
      <c r="D558" s="98" t="n">
        <v>700</v>
      </c>
      <c r="E558" s="102" t="s">
        <v>321</v>
      </c>
      <c r="F558" s="100" t="n">
        <f aca="false">SUM(G558:H558)</f>
        <v>0</v>
      </c>
      <c r="G558" s="101" t="n">
        <f aca="false" t="array" ref="G558:G558">SUM(IF(ewidencja!$A$8:$A$759=D558,IF(ewidencja!$C$8:$C$759=E558,ewidencja!$F$8:$F$759,0),0))</f>
        <v>0</v>
      </c>
      <c r="H558" s="101" t="n">
        <f aca="false" t="array" ref="H558:H558">SUM(IF(ewidencja!$A$8:$A$759=D558,IF(ewidencja!$C$8:$C$759=E558,ewidencja!$G$8:$G$759,0),0))</f>
        <v>0</v>
      </c>
      <c r="K558" s="111"/>
    </row>
    <row r="559" s="51" customFormat="true" ht="13.5" hidden="false" customHeight="true" outlineLevel="0" collapsed="false">
      <c r="A559" s="49" t="n">
        <v>920</v>
      </c>
      <c r="B559" s="49"/>
      <c r="C559" s="50" t="e">
        <f aca="false">INDEX((klasyfikacja!$B$2:$B$136),MATCH(A559,klasyfikacja!$A$2:$A$136,0))</f>
        <v>#N/A</v>
      </c>
      <c r="D559" s="98" t="n">
        <v>700</v>
      </c>
      <c r="E559" s="102" t="s">
        <v>311</v>
      </c>
      <c r="F559" s="100" t="n">
        <f aca="false">SUM(G559:H559)</f>
        <v>7005000</v>
      </c>
      <c r="G559" s="101" t="n">
        <f aca="false" t="array" ref="G559:G559">SUM(IF(ewidencja!$A$8:$A$759=D559,IF(ewidencja!$C$8:$C$759=E559,ewidencja!$F$8:$F$759,0),0))</f>
        <v>7005000</v>
      </c>
      <c r="H559" s="101" t="n">
        <f aca="false" t="array" ref="H559:H559">SUM(IF(ewidencja!$A$8:$A$759=D559,IF(ewidencja!$C$8:$C$759=E559,ewidencja!$G$8:$G$759,0),0))</f>
        <v>0</v>
      </c>
      <c r="K559" s="111"/>
    </row>
    <row r="560" s="51" customFormat="true" ht="12.75" hidden="true" customHeight="true" outlineLevel="0" collapsed="false">
      <c r="A560" s="49" t="s">
        <v>658</v>
      </c>
      <c r="B560" s="49"/>
      <c r="C560" s="50" t="str">
        <f aca="false">INDEX((klasyfikacja!$B$2:$B$136),MATCH(A560,klasyfikacja!$A$2:$A$136,0))</f>
        <v>Wpływy z pozostałych odsetek (Finansowanie programów ze środków bezzwrotnych pochodzących z Unii Europejskiej)</v>
      </c>
      <c r="D560" s="98" t="n">
        <v>700</v>
      </c>
      <c r="E560" s="102" t="s">
        <v>865</v>
      </c>
      <c r="F560" s="100" t="n">
        <f aca="false">SUM(G560:H560)</f>
        <v>0</v>
      </c>
      <c r="G560" s="101" t="n">
        <f aca="false" t="array" ref="G560:G560">SUM(IF(ewidencja!$A$8:$A$759=D560,IF(ewidencja!$C$8:$C$759=E560,ewidencja!$F$8:$F$759,0),0))</f>
        <v>0</v>
      </c>
      <c r="H560" s="101" t="n">
        <f aca="false" t="array" ref="H560:H560">SUM(IF(ewidencja!$A$8:$A$759=D560,IF(ewidencja!$C$8:$C$759=E560,ewidencja!$G$8:$G$759,0),0))</f>
        <v>0</v>
      </c>
      <c r="K560" s="111"/>
    </row>
    <row r="561" s="51" customFormat="true" ht="14.25" hidden="false" customHeight="true" outlineLevel="0" collapsed="false">
      <c r="A561" s="49" t="n">
        <v>940</v>
      </c>
      <c r="B561" s="49"/>
      <c r="C561" s="50" t="e">
        <f aca="false">INDEX((klasyfikacja!$B$2:$B$136),MATCH(A561,klasyfikacja!$A$2:$A$136,0))</f>
        <v>#N/A</v>
      </c>
      <c r="D561" s="98" t="n">
        <v>700</v>
      </c>
      <c r="E561" s="102" t="s">
        <v>275</v>
      </c>
      <c r="F561" s="100" t="n">
        <f aca="false">SUM(G561:H561)</f>
        <v>80000</v>
      </c>
      <c r="G561" s="101" t="n">
        <f aca="false" t="array" ref="G561:G561">SUM(IF(ewidencja!$A$8:$A$759=D561,IF(ewidencja!$C$8:$C$759=E561,ewidencja!$F$8:$F$759,0),0))</f>
        <v>80000</v>
      </c>
      <c r="H561" s="101" t="n">
        <f aca="false" t="array" ref="H561:H561">SUM(IF(ewidencja!$A$8:$A$759=D561,IF(ewidencja!$C$8:$C$759=E561,ewidencja!$G$8:$G$759,0),0))</f>
        <v>0</v>
      </c>
      <c r="K561" s="111"/>
    </row>
    <row r="562" s="51" customFormat="true" ht="13.5" hidden="false" customHeight="true" outlineLevel="0" collapsed="false">
      <c r="A562" s="49" t="n">
        <v>950</v>
      </c>
      <c r="B562" s="49"/>
      <c r="C562" s="50" t="e">
        <f aca="false">INDEX((klasyfikacja!$B$2:$B$136),MATCH(A562,klasyfikacja!$A$2:$A$136,0))</f>
        <v>#N/A</v>
      </c>
      <c r="D562" s="98" t="n">
        <v>700</v>
      </c>
      <c r="E562" s="102" t="s">
        <v>178</v>
      </c>
      <c r="F562" s="100" t="n">
        <f aca="false">SUM(G562:H562)</f>
        <v>14054000</v>
      </c>
      <c r="G562" s="101" t="n">
        <f aca="false" t="array" ref="G562:G562">SUM(IF(ewidencja!$A$8:$A$759=D562,IF(ewidencja!$C$8:$C$759=E562,ewidencja!$F$8:$F$759,0),0))</f>
        <v>14054000</v>
      </c>
      <c r="H562" s="101" t="n">
        <f aca="false" t="array" ref="H562:H562">SUM(IF(ewidencja!$A$8:$A$759=D562,IF(ewidencja!$C$8:$C$759=E562,ewidencja!$G$8:$G$759,0),0))</f>
        <v>0</v>
      </c>
      <c r="K562" s="111"/>
    </row>
    <row r="563" s="51" customFormat="true" ht="12.75" hidden="true" customHeight="true" outlineLevel="0" collapsed="false">
      <c r="A563" s="49" t="s">
        <v>664</v>
      </c>
      <c r="B563" s="49"/>
      <c r="C563" s="50" t="str">
        <f aca="false">INDEX((klasyfikacja!$B$2:$B$136),MATCH(A563,klasyfikacja!$A$2:$A$136,0))</f>
        <v>Wpływy z otrzymanych spadków, zapisów i darowizn w postaci pieniężnej</v>
      </c>
      <c r="D563" s="98" t="n">
        <v>700</v>
      </c>
      <c r="E563" s="102" t="s">
        <v>95</v>
      </c>
      <c r="F563" s="100" t="n">
        <f aca="false">SUM(G563:H563)</f>
        <v>0</v>
      </c>
      <c r="G563" s="101" t="n">
        <f aca="false" t="array" ref="G563:G563">SUM(IF(ewidencja!$A$8:$A$759=D563,IF(ewidencja!$C$8:$C$759=E563,ewidencja!$F$8:$F$759,0),0))</f>
        <v>0</v>
      </c>
      <c r="H563" s="101" t="n">
        <f aca="false" t="array" ref="H563:H563">SUM(IF(ewidencja!$A$8:$A$759=D563,IF(ewidencja!$C$8:$C$759=E563,ewidencja!$G$8:$G$759,0),0))</f>
        <v>0</v>
      </c>
      <c r="K563" s="111"/>
    </row>
    <row r="564" s="51" customFormat="true" ht="13.5" hidden="false" customHeight="true" outlineLevel="0" collapsed="false">
      <c r="A564" s="49" t="n">
        <v>970</v>
      </c>
      <c r="B564" s="49"/>
      <c r="C564" s="50" t="e">
        <f aca="false">INDEX((klasyfikacja!$B$2:$B$136),MATCH(A564,klasyfikacja!$A$2:$A$136,0))</f>
        <v>#N/A</v>
      </c>
      <c r="D564" s="98" t="n">
        <v>700</v>
      </c>
      <c r="E564" s="102" t="s">
        <v>153</v>
      </c>
      <c r="F564" s="100" t="n">
        <f aca="false">SUM(G564:H564)</f>
        <v>65400000</v>
      </c>
      <c r="G564" s="101" t="n">
        <f aca="false" t="array" ref="G564:G564">SUM(IF(ewidencja!$A$8:$A$759=D564,IF(ewidencja!$C$8:$C$759=E564,ewidencja!$F$8:$F$759,0),0))</f>
        <v>65400000</v>
      </c>
      <c r="H564" s="101" t="n">
        <f aca="false" t="array" ref="H564:H564">SUM(IF(ewidencja!$A$8:$A$759=D564,IF(ewidencja!$C$8:$C$759=E564,ewidencja!$G$8:$G$759,0),0))</f>
        <v>0</v>
      </c>
      <c r="K564" s="111"/>
    </row>
    <row r="565" s="51" customFormat="true" ht="12.75" hidden="true" customHeight="true" outlineLevel="0" collapsed="false">
      <c r="A565" s="49" t="s">
        <v>668</v>
      </c>
      <c r="B565" s="49"/>
      <c r="C565" s="50" t="str">
        <f aca="false">INDEX((klasyfikacja!$B$2:$B$136),MATCH(A565,klasyfikacja!$A$2:$A$136,0))</f>
        <v>Wpływy z różnych dochodów (Finansowanie programów ze środków bezzwrotnych pochodzących z Unii Europejskiej)</v>
      </c>
      <c r="D565" s="98" t="n">
        <v>700</v>
      </c>
      <c r="E565" s="102" t="s">
        <v>866</v>
      </c>
      <c r="F565" s="100" t="n">
        <f aca="false">SUM(G565:H565)</f>
        <v>0</v>
      </c>
      <c r="G565" s="101" t="n">
        <f aca="false" t="array" ref="G565:G565">SUM(IF(ewidencja!$A$8:$A$759=D565,IF(ewidencja!$C$8:$C$759=E565,ewidencja!$F$8:$F$759,0),0))</f>
        <v>0</v>
      </c>
      <c r="H565" s="101" t="n">
        <f aca="false" t="array" ref="H565:H565">SUM(IF(ewidencja!$A$8:$A$759=D565,IF(ewidencja!$C$8:$C$759=E565,ewidencja!$G$8:$G$759,0),0))</f>
        <v>0</v>
      </c>
      <c r="K565" s="111"/>
    </row>
    <row r="566" s="51" customFormat="true" ht="12.75" hidden="true" customHeight="true" outlineLevel="0" collapsed="false">
      <c r="A566" s="49" t="s">
        <v>670</v>
      </c>
      <c r="B566" s="49"/>
      <c r="C566" s="50" t="str">
        <f aca="false">INDEX((klasyfikacja!$B$2:$B$136),MATCH(A566,klasyfikacja!$A$2:$A$136,0))</f>
        <v>Wpływy z różnych dochodów (Płatności w zakresie budżetu środków europejskich)</v>
      </c>
      <c r="D566" s="98" t="n">
        <v>700</v>
      </c>
      <c r="E566" s="102" t="s">
        <v>867</v>
      </c>
      <c r="F566" s="100" t="n">
        <f aca="false">SUM(G566:H566)</f>
        <v>0</v>
      </c>
      <c r="G566" s="101" t="n">
        <f aca="false" t="array" ref="G566:G566">SUM(IF(ewidencja!$A$8:$A$759=D566,IF(ewidencja!$C$8:$C$759=E566,ewidencja!$F$8:$F$759,0),0))</f>
        <v>0</v>
      </c>
      <c r="H566" s="101" t="n">
        <f aca="false" t="array" ref="H566:H566">SUM(IF(ewidencja!$A$8:$A$759=D566,IF(ewidencja!$C$8:$C$759=E566,ewidencja!$G$8:$G$759,0),0))</f>
        <v>0</v>
      </c>
      <c r="K566" s="111"/>
    </row>
    <row r="567" s="51" customFormat="true" ht="12.75" hidden="true" customHeight="true" outlineLevel="0" collapsed="false">
      <c r="A567" s="49" t="s">
        <v>672</v>
      </c>
      <c r="B567" s="49"/>
      <c r="C567" s="50" t="str">
        <f aca="false">INDEX((klasyfikacja!$B$2:$B$136),MATCH(A567,klasyfikacja!$A$2:$A$136,0))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567" s="98" t="n">
        <v>700</v>
      </c>
      <c r="E567" s="102" t="s">
        <v>868</v>
      </c>
      <c r="F567" s="100" t="n">
        <f aca="false">SUM(G567:H567)</f>
        <v>0</v>
      </c>
      <c r="G567" s="101" t="n">
        <f aca="false" t="array" ref="G567:G567">SUM(IF(ewidencja!$A$8:$A$759=D567,IF(ewidencja!$C$8:$C$759=E567,ewidencja!$F$8:$F$759,0),0))</f>
        <v>0</v>
      </c>
      <c r="H567" s="101" t="n">
        <f aca="false" t="array" ref="H567:H567">SUM(IF(ewidencja!$A$8:$A$759=D567,IF(ewidencja!$C$8:$C$759=E567,ewidencja!$G$8:$G$759,0),0))</f>
        <v>0</v>
      </c>
      <c r="K567" s="111"/>
    </row>
    <row r="568" s="51" customFormat="true" ht="51" hidden="true" customHeight="true" outlineLevel="0" collapsed="false">
      <c r="A568" s="49" t="s">
        <v>674</v>
      </c>
      <c r="B568" s="49"/>
      <c r="C568" s="50" t="str">
        <f aca="false">INDEX((klasyfikacja!$B$2:$B$136),MATCH(A568,klasyfikacja!$A$2:$A$136,0))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568" s="98" t="n">
        <v>700</v>
      </c>
      <c r="E568" s="102" t="n">
        <v>2007</v>
      </c>
      <c r="F568" s="100" t="n">
        <f aca="false">SUM(G568:H568)</f>
        <v>0</v>
      </c>
      <c r="G568" s="101" t="n">
        <f aca="false" t="array" ref="G568:G568">SUM(IF(ewidencja!$A$8:$A$759=D568,IF(ewidencja!$C$8:$C$759=E568,ewidencja!$F$8:$F$759,0),0))</f>
        <v>0</v>
      </c>
      <c r="H568" s="101" t="n">
        <f aca="false" t="array" ref="H568:H568">SUM(IF(ewidencja!$A$8:$A$759=D568,IF(ewidencja!$C$8:$C$759=E568,ewidencja!$G$8:$G$759,0),0))</f>
        <v>0</v>
      </c>
      <c r="K568" s="111"/>
    </row>
    <row r="569" s="51" customFormat="true" ht="63.75" hidden="true" customHeight="true" outlineLevel="0" collapsed="false">
      <c r="A569" s="49" t="s">
        <v>676</v>
      </c>
      <c r="B569" s="49"/>
      <c r="C569" s="50" t="str">
        <f aca="false">INDEX((klasyfikacja!$B$2:$B$136),MATCH(A569,klasyfikacja!$A$2:$A$136,0))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569" s="98" t="n">
        <v>700</v>
      </c>
      <c r="E569" s="102" t="n">
        <v>2008</v>
      </c>
      <c r="F569" s="100" t="n">
        <f aca="false">SUM(G569:H569)</f>
        <v>0</v>
      </c>
      <c r="G569" s="101" t="n">
        <f aca="false" t="array" ref="G569:G569">SUM(IF(ewidencja!$A$8:$A$759=D569,IF(ewidencja!$C$8:$C$759=E569,ewidencja!$F$8:$F$759,0),0))</f>
        <v>0</v>
      </c>
      <c r="H569" s="101" t="n">
        <f aca="false" t="array" ref="H569:H569">SUM(IF(ewidencja!$A$8:$A$759=D569,IF(ewidencja!$C$8:$C$759=E569,ewidencja!$G$8:$G$759,0),0))</f>
        <v>0</v>
      </c>
      <c r="K569" s="111"/>
    </row>
    <row r="570" s="51" customFormat="true" ht="12.75" hidden="true" customHeight="true" outlineLevel="0" collapsed="false">
      <c r="A570" s="49" t="s">
        <v>678</v>
      </c>
      <c r="B570" s="49"/>
      <c r="C570" s="50" t="str">
        <f aca="false">INDEX((klasyfikacja!$B$2:$B$136),MATCH(A570,klasyfikacja!$A$2:$A$136,0))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570" s="98" t="n">
        <v>700</v>
      </c>
      <c r="E570" s="102" t="n">
        <v>2009</v>
      </c>
      <c r="F570" s="100" t="n">
        <f aca="false">SUM(G570:H570)</f>
        <v>0</v>
      </c>
      <c r="G570" s="101" t="n">
        <f aca="false" t="array" ref="G570:G570">SUM(IF(ewidencja!$A$8:$A$759=D570,IF(ewidencja!$C$8:$C$759=E570,ewidencja!$F$8:$F$759,0),0))</f>
        <v>0</v>
      </c>
      <c r="H570" s="101" t="n">
        <f aca="false" t="array" ref="H570:H570">SUM(IF(ewidencja!$A$8:$A$759=D570,IF(ewidencja!$C$8:$C$759=E570,ewidencja!$G$8:$G$759,0),0))</f>
        <v>0</v>
      </c>
      <c r="K570" s="111"/>
    </row>
    <row r="571" s="51" customFormat="true" ht="12.75" hidden="true" customHeight="true" outlineLevel="0" collapsed="false">
      <c r="A571" s="49" t="s">
        <v>680</v>
      </c>
      <c r="B571" s="49"/>
      <c r="C571" s="50" t="str">
        <f aca="false">INDEX((klasyfikacja!$B$2:$B$136),MATCH(A571,klasyfikacja!$A$2:$A$136,0))</f>
        <v>Dotacja celowa otrzymana z budżetu państwa na realizację zadań bieżących z zakresu administracji rządowej oraz innych zadań zleconych gminie (związkom gmin, związkom powiatowo-gminnym) ustawami</v>
      </c>
      <c r="D571" s="98" t="n">
        <v>700</v>
      </c>
      <c r="E571" s="102" t="n">
        <v>2010</v>
      </c>
      <c r="F571" s="100" t="n">
        <f aca="false">SUM(G571:H571)</f>
        <v>0</v>
      </c>
      <c r="G571" s="101" t="n">
        <f aca="false" t="array" ref="G571:G571">SUM(IF(ewidencja!$A$8:$A$759=D571,IF(ewidencja!$C$8:$C$759=E571,ewidencja!$F$8:$F$759,0),0))</f>
        <v>0</v>
      </c>
      <c r="H571" s="101" t="n">
        <f aca="false" t="array" ref="H571:H571">SUM(IF(ewidencja!$A$8:$A$759=D571,IF(ewidencja!$C$8:$C$759=E571,ewidencja!$G$8:$G$759,0),0))</f>
        <v>0</v>
      </c>
      <c r="K571" s="111"/>
    </row>
    <row r="572" s="51" customFormat="true" ht="12.75" hidden="true" customHeight="true" outlineLevel="0" collapsed="false">
      <c r="A572" s="49" t="s">
        <v>682</v>
      </c>
      <c r="B572" s="49"/>
      <c r="C572" s="50" t="str">
        <f aca="false">INDEX((klasyfikacja!$B$2:$B$136),MATCH(A572,klasyfikacja!$A$2:$A$136,0))</f>
        <v>Dotacja celowa otrzymana z budżetu państwa na zadania bieżące realizowane przez gminę na podstawie porozumień z organami administracji rządowej</v>
      </c>
      <c r="D572" s="98" t="n">
        <v>700</v>
      </c>
      <c r="E572" s="102" t="n">
        <v>2020</v>
      </c>
      <c r="F572" s="100" t="n">
        <f aca="false">SUM(G572:H572)</f>
        <v>0</v>
      </c>
      <c r="G572" s="101" t="n">
        <f aca="false" t="array" ref="G572:G572">SUM(IF(ewidencja!$A$8:$A$759=D572,IF(ewidencja!$C$8:$C$759=E572,ewidencja!$F$8:$F$759,0),0))</f>
        <v>0</v>
      </c>
      <c r="H572" s="101" t="n">
        <f aca="false" t="array" ref="H572:H572">SUM(IF(ewidencja!$A$8:$A$759=D572,IF(ewidencja!$C$8:$C$759=E572,ewidencja!$G$8:$G$759,0),0))</f>
        <v>0</v>
      </c>
      <c r="K572" s="111"/>
    </row>
    <row r="573" s="51" customFormat="true" ht="12.75" hidden="true" customHeight="true" outlineLevel="0" collapsed="false">
      <c r="A573" s="49" t="s">
        <v>684</v>
      </c>
      <c r="B573" s="49"/>
      <c r="C573" s="50" t="str">
        <f aca="false">INDEX((klasyfikacja!$B$2:$B$136),MATCH(A573,klasyfikacja!$A$2:$A$136,0))</f>
        <v>Dotacja celowa otrzymana z budżetu państwa na realizację własnych zadań bieżących gmin (związków gmin, związków powiatowo-gminnych)</v>
      </c>
      <c r="D573" s="98" t="n">
        <v>700</v>
      </c>
      <c r="E573" s="102" t="n">
        <v>2030</v>
      </c>
      <c r="F573" s="100" t="n">
        <f aca="false">SUM(G573:H573)</f>
        <v>0</v>
      </c>
      <c r="G573" s="101" t="n">
        <f aca="false" t="array" ref="G573:G573">SUM(IF(ewidencja!$A$8:$A$759=D573,IF(ewidencja!$C$8:$C$759=E573,ewidencja!$F$8:$F$759,0),0))</f>
        <v>0</v>
      </c>
      <c r="H573" s="101" t="n">
        <f aca="false" t="array" ref="H573:H573">SUM(IF(ewidencja!$A$8:$A$759=D573,IF(ewidencja!$C$8:$C$759=E573,ewidencja!$G$8:$G$759,0),0))</f>
        <v>0</v>
      </c>
      <c r="K573" s="111"/>
    </row>
    <row r="574" s="51" customFormat="true" ht="25.5" hidden="true" customHeight="true" outlineLevel="0" collapsed="false">
      <c r="A574" s="49" t="s">
        <v>688</v>
      </c>
      <c r="B574" s="49"/>
      <c r="C574" s="50" t="str">
        <f aca="false">INDEX((klasyfikacja!$B$2:$B$136),MATCH(A574,klasyfikacja!$A$2:$A$136,0))</f>
        <v>Dotacja celowa otrzymana z budżetu państwa na realizację zadań bieżących gmin z zakresu edukacyjnej opieki wychowawczej finansowanych w całości przez budżet państwa w ramach programów rządowych</v>
      </c>
      <c r="D574" s="98" t="n">
        <v>700</v>
      </c>
      <c r="E574" s="102" t="n">
        <v>2040</v>
      </c>
      <c r="F574" s="100" t="n">
        <f aca="false">SUM(G574:H574)</f>
        <v>0</v>
      </c>
      <c r="G574" s="101" t="n">
        <f aca="false" t="array" ref="G574:G574">SUM(IF(ewidencja!$A$8:$A$759=D574,IF(ewidencja!$C$8:$C$759=E574,ewidencja!$F$8:$F$759,0),0))</f>
        <v>0</v>
      </c>
      <c r="H574" s="101" t="n">
        <f aca="false" t="array" ref="H574:H574">SUM(IF(ewidencja!$A$8:$A$759=D574,IF(ewidencja!$C$8:$C$759=E574,ewidencja!$G$8:$G$759,0),0))</f>
        <v>0</v>
      </c>
      <c r="K574" s="111"/>
    </row>
    <row r="575" s="51" customFormat="true" ht="37.5" hidden="true" customHeight="true" outlineLevel="0" collapsed="false">
      <c r="A575" s="49" t="s">
        <v>690</v>
      </c>
      <c r="B575" s="49"/>
      <c r="C575" s="50" t="str">
        <f aca="false">INDEX((klasyfikacja!$B$2:$B$136),MATCH(A575,klasyfikacja!$A$2:$A$136,0))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575" s="98" t="n">
        <v>700</v>
      </c>
      <c r="E575" s="102" t="n">
        <v>2057</v>
      </c>
      <c r="F575" s="100" t="n">
        <f aca="false">SUM(G575:H575)</f>
        <v>0</v>
      </c>
      <c r="G575" s="101" t="n">
        <f aca="false" t="array" ref="G575:G575">SUM(IF(ewidencja!$A$8:$A$759=D575,IF(ewidencja!$C$8:$C$759=E575,ewidencja!$F$8:$F$759,0),0))</f>
        <v>0</v>
      </c>
      <c r="H575" s="101" t="n">
        <f aca="false" t="array" ref="H575:H575">SUM(IF(ewidencja!$A$8:$A$759=D575,IF(ewidencja!$C$8:$C$759=E575,ewidencja!$G$8:$G$759,0),0))</f>
        <v>0</v>
      </c>
      <c r="K575" s="111"/>
    </row>
    <row r="576" s="51" customFormat="true" ht="37.5" hidden="true" customHeight="true" outlineLevel="0" collapsed="false">
      <c r="A576" s="49" t="s">
        <v>692</v>
      </c>
      <c r="B576" s="49"/>
      <c r="C576" s="50" t="str">
        <f aca="false">INDEX((klasyfikacja!$B$2:$B$136),MATCH(A576,klasyfikacja!$A$2:$A$136,0))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576" s="98" t="n">
        <v>700</v>
      </c>
      <c r="E576" s="102" t="n">
        <v>2058</v>
      </c>
      <c r="F576" s="100" t="n">
        <f aca="false">SUM(G576:H576)</f>
        <v>0</v>
      </c>
      <c r="G576" s="101" t="n">
        <f aca="false" t="array" ref="G576:G576">SUM(IF(ewidencja!$A$8:$A$759=D576,IF(ewidencja!$C$8:$C$759=E576,ewidencja!$F$8:$F$759,0),0))</f>
        <v>0</v>
      </c>
      <c r="H576" s="101" t="n">
        <f aca="false" t="array" ref="H576:H576">SUM(IF(ewidencja!$A$8:$A$759=D576,IF(ewidencja!$C$8:$C$759=E576,ewidencja!$G$8:$G$759,0),0))</f>
        <v>0</v>
      </c>
      <c r="K576" s="111"/>
    </row>
    <row r="577" s="51" customFormat="true" ht="37.5" hidden="true" customHeight="true" outlineLevel="0" collapsed="false">
      <c r="A577" s="49" t="s">
        <v>694</v>
      </c>
      <c r="B577" s="49"/>
      <c r="C577" s="50" t="str">
        <f aca="false">INDEX((klasyfikacja!$B$2:$B$136),MATCH(A577,klasyfikacja!$A$2:$A$136,0))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577" s="98" t="n">
        <v>700</v>
      </c>
      <c r="E577" s="102" t="n">
        <v>2059</v>
      </c>
      <c r="F577" s="100" t="n">
        <f aca="false">SUM(G577:H577)</f>
        <v>0</v>
      </c>
      <c r="G577" s="101" t="n">
        <f aca="false" t="array" ref="G577:G577">SUM(IF(ewidencja!$A$8:$A$759=D577,IF(ewidencja!$C$8:$C$759=E577,ewidencja!$F$8:$F$759,0),0))</f>
        <v>0</v>
      </c>
      <c r="H577" s="101" t="n">
        <f aca="false" t="array" ref="H577:H577">SUM(IF(ewidencja!$A$8:$A$759=D577,IF(ewidencja!$C$8:$C$759=E577,ewidencja!$G$8:$G$759,0),0))</f>
        <v>0</v>
      </c>
      <c r="K577" s="111"/>
    </row>
    <row r="578" s="51" customFormat="true" ht="37.5" hidden="true" customHeight="true" outlineLevel="0" collapsed="false">
      <c r="A578" s="49" t="s">
        <v>696</v>
      </c>
      <c r="B578" s="49"/>
      <c r="C578" s="50" t="str">
        <f aca="false">INDEX((klasyfikacja!$B$2:$B$136),MATCH(A578,klasyfikacja!$A$2:$A$136,0))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578" s="98" t="n">
        <v>700</v>
      </c>
      <c r="E578" s="102" t="n">
        <v>2060</v>
      </c>
      <c r="F578" s="100" t="n">
        <f aca="false">SUM(G578:H578)</f>
        <v>0</v>
      </c>
      <c r="G578" s="101" t="n">
        <f aca="false" t="array" ref="G578:G578">SUM(IF(ewidencja!$A$8:$A$759=D578,IF(ewidencja!$C$8:$C$759=E578,ewidencja!$F$8:$F$759,0),0))</f>
        <v>0</v>
      </c>
      <c r="H578" s="101" t="n">
        <f aca="false" t="array" ref="H578:H578">SUM(IF(ewidencja!$A$8:$A$759=D578,IF(ewidencja!$C$8:$C$759=E578,ewidencja!$G$8:$G$759,0),0))</f>
        <v>0</v>
      </c>
      <c r="K578" s="111"/>
    </row>
    <row r="579" s="51" customFormat="true" ht="26.25" hidden="false" customHeight="true" outlineLevel="0" collapsed="false">
      <c r="A579" s="49" t="n">
        <v>2110</v>
      </c>
      <c r="B579" s="49"/>
      <c r="C579" s="50" t="e">
        <f aca="false">INDEX((klasyfikacja!$B$2:$B$136),MATCH(A579,klasyfikacja!$A$2:$A$136,0))</f>
        <v>#N/A</v>
      </c>
      <c r="D579" s="98" t="n">
        <v>700</v>
      </c>
      <c r="E579" s="102" t="n">
        <v>2110</v>
      </c>
      <c r="F579" s="100" t="n">
        <f aca="false">SUM(G579:H579)</f>
        <v>3481000</v>
      </c>
      <c r="G579" s="101" t="n">
        <f aca="false" t="array" ref="G579:G579">SUM(IF(ewidencja!$A$8:$A$759=D579,IF(ewidencja!$C$8:$C$759=E579,ewidencja!$F$8:$F$759,0),0))</f>
        <v>0</v>
      </c>
      <c r="H579" s="101" t="n">
        <f aca="false" t="array" ref="H579:H579">SUM(IF(ewidencja!$A$8:$A$759=D579,IF(ewidencja!$C$8:$C$759=E579,ewidencja!$G$8:$G$759,0),0))</f>
        <v>3481000</v>
      </c>
      <c r="K579" s="111"/>
    </row>
    <row r="580" s="51" customFormat="true" ht="12.75" hidden="true" customHeight="true" outlineLevel="0" collapsed="false">
      <c r="A580" s="49" t="s">
        <v>700</v>
      </c>
      <c r="B580" s="49"/>
      <c r="C580" s="50" t="str">
        <f aca="false">INDEX((klasyfikacja!$B$2:$B$136),MATCH(A580,klasyfikacja!$A$2:$A$136,0))</f>
        <v>Dotacja celowa otrzymana z budżetu państwa na zadania bieżące realizowane przez powiat na podstawie porozumień z organami administracji rządowej</v>
      </c>
      <c r="D580" s="98" t="n">
        <v>700</v>
      </c>
      <c r="E580" s="102" t="n">
        <v>2120</v>
      </c>
      <c r="F580" s="100" t="n">
        <f aca="false">SUM(G580:H580)</f>
        <v>0</v>
      </c>
      <c r="G580" s="101" t="n">
        <f aca="false" t="array" ref="G580:G580">SUM(IF(ewidencja!$A$8:$A$759=D580,IF(ewidencja!$C$8:$C$759=E580,ewidencja!$F$8:$F$759,0),0))</f>
        <v>0</v>
      </c>
      <c r="H580" s="101" t="n">
        <f aca="false" t="array" ref="H580:H580">SUM(IF(ewidencja!$A$8:$A$759=D580,IF(ewidencja!$C$8:$C$759=E580,ewidencja!$G$8:$G$759,0),0))</f>
        <v>0</v>
      </c>
      <c r="K580" s="111"/>
    </row>
    <row r="581" s="51" customFormat="true" ht="12.75" hidden="true" customHeight="true" outlineLevel="0" collapsed="false">
      <c r="A581" s="49" t="s">
        <v>702</v>
      </c>
      <c r="B581" s="49"/>
      <c r="C581" s="50" t="str">
        <f aca="false">INDEX((klasyfikacja!$B$2:$B$136),MATCH(A581,klasyfikacja!$A$2:$A$136,0))</f>
        <v>Dotacja celowa otrzymana z budżetu państwa na realizację bieżących zadań własnych powiatu</v>
      </c>
      <c r="D581" s="98" t="n">
        <v>700</v>
      </c>
      <c r="E581" s="102" t="n">
        <v>2130</v>
      </c>
      <c r="F581" s="100" t="n">
        <f aca="false">SUM(G581:H581)</f>
        <v>0</v>
      </c>
      <c r="G581" s="101" t="n">
        <f aca="false" t="array" ref="G581:G581">SUM(IF(ewidencja!$A$8:$A$759=D581,IF(ewidencja!$C$8:$C$759=E581,ewidencja!$F$8:$F$759,0),0))</f>
        <v>0</v>
      </c>
      <c r="H581" s="101" t="n">
        <f aca="false" t="array" ref="H581:H581">SUM(IF(ewidencja!$A$8:$A$759=D581,IF(ewidencja!$C$8:$C$759=E581,ewidencja!$G$8:$G$759,0),0))</f>
        <v>0</v>
      </c>
      <c r="K581" s="111"/>
    </row>
    <row r="582" s="51" customFormat="true" ht="12.75" hidden="true" customHeight="true" outlineLevel="0" collapsed="false">
      <c r="A582" s="49" t="s">
        <v>704</v>
      </c>
      <c r="B582" s="49"/>
      <c r="C582" s="50" t="str">
        <f aca="false">INDEX((klasyfikacja!$B$2:$B$136),MATCH(A582,klasyfikacja!$A$2:$A$136,0))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582" s="98" t="n">
        <v>700</v>
      </c>
      <c r="E582" s="102" t="n">
        <v>2160</v>
      </c>
      <c r="F582" s="100" t="n">
        <f aca="false">SUM(G582:H582)</f>
        <v>0</v>
      </c>
      <c r="G582" s="101" t="n">
        <f aca="false" t="array" ref="G582:G582">SUM(IF(ewidencja!$A$8:$A$759=D582,IF(ewidencja!$C$8:$C$759=E582,ewidencja!$F$8:$F$759,0),0))</f>
        <v>0</v>
      </c>
      <c r="H582" s="101" t="n">
        <f aca="false" t="array" ref="H582:H582">SUM(IF(ewidencja!$A$8:$A$759=D582,IF(ewidencja!$C$8:$C$759=E582,ewidencja!$G$8:$G$759,0),0))</f>
        <v>0</v>
      </c>
      <c r="K582" s="111"/>
    </row>
    <row r="583" s="51" customFormat="true" ht="12.75" hidden="true" customHeight="true" outlineLevel="0" collapsed="false">
      <c r="A583" s="49" t="s">
        <v>708</v>
      </c>
      <c r="B583" s="49"/>
      <c r="C583" s="50" t="str">
        <f aca="false">INDEX((klasyfikacja!$B$2:$B$136),MATCH(A583,klasyfikacja!$A$2:$A$136,0))</f>
        <v>Dotacja celowa otrzymana z gminy na zadania bieżące realizowane na podstawie porozumień (umów) między jednostkami samorządu terytorialnego</v>
      </c>
      <c r="D583" s="98" t="n">
        <v>700</v>
      </c>
      <c r="E583" s="102" t="n">
        <v>2310</v>
      </c>
      <c r="F583" s="100" t="n">
        <f aca="false">SUM(G583:H583)</f>
        <v>0</v>
      </c>
      <c r="G583" s="101" t="n">
        <f aca="false" t="array" ref="G583:G583">SUM(IF(ewidencja!$A$8:$A$759=D583,IF(ewidencja!$C$8:$C$759=E583,ewidencja!$F$8:$F$759,0),0))</f>
        <v>0</v>
      </c>
      <c r="H583" s="101" t="n">
        <f aca="false" t="array" ref="H583:H583">SUM(IF(ewidencja!$A$8:$A$759=D583,IF(ewidencja!$C$8:$C$759=E583,ewidencja!$G$8:$G$759,0),0))</f>
        <v>0</v>
      </c>
      <c r="K583" s="111"/>
    </row>
    <row r="584" s="51" customFormat="true" ht="12.75" hidden="true" customHeight="true" outlineLevel="0" collapsed="false">
      <c r="A584" s="49" t="s">
        <v>712</v>
      </c>
      <c r="B584" s="49"/>
      <c r="C584" s="50" t="str">
        <f aca="false">INDEX((klasyfikacja!$B$2:$B$136),MATCH(A584,klasyfikacja!$A$2:$A$136,0))</f>
        <v>Dotacja celowa otrzymana z powiatu na zadania bieżące realizowane na podstawie porozumień (umów) między jednostkami samorządu terytorialnego</v>
      </c>
      <c r="D584" s="98" t="n">
        <v>700</v>
      </c>
      <c r="E584" s="102" t="n">
        <v>2320</v>
      </c>
      <c r="F584" s="100" t="n">
        <f aca="false">SUM(G584:H584)</f>
        <v>0</v>
      </c>
      <c r="G584" s="101" t="n">
        <f aca="false" t="array" ref="G584:G584">SUM(IF(ewidencja!$A$8:$A$759=D584,IF(ewidencja!$C$8:$C$759=E584,ewidencja!$F$8:$F$759,0),0))</f>
        <v>0</v>
      </c>
      <c r="H584" s="101" t="n">
        <f aca="false" t="array" ref="H584:H584">SUM(IF(ewidencja!$A$8:$A$759=D584,IF(ewidencja!$C$8:$C$759=E584,ewidencja!$G$8:$G$759,0),0))</f>
        <v>0</v>
      </c>
      <c r="K584" s="111"/>
    </row>
    <row r="585" s="51" customFormat="true" ht="12.75" hidden="true" customHeight="true" outlineLevel="0" collapsed="false">
      <c r="A585" s="49" t="s">
        <v>714</v>
      </c>
      <c r="B585" s="49"/>
      <c r="C585" s="50" t="str">
        <f aca="false">INDEX((klasyfikacja!$B$2:$B$136),MATCH(A585,klasyfikacja!$A$2:$A$136,0))</f>
        <v>Dotacja celowa otrzymana od samorządu województwa na zadania bieżące realizowane na podstawie porozumień (umów) między jednostkami samorządu terytorialnego</v>
      </c>
      <c r="D585" s="98" t="n">
        <v>700</v>
      </c>
      <c r="E585" s="102" t="n">
        <v>2330</v>
      </c>
      <c r="F585" s="100" t="n">
        <f aca="false">SUM(G585:H585)</f>
        <v>0</v>
      </c>
      <c r="G585" s="101" t="n">
        <f aca="false" t="array" ref="G585:G585">SUM(IF(ewidencja!$A$8:$A$759=D585,IF(ewidencja!$C$8:$C$759=E585,ewidencja!$F$8:$F$759,0),0))</f>
        <v>0</v>
      </c>
      <c r="H585" s="101" t="n">
        <f aca="false" t="array" ref="H585:H585">SUM(IF(ewidencja!$A$8:$A$759=D585,IF(ewidencja!$C$8:$C$759=E585,ewidencja!$G$8:$G$759,0),0))</f>
        <v>0</v>
      </c>
      <c r="K585" s="111"/>
    </row>
    <row r="586" s="51" customFormat="true" ht="26.25" hidden="false" customHeight="true" outlineLevel="0" collapsed="false">
      <c r="A586" s="49" t="n">
        <v>2360</v>
      </c>
      <c r="B586" s="49"/>
      <c r="C586" s="50" t="e">
        <f aca="false">INDEX((klasyfikacja!$B$2:$B$136),MATCH(A586,klasyfikacja!$A$2:$A$136,0))</f>
        <v>#N/A</v>
      </c>
      <c r="D586" s="98" t="n">
        <v>700</v>
      </c>
      <c r="E586" s="102" t="n">
        <v>2360</v>
      </c>
      <c r="F586" s="100" t="n">
        <f aca="false">SUM(G586:H586)</f>
        <v>20869000</v>
      </c>
      <c r="G586" s="101" t="n">
        <f aca="false" t="array" ref="G586:G586">SUM(IF(ewidencja!$A$8:$A$759=D586,IF(ewidencja!$C$8:$C$759=E586,ewidencja!$F$8:$F$759,0),0))</f>
        <v>0</v>
      </c>
      <c r="H586" s="101" t="n">
        <f aca="false" t="array" ref="H586:H586">SUM(IF(ewidencja!$A$8:$A$759=D586,IF(ewidencja!$C$8:$C$759=E586,ewidencja!$G$8:$G$759,0),0))</f>
        <v>20869000</v>
      </c>
      <c r="K586" s="111"/>
    </row>
    <row r="587" s="51" customFormat="true" ht="12.75" hidden="true" customHeight="true" outlineLevel="0" collapsed="false">
      <c r="A587" s="49" t="s">
        <v>718</v>
      </c>
      <c r="B587" s="49"/>
      <c r="C587" s="50" t="str">
        <f aca="false">INDEX((klasyfikacja!$B$2:$B$136),MATCH(A587,klasyfikacja!$A$2:$A$136,0))</f>
        <v>Wpływy do budżetu nadwyżki środków obrotowych samorządowego zakładu budżetowego</v>
      </c>
      <c r="D587" s="98" t="n">
        <v>700</v>
      </c>
      <c r="E587" s="102" t="n">
        <v>2370</v>
      </c>
      <c r="F587" s="100" t="n">
        <f aca="false">SUM(G587:H587)</f>
        <v>0</v>
      </c>
      <c r="G587" s="101" t="n">
        <f aca="false" t="array" ref="G587:G587">SUM(IF(ewidencja!$A$8:$A$759=D587,IF(ewidencja!$C$8:$C$759=E587,ewidencja!$F$8:$F$759,0),0))</f>
        <v>0</v>
      </c>
      <c r="H587" s="101" t="n">
        <f aca="false" t="array" ref="H587:H587">SUM(IF(ewidencja!$A$8:$A$759=D587,IF(ewidencja!$C$8:$C$759=E587,ewidencja!$G$8:$G$759,0),0))</f>
        <v>0</v>
      </c>
      <c r="K587" s="111"/>
    </row>
    <row r="588" s="51" customFormat="true" ht="12.75" hidden="true" customHeight="true" outlineLevel="0" collapsed="false">
      <c r="A588" s="49" t="s">
        <v>720</v>
      </c>
      <c r="B588" s="49"/>
      <c r="C588" s="50" t="str">
        <f aca="false">INDEX((klasyfikacja!$B$2:$B$136),MATCH(A588,klasyfikacja!$A$2:$A$136,0))</f>
        <v>Dotacja otrzymana z państwowego funduszu celowego na realizację zadań bieżących jednostek sektora finansów publicznych</v>
      </c>
      <c r="D588" s="98" t="n">
        <v>700</v>
      </c>
      <c r="E588" s="102" t="n">
        <v>2440</v>
      </c>
      <c r="F588" s="100" t="n">
        <f aca="false">SUM(G588:H588)</f>
        <v>0</v>
      </c>
      <c r="G588" s="101" t="n">
        <f aca="false" t="array" ref="G588:G588">SUM(IF(ewidencja!$A$8:$A$759=D588,IF(ewidencja!$C$8:$C$759=E588,ewidencja!$F$8:$F$759,0),0))</f>
        <v>0</v>
      </c>
      <c r="H588" s="101" t="n">
        <f aca="false" t="array" ref="H588:H588">SUM(IF(ewidencja!$A$8:$A$759=D588,IF(ewidencja!$C$8:$C$759=E588,ewidencja!$G$8:$G$759,0),0))</f>
        <v>0</v>
      </c>
      <c r="K588" s="111"/>
    </row>
    <row r="589" s="51" customFormat="true" ht="12.75" hidden="true" customHeight="true" outlineLevel="0" collapsed="false">
      <c r="A589" s="49" t="s">
        <v>722</v>
      </c>
      <c r="B589" s="49"/>
      <c r="C589" s="50" t="str">
        <f aca="false">INDEX((klasyfikacja!$B$2:$B$136),MATCH(A589,klasyfikacja!$A$2:$A$136,0))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589" s="98" t="n">
        <v>700</v>
      </c>
      <c r="E589" s="102" t="n">
        <v>2442</v>
      </c>
      <c r="F589" s="100" t="n">
        <f aca="false">SUM(G589:H589)</f>
        <v>0</v>
      </c>
      <c r="G589" s="101" t="n">
        <f aca="false" t="array" ref="G589:G589">SUM(IF(ewidencja!$A$8:$A$759=D589,IF(ewidencja!$C$8:$C$759=E589,ewidencja!$F$8:$F$759,0),0))</f>
        <v>0</v>
      </c>
      <c r="H589" s="101" t="n">
        <f aca="false" t="array" ref="H589:H589">SUM(IF(ewidencja!$A$8:$A$759=D589,IF(ewidencja!$C$8:$C$759=E589,ewidencja!$G$8:$G$759,0),0))</f>
        <v>0</v>
      </c>
      <c r="K589" s="111"/>
    </row>
    <row r="590" s="51" customFormat="true" ht="12.75" hidden="true" customHeight="true" outlineLevel="0" collapsed="false">
      <c r="A590" s="49" t="s">
        <v>724</v>
      </c>
      <c r="B590" s="49"/>
      <c r="C590" s="50" t="str">
        <f aca="false">INDEX((klasyfikacja!$B$2:$B$136),MATCH(A590,klasyfikacja!$A$2:$A$136,0))</f>
        <v>Środki otrzymane od pozostałych jednostek zaliczanych do sektora finansów publicznych na realizację zadań bieżących jednostek zaliczanych do sektora finansów publicznych</v>
      </c>
      <c r="D590" s="98" t="n">
        <v>700</v>
      </c>
      <c r="E590" s="102" t="n">
        <v>2460</v>
      </c>
      <c r="F590" s="100" t="n">
        <f aca="false">SUM(G590:H590)</f>
        <v>0</v>
      </c>
      <c r="G590" s="101" t="n">
        <f aca="false" t="array" ref="G590:G590">SUM(IF(ewidencja!$A$8:$A$759=D590,IF(ewidencja!$C$8:$C$759=E590,ewidencja!$F$8:$F$759,0),0))</f>
        <v>0</v>
      </c>
      <c r="H590" s="101" t="n">
        <f aca="false" t="array" ref="H590:H590">SUM(IF(ewidencja!$A$8:$A$759=D590,IF(ewidencja!$C$8:$C$759=E590,ewidencja!$G$8:$G$759,0),0))</f>
        <v>0</v>
      </c>
      <c r="K590" s="111"/>
    </row>
    <row r="591" s="51" customFormat="true" ht="12.75" hidden="true" customHeight="true" outlineLevel="0" collapsed="false">
      <c r="A591" s="49" t="s">
        <v>728</v>
      </c>
      <c r="B591" s="49"/>
      <c r="C591" s="50" t="str">
        <f aca="false">INDEX((klasyfikacja!$B$2:$B$136),MATCH(A591,klasyfikacja!$A$2:$A$136,0))</f>
        <v>Rekompensaty utraconych dochodów w podatkach i opłatach lokalnych</v>
      </c>
      <c r="D591" s="98" t="n">
        <v>700</v>
      </c>
      <c r="E591" s="102" t="n">
        <v>2680</v>
      </c>
      <c r="F591" s="100" t="n">
        <f aca="false">SUM(G591:H591)</f>
        <v>0</v>
      </c>
      <c r="G591" s="101" t="n">
        <f aca="false" t="array" ref="G591:G591">SUM(IF(ewidencja!$A$8:$A$759=D591,IF(ewidencja!$C$8:$C$759=E591,ewidencja!$F$8:$F$759,0),0))</f>
        <v>0</v>
      </c>
      <c r="H591" s="101" t="n">
        <f aca="false" t="array" ref="H591:H591">SUM(IF(ewidencja!$A$8:$A$759=D591,IF(ewidencja!$C$8:$C$759=E591,ewidencja!$G$8:$G$759,0),0))</f>
        <v>0</v>
      </c>
      <c r="K591" s="111"/>
    </row>
    <row r="592" s="51" customFormat="true" ht="12.75" hidden="true" customHeight="true" outlineLevel="0" collapsed="false">
      <c r="A592" s="49" t="s">
        <v>730</v>
      </c>
      <c r="B592" s="49"/>
      <c r="C592" s="50" t="str">
        <f aca="false">INDEX((klasyfikacja!$B$2:$B$136),MATCH(A592,klasyfikacja!$A$2:$A$136,0))</f>
        <v>Środki z Funduszu Pracy otrzymane na realizację zadań wynikających z odrębnych ustaw</v>
      </c>
      <c r="D592" s="98" t="n">
        <v>700</v>
      </c>
      <c r="E592" s="102" t="n">
        <v>2690</v>
      </c>
      <c r="F592" s="100" t="n">
        <f aca="false">SUM(G592:H592)</f>
        <v>0</v>
      </c>
      <c r="G592" s="101" t="n">
        <f aca="false" t="array" ref="G592:G592">SUM(IF(ewidencja!$A$8:$A$759=D592,IF(ewidencja!$C$8:$C$759=E592,ewidencja!$F$8:$F$759,0),0))</f>
        <v>0</v>
      </c>
      <c r="H592" s="101" t="n">
        <f aca="false" t="array" ref="H592:H592">SUM(IF(ewidencja!$A$8:$A$759=D592,IF(ewidencja!$C$8:$C$759=E592,ewidencja!$G$8:$G$759,0),0))</f>
        <v>0</v>
      </c>
      <c r="K592" s="111"/>
    </row>
    <row r="593" s="51" customFormat="true" ht="25.5" hidden="true" customHeight="true" outlineLevel="0" collapsed="false">
      <c r="A593" s="49" t="s">
        <v>732</v>
      </c>
      <c r="B593" s="49"/>
      <c r="C593" s="50" t="str">
        <f aca="false">INDEX((klasyfikacja!$B$2:$B$136),MATCH(A593,klasyfikacja!$A$2:$A$136,0))</f>
        <v>Środki na dofinansowanie własnych zadań bieżących gmin, powiatów (związków gmin, związków powiatowo-gminnych, związków powiatów), samorządów województw, pozyskane z innych źródeł</v>
      </c>
      <c r="D593" s="98" t="n">
        <v>700</v>
      </c>
      <c r="E593" s="102" t="n">
        <v>2700</v>
      </c>
      <c r="F593" s="100" t="n">
        <f aca="false">SUM(G593:H593)</f>
        <v>0</v>
      </c>
      <c r="G593" s="101" t="n">
        <f aca="false" t="array" ref="G593:G593">SUM(IF(ewidencja!$A$8:$A$759=D593,IF(ewidencja!$C$8:$C$759=E593,ewidencja!$F$8:$F$759,0),0))</f>
        <v>0</v>
      </c>
      <c r="H593" s="101" t="n">
        <f aca="false" t="array" ref="H593:H593">SUM(IF(ewidencja!$A$8:$A$759=D593,IF(ewidencja!$C$8:$C$759=E593,ewidencja!$G$8:$G$759,0),0))</f>
        <v>0</v>
      </c>
      <c r="K593" s="111"/>
    </row>
    <row r="594" s="51" customFormat="true" ht="12.75" hidden="true" customHeight="true" outlineLevel="0" collapsed="false">
      <c r="A594" s="49" t="s">
        <v>734</v>
      </c>
      <c r="B594" s="49"/>
      <c r="C594" s="50" t="str">
        <f aca="false">INDEX((klasyfikacja!$B$2:$B$136),MATCH(A594,klasyfikacja!$A$2:$A$136,0))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594" s="98" t="n">
        <v>700</v>
      </c>
      <c r="E594" s="102" t="n">
        <v>2701</v>
      </c>
      <c r="F594" s="100" t="n">
        <f aca="false">SUM(G594:H594)</f>
        <v>0</v>
      </c>
      <c r="G594" s="101" t="n">
        <f aca="false" t="array" ref="G594:G594">SUM(IF(ewidencja!$A$8:$A$759=D594,IF(ewidencja!$C$8:$C$759=E594,ewidencja!$F$8:$F$759,0),0))</f>
        <v>0</v>
      </c>
      <c r="H594" s="101" t="n">
        <f aca="false" t="array" ref="H594:H594">SUM(IF(ewidencja!$A$8:$A$759=D594,IF(ewidencja!$C$8:$C$759=E594,ewidencja!$G$8:$G$759,0),0))</f>
        <v>0</v>
      </c>
      <c r="K594" s="111"/>
    </row>
    <row r="595" s="51" customFormat="true" ht="12.75" hidden="true" customHeight="true" outlineLevel="0" collapsed="false">
      <c r="A595" s="49" t="s">
        <v>740</v>
      </c>
      <c r="B595" s="49"/>
      <c r="C595" s="50" t="str">
        <f aca="false">INDEX((klasyfikacja!$B$2:$B$136),MATCH(A595,klasyfikacja!$A$2:$A$136,0))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595" s="98" t="n">
        <v>700</v>
      </c>
      <c r="E595" s="102" t="n">
        <v>2705</v>
      </c>
      <c r="F595" s="100" t="n">
        <f aca="false">SUM(G595:H595)</f>
        <v>0</v>
      </c>
      <c r="G595" s="101" t="n">
        <f aca="false" t="array" ref="G595:G595">SUM(IF(ewidencja!$A$8:$A$759=D595,IF(ewidencja!$C$8:$C$759=E595,ewidencja!$F$8:$F$759,0),0))</f>
        <v>0</v>
      </c>
      <c r="H595" s="101" t="n">
        <f aca="false" t="array" ref="H595:H595">SUM(IF(ewidencja!$A$8:$A$759=D595,IF(ewidencja!$C$8:$C$759=E595,ewidencja!$G$8:$G$759,0),0))</f>
        <v>0</v>
      </c>
      <c r="K595" s="111"/>
    </row>
    <row r="596" s="51" customFormat="true" ht="12.75" hidden="true" customHeight="true" outlineLevel="0" collapsed="false">
      <c r="A596" s="49" t="s">
        <v>742</v>
      </c>
      <c r="B596" s="49"/>
      <c r="C596" s="50" t="str">
        <f aca="false">INDEX((klasyfikacja!$B$2:$B$136),MATCH(A596,klasyfikacja!$A$2:$A$136,0))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596" s="98" t="n">
        <v>700</v>
      </c>
      <c r="E596" s="102" t="n">
        <v>2706</v>
      </c>
      <c r="F596" s="100" t="n">
        <f aca="false">SUM(G596:H596)</f>
        <v>0</v>
      </c>
      <c r="G596" s="101" t="n">
        <f aca="false" t="array" ref="G596:G596">SUM(IF(ewidencja!$A$8:$A$759=D596,IF(ewidencja!$C$8:$C$759=E596,ewidencja!$F$8:$F$759,0),0))</f>
        <v>0</v>
      </c>
      <c r="H596" s="101" t="n">
        <f aca="false" t="array" ref="H596:H596">SUM(IF(ewidencja!$A$8:$A$759=D596,IF(ewidencja!$C$8:$C$759=E596,ewidencja!$G$8:$G$759,0),0))</f>
        <v>0</v>
      </c>
      <c r="K596" s="111"/>
    </row>
    <row r="597" s="51" customFormat="true" ht="12.75" hidden="true" customHeight="true" outlineLevel="0" collapsed="false">
      <c r="A597" s="49" t="s">
        <v>744</v>
      </c>
      <c r="B597" s="49"/>
      <c r="C597" s="50" t="str">
        <f aca="false">INDEX((klasyfikacja!$B$2:$B$136),MATCH(A597,klasyfikacja!$A$2:$A$136,0))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597" s="98" t="n">
        <v>700</v>
      </c>
      <c r="E597" s="102" t="n">
        <v>2707</v>
      </c>
      <c r="F597" s="100" t="n">
        <f aca="false">SUM(G597:H597)</f>
        <v>0</v>
      </c>
      <c r="G597" s="101" t="n">
        <f aca="false" t="array" ref="G597:G597">SUM(IF(ewidencja!$A$8:$A$759=D597,IF(ewidencja!$C$8:$C$759=E597,ewidencja!$F$8:$F$759,0),0))</f>
        <v>0</v>
      </c>
      <c r="H597" s="101" t="n">
        <f aca="false" t="array" ref="H597:H597">SUM(IF(ewidencja!$A$8:$A$759=D597,IF(ewidencja!$C$8:$C$759=E597,ewidencja!$G$8:$G$759,0),0))</f>
        <v>0</v>
      </c>
      <c r="K597" s="111"/>
    </row>
    <row r="598" s="51" customFormat="true" ht="12.75" hidden="true" customHeight="true" outlineLevel="0" collapsed="false">
      <c r="A598" s="49" t="s">
        <v>746</v>
      </c>
      <c r="B598" s="49"/>
      <c r="C598" s="50" t="str">
        <f aca="false">INDEX((klasyfikacja!$B$2:$B$136),MATCH(A598,klasyfikacja!$A$2:$A$136,0))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598" s="98" t="n">
        <v>700</v>
      </c>
      <c r="E598" s="102" t="n">
        <v>2708</v>
      </c>
      <c r="F598" s="100" t="n">
        <f aca="false">SUM(G598:H598)</f>
        <v>0</v>
      </c>
      <c r="G598" s="101" t="n">
        <f aca="false" t="array" ref="G598:G598">SUM(IF(ewidencja!$A$8:$A$759=D598,IF(ewidencja!$C$8:$C$759=E598,ewidencja!$F$8:$F$759,0),0))</f>
        <v>0</v>
      </c>
      <c r="H598" s="101" t="n">
        <f aca="false" t="array" ref="H598:H598">SUM(IF(ewidencja!$A$8:$A$759=D598,IF(ewidencja!$C$8:$C$759=E598,ewidencja!$G$8:$G$759,0),0))</f>
        <v>0</v>
      </c>
      <c r="K598" s="111"/>
    </row>
    <row r="599" s="51" customFormat="true" ht="12.75" hidden="true" customHeight="true" outlineLevel="0" collapsed="false">
      <c r="A599" s="49" t="s">
        <v>750</v>
      </c>
      <c r="B599" s="49"/>
      <c r="C599" s="50" t="str">
        <f aca="false">INDEX((klasyfikacja!$B$2:$B$136),MATCH(A599,klasyfikacja!$A$2:$A$136,0))</f>
        <v>Dotacja celowa otrzymana z tytułu pomocy finansowej udzielanej między jednostkami samorządu terytorialnego na dofinansowanie własnych zadań bieżących</v>
      </c>
      <c r="D599" s="98" t="n">
        <v>700</v>
      </c>
      <c r="E599" s="102" t="n">
        <v>2710</v>
      </c>
      <c r="F599" s="100" t="n">
        <f aca="false">SUM(G599:H599)</f>
        <v>0</v>
      </c>
      <c r="G599" s="101" t="n">
        <f aca="false" t="array" ref="G599:G599">SUM(IF(ewidencja!$A$8:$A$759=D599,IF(ewidencja!$C$8:$C$759=E599,ewidencja!$F$8:$F$759,0),0))</f>
        <v>0</v>
      </c>
      <c r="H599" s="101" t="n">
        <f aca="false" t="array" ref="H599:H599">SUM(IF(ewidencja!$A$8:$A$759=D599,IF(ewidencja!$C$8:$C$759=E599,ewidencja!$G$8:$G$759,0),0))</f>
        <v>0</v>
      </c>
      <c r="K599" s="111"/>
    </row>
    <row r="600" s="51" customFormat="true" ht="12.75" hidden="true" customHeight="true" outlineLevel="0" collapsed="false">
      <c r="A600" s="49" t="s">
        <v>752</v>
      </c>
      <c r="B600" s="49"/>
      <c r="C600" s="50" t="str">
        <f aca="false">INDEX((klasyfikacja!$B$2:$B$136),MATCH(A600,klasyfikacja!$A$2:$A$136,0))</f>
        <v>Środki na uzupełnienie dochodów gmin</v>
      </c>
      <c r="D600" s="98" t="n">
        <v>700</v>
      </c>
      <c r="E600" s="102" t="n">
        <v>2750</v>
      </c>
      <c r="F600" s="100" t="n">
        <f aca="false">SUM(G600:H600)</f>
        <v>0</v>
      </c>
      <c r="G600" s="101" t="n">
        <f aca="false" t="array" ref="G600:G600">SUM(IF(ewidencja!$A$8:$A$759=D600,IF(ewidencja!$C$8:$C$759=E600,ewidencja!$F$8:$F$759,0),0))</f>
        <v>0</v>
      </c>
      <c r="H600" s="101" t="n">
        <f aca="false" t="array" ref="H600:H600">SUM(IF(ewidencja!$A$8:$A$759=D600,IF(ewidencja!$C$8:$C$759=E600,ewidencja!$G$8:$G$759,0),0))</f>
        <v>0</v>
      </c>
      <c r="K600" s="111"/>
    </row>
    <row r="601" s="51" customFormat="true" ht="12.75" hidden="true" customHeight="true" outlineLevel="0" collapsed="false">
      <c r="A601" s="49" t="s">
        <v>754</v>
      </c>
      <c r="B601" s="49"/>
      <c r="C601" s="50" t="str">
        <f aca="false">INDEX((klasyfikacja!$B$2:$B$136),MATCH(A601,klasyfikacja!$A$2:$A$136,0))</f>
        <v>Środki na uzupełnienie dochodów powiatów</v>
      </c>
      <c r="D601" s="98" t="n">
        <v>700</v>
      </c>
      <c r="E601" s="102" t="n">
        <v>2760</v>
      </c>
      <c r="F601" s="100" t="n">
        <f aca="false">SUM(G601:H601)</f>
        <v>0</v>
      </c>
      <c r="G601" s="101" t="n">
        <f aca="false" t="array" ref="G601:G601">SUM(IF(ewidencja!$A$8:$A$759=D601,IF(ewidencja!$C$8:$C$759=E601,ewidencja!$F$8:$F$759,0),0))</f>
        <v>0</v>
      </c>
      <c r="H601" s="101" t="n">
        <f aca="false" t="array" ref="H601:H601">SUM(IF(ewidencja!$A$8:$A$759=D601,IF(ewidencja!$C$8:$C$759=E601,ewidencja!$G$8:$G$759,0),0))</f>
        <v>0</v>
      </c>
      <c r="K601" s="111"/>
    </row>
    <row r="602" s="51" customFormat="true" ht="12.75" hidden="true" customHeight="true" outlineLevel="0" collapsed="false">
      <c r="A602" s="49" t="s">
        <v>756</v>
      </c>
      <c r="B602" s="49"/>
      <c r="C602" s="50" t="str">
        <f aca="false">INDEX((klasyfikacja!$B$2:$B$136),MATCH(A602,klasyfikacja!$A$2:$A$136,0))</f>
        <v>Środki na utrzymanie rzecznych przepraw promowych oraz na remonty, utrzymanie, ochronę i zarządzanie drogami krajowymi i wojewódzkimi w granicach miast na prawach powiatu</v>
      </c>
      <c r="D602" s="98" t="n">
        <v>700</v>
      </c>
      <c r="E602" s="102" t="n">
        <v>2790</v>
      </c>
      <c r="F602" s="100" t="n">
        <f aca="false">SUM(G602:H602)</f>
        <v>0</v>
      </c>
      <c r="G602" s="101" t="n">
        <f aca="false" t="array" ref="G602:G602">SUM(IF(ewidencja!$A$8:$A$759=D602,IF(ewidencja!$C$8:$C$759=E602,ewidencja!$F$8:$F$759,0),0))</f>
        <v>0</v>
      </c>
      <c r="H602" s="101" t="n">
        <f aca="false" t="array" ref="H602:H602">SUM(IF(ewidencja!$A$8:$A$759=D602,IF(ewidencja!$C$8:$C$759=E602,ewidencja!$G$8:$G$759,0),0))</f>
        <v>0</v>
      </c>
      <c r="K602" s="111"/>
    </row>
    <row r="603" s="51" customFormat="true" ht="12.75" hidden="true" customHeight="true" outlineLevel="0" collapsed="false">
      <c r="A603" s="49" t="s">
        <v>758</v>
      </c>
      <c r="B603" s="49"/>
      <c r="C603" s="50" t="str">
        <f aca="false">INDEX((klasyfikacja!$B$2:$B$136),MATCH(A603,klasyfikacja!$A$2:$A$136,0))</f>
        <v>Dotacja z budżetu państwa dla gmin uzdrowiskowych</v>
      </c>
      <c r="D603" s="98" t="n">
        <v>700</v>
      </c>
      <c r="E603" s="102" t="n">
        <v>2870</v>
      </c>
      <c r="F603" s="100" t="n">
        <f aca="false">SUM(G603:H603)</f>
        <v>0</v>
      </c>
      <c r="G603" s="101" t="n">
        <f aca="false" t="array" ref="G603:G603">SUM(IF(ewidencja!$A$8:$A$759=D603,IF(ewidencja!$C$8:$C$759=E603,ewidencja!$F$8:$F$759,0),0))</f>
        <v>0</v>
      </c>
      <c r="H603" s="101" t="n">
        <f aca="false" t="array" ref="H603:H603">SUM(IF(ewidencja!$A$8:$A$759=D603,IF(ewidencja!$C$8:$C$759=E603,ewidencja!$G$8:$G$759,0),0))</f>
        <v>0</v>
      </c>
      <c r="K603" s="111"/>
    </row>
    <row r="604" s="51" customFormat="true" ht="12.75" hidden="true" customHeight="true" outlineLevel="0" collapsed="false">
      <c r="A604" s="49" t="s">
        <v>760</v>
      </c>
      <c r="B604" s="49"/>
      <c r="C604" s="50" t="str">
        <f aca="false">INDEX((klasyfikacja!$B$2:$B$136),MATCH(A604,klasyfikacja!$A$2:$A$136,0))</f>
        <v>Wpływy ze zwrotów dotacji oraz płatności wykorzystanych niezgodnie z przeznaczeniem lub wykorzystanych z naruszeniem procedur, o których mowa w art. 184 ustawy, pobranych nienależnie lub w nadmiernej wysokości</v>
      </c>
      <c r="D604" s="98" t="n">
        <v>700</v>
      </c>
      <c r="E604" s="102" t="n">
        <v>2910</v>
      </c>
      <c r="F604" s="100" t="n">
        <f aca="false">SUM(G604:H604)</f>
        <v>0</v>
      </c>
      <c r="G604" s="101" t="n">
        <f aca="false" t="array" ref="G604:G604">SUM(IF(ewidencja!$A$8:$A$759=D604,IF(ewidencja!$C$8:$C$759=E604,ewidencja!$F$8:$F$759,0),0))</f>
        <v>0</v>
      </c>
      <c r="H604" s="101" t="n">
        <f aca="false" t="array" ref="H604:H604">SUM(IF(ewidencja!$A$8:$A$759=D604,IF(ewidencja!$C$8:$C$759=E604,ewidencja!$G$8:$G$759,0),0))</f>
        <v>0</v>
      </c>
      <c r="K604" s="111"/>
    </row>
    <row r="605" s="51" customFormat="true" ht="12.75" hidden="true" customHeight="true" outlineLevel="0" collapsed="false">
      <c r="A605" s="49" t="s">
        <v>762</v>
      </c>
      <c r="B605" s="49"/>
      <c r="C605" s="50" t="str">
        <f aca="false">INDEX((klasyfikacja!$B$2:$B$136),MATCH(A605,klasyfikacja!$A$2:$A$136,0))</f>
        <v>Subwencje ogólne z budżetu państwa</v>
      </c>
      <c r="D605" s="98" t="n">
        <v>700</v>
      </c>
      <c r="E605" s="102" t="n">
        <v>2920</v>
      </c>
      <c r="F605" s="100" t="n">
        <f aca="false">SUM(G605:H605)</f>
        <v>0</v>
      </c>
      <c r="G605" s="101" t="n">
        <f aca="false" t="array" ref="G605:G605">SUM(IF(ewidencja!$A$8:$A$759=D605,IF(ewidencja!$C$8:$C$759=E605,ewidencja!$F$8:$F$759,0),0))</f>
        <v>0</v>
      </c>
      <c r="H605" s="101" t="n">
        <f aca="false" t="array" ref="H605:H605">SUM(IF(ewidencja!$A$8:$A$759=D605,IF(ewidencja!$C$8:$C$759=E605,ewidencja!$G$8:$G$759,0),0))</f>
        <v>0</v>
      </c>
      <c r="K605" s="111"/>
    </row>
    <row r="606" s="112" customFormat="true" ht="12.75" hidden="true" customHeight="true" outlineLevel="0" collapsed="false">
      <c r="A606" s="49" t="s">
        <v>764</v>
      </c>
      <c r="B606" s="49"/>
      <c r="C606" s="50" t="str">
        <f aca="false">INDEX((klasyfikacja!$B$2:$B$136),MATCH(A606,klasyfikacja!$A$2:$A$136,0))</f>
        <v>Wpływy ze zwrotów niewykorzystanych dotacji oraz płatności</v>
      </c>
      <c r="D606" s="98" t="n">
        <v>700</v>
      </c>
      <c r="E606" s="102" t="n">
        <v>2950</v>
      </c>
      <c r="F606" s="100" t="n">
        <f aca="false">SUM(G606:H606)</f>
        <v>0</v>
      </c>
      <c r="G606" s="101" t="n">
        <f aca="false" t="array" ref="G606:G606">SUM(IF(ewidencja!$A$8:$A$759=D606,IF(ewidencja!$C$8:$C$759=E606,ewidencja!$F$8:$F$759,0),0))</f>
        <v>0</v>
      </c>
      <c r="H606" s="101" t="n">
        <f aca="false" t="array" ref="H606:H606">SUM(IF(ewidencja!$A$8:$A$759=D606,IF(ewidencja!$C$8:$C$759=E606,ewidencja!$G$8:$G$759,0),0))</f>
        <v>0</v>
      </c>
    </row>
    <row r="607" s="112" customFormat="true" ht="18" hidden="false" customHeight="true" outlineLevel="0" collapsed="false">
      <c r="A607" s="94"/>
      <c r="B607" s="94"/>
      <c r="C607" s="95" t="s">
        <v>869</v>
      </c>
      <c r="D607" s="98"/>
      <c r="E607" s="104"/>
      <c r="F607" s="96" t="n">
        <f aca="false">SUM(G607:H607)</f>
        <v>69545051</v>
      </c>
      <c r="G607" s="97" t="n">
        <f aca="false">SUM(G608:G642)</f>
        <v>69545051</v>
      </c>
      <c r="H607" s="97" t="n">
        <f aca="false">SUM(H608:H642)</f>
        <v>0</v>
      </c>
    </row>
    <row r="608" s="112" customFormat="true" ht="14.25" hidden="false" customHeight="true" outlineLevel="0" collapsed="false">
      <c r="A608" s="49" t="n">
        <v>760</v>
      </c>
      <c r="B608" s="49"/>
      <c r="C608" s="50" t="e">
        <f aca="false">INDEX((klasyfikacja!$B$2:$B$136),MATCH(A608,klasyfikacja!$A$2:$A$136,0))</f>
        <v>#N/A</v>
      </c>
      <c r="D608" s="98" t="n">
        <v>700</v>
      </c>
      <c r="E608" s="102" t="s">
        <v>419</v>
      </c>
      <c r="F608" s="100" t="n">
        <f aca="false">SUM(G608:H608)</f>
        <v>9000000</v>
      </c>
      <c r="G608" s="101" t="n">
        <f aca="false" t="array" ref="G608:G608">SUM(IF(ewidencja!$A$8:$A$759=D608,IF(ewidencja!$C$8:$C$759=E608,ewidencja!$F$8:$F$759,0),0))</f>
        <v>9000000</v>
      </c>
      <c r="H608" s="101" t="n">
        <f aca="false" t="array" ref="H608:H608">SUM(IF(ewidencja!$A$8:$A$759=D608,IF(ewidencja!$C$8:$C$759=E608,ewidencja!$G$8:$G$759,0),0))</f>
        <v>0</v>
      </c>
    </row>
    <row r="609" s="112" customFormat="true" ht="13.5" hidden="false" customHeight="true" outlineLevel="0" collapsed="false">
      <c r="A609" s="49" t="n">
        <v>770</v>
      </c>
      <c r="B609" s="49"/>
      <c r="C609" s="50" t="e">
        <f aca="false">INDEX((klasyfikacja!$B$2:$B$136),MATCH(A609,klasyfikacja!$A$2:$A$136,0))</f>
        <v>#N/A</v>
      </c>
      <c r="D609" s="98" t="n">
        <v>700</v>
      </c>
      <c r="E609" s="102" t="s">
        <v>475</v>
      </c>
      <c r="F609" s="113" t="n">
        <f aca="false">SUM(G609:H609)</f>
        <v>60000000</v>
      </c>
      <c r="G609" s="101" t="n">
        <f aca="false" t="array" ref="G609:G609">SUM(IF(ewidencja!$A$8:$A$759=D609,IF(ewidencja!$C$8:$C$759=E609,ewidencja!$F$8:$F$759,0),0))</f>
        <v>60000000</v>
      </c>
      <c r="H609" s="101" t="n">
        <f aca="false" t="array" ref="H609:H609">SUM(IF(ewidencja!$A$8:$A$759=D609,IF(ewidencja!$C$8:$C$759=E609,ewidencja!$G$8:$G$759,0),0))</f>
        <v>0</v>
      </c>
    </row>
    <row r="610" s="112" customFormat="true" ht="12.75" hidden="true" customHeight="true" outlineLevel="0" collapsed="false">
      <c r="A610" s="49" t="s">
        <v>770</v>
      </c>
      <c r="B610" s="49"/>
      <c r="C610" s="50" t="str">
        <f aca="false">INDEX((klasyfikacja!$B$2:$B$136),MATCH(A610,klasyfikacja!$A$2:$A$136,0))</f>
        <v>Wpływy ze zbycia praw majątkowych</v>
      </c>
      <c r="D610" s="98" t="n">
        <v>700</v>
      </c>
      <c r="E610" s="102" t="s">
        <v>870</v>
      </c>
      <c r="F610" s="100" t="n">
        <f aca="false">SUM(G610:H610)</f>
        <v>0</v>
      </c>
      <c r="G610" s="101" t="n">
        <f aca="false" t="array" ref="G610:G610">SUM(IF(ewidencja!$A$8:$A$759=D610,IF(ewidencja!$C$8:$C$759=E610,ewidencja!$F$8:$F$759,0),0))</f>
        <v>0</v>
      </c>
      <c r="H610" s="101" t="n">
        <f aca="false" t="array" ref="H610:H610">SUM(IF(ewidencja!$A$8:$A$759=D610,IF(ewidencja!$C$8:$C$759=E610,ewidencja!$G$8:$G$759,0),0))</f>
        <v>0</v>
      </c>
    </row>
    <row r="611" s="112" customFormat="true" ht="12.75" hidden="true" customHeight="true" outlineLevel="0" collapsed="false">
      <c r="A611" s="49" t="s">
        <v>772</v>
      </c>
      <c r="B611" s="49"/>
      <c r="C611" s="50" t="str">
        <f aca="false">INDEX((klasyfikacja!$B$2:$B$136),MATCH(A611,klasyfikacja!$A$2:$A$136,0))</f>
        <v>Wpływy z tytułu odszkodowania za przejęte nieruchomości pod inwestycje celu publicznego</v>
      </c>
      <c r="D611" s="98" t="n">
        <v>700</v>
      </c>
      <c r="E611" s="102" t="s">
        <v>871</v>
      </c>
      <c r="F611" s="100" t="n">
        <f aca="false">SUM(G611:H611)</f>
        <v>0</v>
      </c>
      <c r="G611" s="101" t="n">
        <f aca="false" t="array" ref="G611:G611">SUM(IF(ewidencja!$A$8:$A$759=D611,IF(ewidencja!$C$8:$C$759=E611,ewidencja!$F$8:$F$759,0),0))</f>
        <v>0</v>
      </c>
      <c r="H611" s="101" t="n">
        <f aca="false" t="array" ref="H611:H611">SUM(IF(ewidencja!$A$8:$A$759=D611,IF(ewidencja!$C$8:$C$759=E611,ewidencja!$G$8:$G$759,0),0))</f>
        <v>0</v>
      </c>
    </row>
    <row r="612" s="112" customFormat="true" ht="12.75" hidden="true" customHeight="true" outlineLevel="0" collapsed="false">
      <c r="A612" s="49" t="s">
        <v>774</v>
      </c>
      <c r="B612" s="49"/>
      <c r="C612" s="50" t="str">
        <f aca="false">INDEX((klasyfikacja!$B$2:$B$136),MATCH(A612,klasyfikacja!$A$2:$A$136,0))</f>
        <v>Wpływy ze sprzedaży składników majątkowych</v>
      </c>
      <c r="D612" s="98" t="n">
        <v>700</v>
      </c>
      <c r="E612" s="102" t="s">
        <v>472</v>
      </c>
      <c r="F612" s="100" t="n">
        <f aca="false">SUM(G612:H612)</f>
        <v>0</v>
      </c>
      <c r="G612" s="101" t="n">
        <f aca="false" t="array" ref="G612:G612">SUM(IF(ewidencja!$A$8:$A$759=D612,IF(ewidencja!$C$8:$C$759=E612,ewidencja!$F$8:$F$759,0),0))</f>
        <v>0</v>
      </c>
      <c r="H612" s="101" t="n">
        <f aca="false" t="array" ref="H612:H612">SUM(IF(ewidencja!$A$8:$A$759=D612,IF(ewidencja!$C$8:$C$759=E612,ewidencja!$G$8:$G$759,0),0))</f>
        <v>0</v>
      </c>
    </row>
    <row r="613" s="112" customFormat="true" ht="12.75" hidden="true" customHeight="true" outlineLevel="0" collapsed="false">
      <c r="A613" s="49" t="s">
        <v>776</v>
      </c>
      <c r="B613" s="49"/>
      <c r="C613" s="50" t="str">
        <f aca="false">INDEX((klasyfikacja!$B$2:$B$136),MATCH(A613,klasyfikacja!$A$2:$A$136,0))</f>
        <v>Środki z Funduszu Przeciwdziałania COVID-19 na finansowanie lub dofinansowanie kosztów realizacji inwestycji i zakupów inwestycyjnych związanych z przeciwdziałaniem COVID-19</v>
      </c>
      <c r="D613" s="98" t="n">
        <v>700</v>
      </c>
      <c r="E613" s="102" t="n">
        <v>6090</v>
      </c>
      <c r="F613" s="100" t="n">
        <f aca="false">SUM(G613:H613)</f>
        <v>0</v>
      </c>
      <c r="G613" s="101" t="n">
        <f aca="false" t="array" ref="G613:G613">SUM(IF(ewidencja!$A$8:$A$759=D613,IF(ewidencja!$C$8:$C$759=E613,ewidencja!$F$8:$F$759,0),0))</f>
        <v>0</v>
      </c>
      <c r="H613" s="101" t="n">
        <f aca="false" t="array" ref="H613:H613">SUM(IF(ewidencja!$A$8:$A$759=D613,IF(ewidencja!$C$8:$C$759=E613,ewidencja!$G$8:$G$759,0),0))</f>
        <v>0</v>
      </c>
    </row>
    <row r="614" s="112" customFormat="true" ht="12.75" hidden="true" customHeight="true" outlineLevel="0" collapsed="false">
      <c r="A614" s="49" t="s">
        <v>778</v>
      </c>
      <c r="B614" s="49"/>
      <c r="C614" s="50" t="str">
        <f aca="false">INDEX((klasyfikacja!$B$2:$B$136),MATCH(A614,klasyfikacja!$A$2:$A$136,0))</f>
        <v>Środki na inwestycje na drogach publicznych powiatowych i wojewódzkich oraz na drogach powiatowych, wojewódzkich i krajowych w granicach miast na prawach powiatu</v>
      </c>
      <c r="D614" s="98" t="n">
        <v>700</v>
      </c>
      <c r="E614" s="102" t="n">
        <v>6180</v>
      </c>
      <c r="F614" s="100" t="n">
        <f aca="false">SUM(G614:H614)</f>
        <v>0</v>
      </c>
      <c r="G614" s="101" t="n">
        <f aca="false" t="array" ref="G614:G614">SUM(IF(ewidencja!$A$8:$A$759=D614,IF(ewidencja!$C$8:$C$759=E614,ewidencja!$F$8:$F$759,0),0))</f>
        <v>0</v>
      </c>
      <c r="H614" s="101" t="n">
        <f aca="false" t="array" ref="H614:H614">SUM(IF(ewidencja!$A$8:$A$759=D614,IF(ewidencja!$C$8:$C$759=E614,ewidencja!$G$8:$G$759,0),0))</f>
        <v>0</v>
      </c>
    </row>
    <row r="615" s="112" customFormat="true" ht="37.5" hidden="true" customHeight="true" outlineLevel="0" collapsed="false">
      <c r="A615" s="49" t="s">
        <v>780</v>
      </c>
      <c r="B615" s="49"/>
      <c r="C615" s="50" t="str">
        <f aca="false">INDEX((klasyfikacja!$B$2:$B$136),MATCH(A615,klasyfikacja!$A$2:$A$136,0))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615" s="98" t="n">
        <v>700</v>
      </c>
      <c r="E615" s="102" t="n">
        <v>6207</v>
      </c>
      <c r="F615" s="100" t="n">
        <f aca="false">SUM(G615:H615)</f>
        <v>0</v>
      </c>
      <c r="G615" s="101" t="n">
        <f aca="false" t="array" ref="G615:G615">SUM(IF(ewidencja!$A$8:$A$759=D615,IF(ewidencja!$C$8:$C$759=E615,ewidencja!$F$8:$F$759,0),0))</f>
        <v>0</v>
      </c>
      <c r="H615" s="101" t="n">
        <f aca="false" t="array" ref="H615:H615">SUM(IF(ewidencja!$A$8:$A$759=D615,IF(ewidencja!$C$8:$C$759=E615,ewidencja!$G$8:$G$759,0),0))</f>
        <v>0</v>
      </c>
    </row>
    <row r="616" s="112" customFormat="true" ht="12.75" hidden="true" customHeight="true" outlineLevel="0" collapsed="false">
      <c r="A616" s="49" t="s">
        <v>782</v>
      </c>
      <c r="B616" s="49"/>
      <c r="C616" s="50" t="str">
        <f aca="false">INDEX((klasyfikacja!$B$2:$B$136),MATCH(A616,klasyfikacja!$A$2:$A$136,0))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616" s="98" t="n">
        <v>700</v>
      </c>
      <c r="E616" s="102" t="n">
        <v>6208</v>
      </c>
      <c r="F616" s="100" t="n">
        <f aca="false">SUM(G616:H616)</f>
        <v>0</v>
      </c>
      <c r="G616" s="101" t="n">
        <f aca="false" t="array" ref="G616:G616">SUM(IF(ewidencja!$A$8:$A$759=D616,IF(ewidencja!$C$8:$C$759=E616,ewidencja!$F$8:$F$759,0),0))</f>
        <v>0</v>
      </c>
      <c r="H616" s="101" t="n">
        <f aca="false" t="array" ref="H616:H616">SUM(IF(ewidencja!$A$8:$A$759=D616,IF(ewidencja!$C$8:$C$759=E616,ewidencja!$G$8:$G$759,0),0))</f>
        <v>0</v>
      </c>
    </row>
    <row r="617" s="112" customFormat="true" ht="12.75" hidden="true" customHeight="true" outlineLevel="0" collapsed="false">
      <c r="A617" s="49" t="s">
        <v>784</v>
      </c>
      <c r="B617" s="49"/>
      <c r="C617" s="50" t="str">
        <f aca="false">INDEX((klasyfikacja!$B$2:$B$136),MATCH(A617,klasyfikacja!$A$2:$A$136,0))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617" s="98" t="n">
        <v>700</v>
      </c>
      <c r="E617" s="102" t="n">
        <v>6209</v>
      </c>
      <c r="F617" s="100" t="n">
        <f aca="false">SUM(G617:H617)</f>
        <v>0</v>
      </c>
      <c r="G617" s="101" t="n">
        <f aca="false" t="array" ref="G617:G617">SUM(IF(ewidencja!$A$8:$A$759=D617,IF(ewidencja!$C$8:$C$759=E617,ewidencja!$F$8:$F$759,0),0))</f>
        <v>0</v>
      </c>
      <c r="H617" s="101" t="n">
        <f aca="false" t="array" ref="H617:H617">SUM(IF(ewidencja!$A$8:$A$759=D617,IF(ewidencja!$C$8:$C$759=E617,ewidencja!$G$8:$G$759,0),0))</f>
        <v>0</v>
      </c>
    </row>
    <row r="618" s="112" customFormat="true" ht="39" hidden="false" customHeight="true" outlineLevel="0" collapsed="false">
      <c r="A618" s="114" t="n">
        <v>6257</v>
      </c>
      <c r="B618" s="49"/>
      <c r="C618" s="115" t="e">
        <f aca="false">INDEX((klasyfikacja!$B$2:$B$136),MATCH(A618,klasyfikacja!$A$2:$A$136,0))</f>
        <v>#N/A</v>
      </c>
      <c r="D618" s="98" t="n">
        <v>700</v>
      </c>
      <c r="E618" s="102" t="n">
        <v>6257</v>
      </c>
      <c r="F618" s="116" t="n">
        <f aca="false">SUM(G618:H618)</f>
        <v>472396</v>
      </c>
      <c r="G618" s="117" t="n">
        <f aca="false" t="array" ref="G618:G618">SUM(IF(ewidencja!$A$8:$A$759=D618,IF(ewidencja!$C$8:$C$759=E618,ewidencja!$F$8:$F$759,0),0))</f>
        <v>472396</v>
      </c>
      <c r="H618" s="117" t="n">
        <f aca="false" t="array" ref="H618:H618">SUM(IF(ewidencja!$A$8:$A$759=D618,IF(ewidencja!$C$8:$C$759=E618,ewidencja!$G$8:$G$759,0),0))</f>
        <v>0</v>
      </c>
    </row>
    <row r="619" s="112" customFormat="true" ht="37.5" hidden="true" customHeight="true" outlineLevel="0" collapsed="false">
      <c r="A619" s="49" t="s">
        <v>787</v>
      </c>
      <c r="B619" s="49"/>
      <c r="C619" s="50" t="str">
        <f aca="false">INDEX((klasyfikacja!$B$2:$B$136),MATCH(A619,klasyfikacja!$A$2:$A$136,0))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619" s="98" t="n">
        <v>700</v>
      </c>
      <c r="E619" s="102" t="n">
        <v>6258</v>
      </c>
      <c r="F619" s="100" t="n">
        <f aca="false">SUM(G619:H619)</f>
        <v>0</v>
      </c>
      <c r="G619" s="101" t="n">
        <f aca="false" t="array" ref="G619:G619">SUM(IF(ewidencja!$A$8:$A$759=D619,IF(ewidencja!$C$8:$C$759=E619,ewidencja!$F$8:$F$759,0),0))</f>
        <v>0</v>
      </c>
      <c r="H619" s="101" t="n">
        <f aca="false" t="array" ref="H619:H619">SUM(IF(ewidencja!$A$8:$A$759=D619,IF(ewidencja!$C$8:$C$759=E619,ewidencja!$G$8:$G$759,0),0))</f>
        <v>0</v>
      </c>
    </row>
    <row r="620" s="112" customFormat="true" ht="63.75" hidden="false" customHeight="false" outlineLevel="0" collapsed="false">
      <c r="A620" s="49" t="n">
        <v>6259</v>
      </c>
      <c r="B620" s="49"/>
      <c r="C620" s="50" t="e">
        <f aca="false">INDEX((klasyfikacja!$B$2:$B$136),MATCH(A620,klasyfikacja!$A$2:$A$136,0))</f>
        <v>#N/A</v>
      </c>
      <c r="D620" s="98" t="n">
        <v>700</v>
      </c>
      <c r="E620" s="102" t="n">
        <v>6259</v>
      </c>
      <c r="F620" s="100" t="n">
        <f aca="false">SUM(G620:H620)</f>
        <v>72655</v>
      </c>
      <c r="G620" s="101" t="n">
        <f aca="false" t="array" ref="G620:G620">SUM(IF(ewidencja!$A$8:$A$759=D620,IF(ewidencja!$C$8:$C$759=E620,ewidencja!$F$8:$F$759,0),0))</f>
        <v>72655</v>
      </c>
      <c r="H620" s="101" t="n">
        <f aca="false" t="array" ref="H620:H620">SUM(IF(ewidencja!$A$8:$A$759=D620,IF(ewidencja!$C$8:$C$759=E620,ewidencja!$G$8:$G$759,0),0))</f>
        <v>0</v>
      </c>
    </row>
    <row r="621" s="112" customFormat="true" ht="25.5" hidden="true" customHeight="true" outlineLevel="0" collapsed="false">
      <c r="A621" s="49" t="s">
        <v>789</v>
      </c>
      <c r="B621" s="49"/>
      <c r="C621" s="50" t="str">
        <f aca="false">INDEX((klasyfikacja!$B$2:$B$136),MATCH(A621,klasyfikacja!$A$2:$A$136,0))</f>
        <v>Dotacja otrzymana z państwowych funduszy celowych na finansowanie lub dofinansowanie kosztów realizacji inwestycji i zakupów inwestycyjnych jednostek sektora finansów publicznych</v>
      </c>
      <c r="D621" s="98" t="n">
        <v>700</v>
      </c>
      <c r="E621" s="102" t="n">
        <v>6260</v>
      </c>
      <c r="F621" s="100" t="n">
        <f aca="false">SUM(G621:H621)</f>
        <v>0</v>
      </c>
      <c r="G621" s="101" t="n">
        <f aca="false" t="array" ref="G621:G621">SUM(IF(ewidencja!$A$8:$A$759=D621,IF(ewidencja!$C$8:$C$759=E621,ewidencja!$F$8:$F$759,0),0))</f>
        <v>0</v>
      </c>
      <c r="H621" s="101" t="n">
        <f aca="false" t="array" ref="H621:H621">SUM(IF(ewidencja!$A$8:$A$759=D621,IF(ewidencja!$C$8:$C$759=E621,ewidencja!$G$8:$G$759,0),0))</f>
        <v>0</v>
      </c>
    </row>
    <row r="622" s="112" customFormat="true" ht="25.5" hidden="true" customHeight="true" outlineLevel="0" collapsed="false">
      <c r="A622" s="49" t="s">
        <v>791</v>
      </c>
      <c r="B622" s="49"/>
      <c r="C622" s="50" t="str">
        <f aca="false">INDEX((klasyfikacja!$B$2:$B$136),MATCH(A622,klasyfikacja!$A$2:$A$136,0))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622" s="98" t="n">
        <v>700</v>
      </c>
      <c r="E622" s="102" t="n">
        <v>6280</v>
      </c>
      <c r="F622" s="100" t="n">
        <f aca="false">SUM(G622:H622)</f>
        <v>0</v>
      </c>
      <c r="G622" s="101" t="n">
        <f aca="false" t="array" ref="G622:G622">SUM(IF(ewidencja!$A$8:$A$759=D622,IF(ewidencja!$C$8:$C$759=E622,ewidencja!$F$8:$F$759,0),0))</f>
        <v>0</v>
      </c>
      <c r="H622" s="101" t="n">
        <f aca="false" t="array" ref="H622:H622">SUM(IF(ewidencja!$A$8:$A$759=D622,IF(ewidencja!$C$8:$C$759=E622,ewidencja!$G$8:$G$759,0),0))</f>
        <v>0</v>
      </c>
    </row>
    <row r="623" s="112" customFormat="true" ht="27" hidden="true" customHeight="true" outlineLevel="0" collapsed="false">
      <c r="A623" s="114" t="s">
        <v>795</v>
      </c>
      <c r="B623" s="49"/>
      <c r="C623" s="115" t="str">
        <f aca="false">INDEX((klasyfikacja!$B$2:$B$136),MATCH(A623,klasyfikacja!$A$2:$A$136,0))</f>
        <v>Środki na dofinansowanie własnych inwestycji gmin, powiatów (związków gmin, związków powiatowo-gminnych, związków powiatów), samorządów województw, pozyskane z innych źródeł</v>
      </c>
      <c r="D623" s="98" t="n">
        <v>700</v>
      </c>
      <c r="E623" s="102" t="n">
        <v>6290</v>
      </c>
      <c r="F623" s="116" t="n">
        <f aca="false">SUM(G623:H623)</f>
        <v>0</v>
      </c>
      <c r="G623" s="117" t="n">
        <f aca="false" t="array" ref="G623:G623">SUM(IF(ewidencja!$A$8:$A$759=D623,IF(ewidencja!$C$8:$C$759=E623,ewidencja!$F$8:$F$759,0),0))</f>
        <v>0</v>
      </c>
      <c r="H623" s="117" t="n">
        <f aca="false" t="array" ref="H623:H623">SUM(IF(ewidencja!$A$8:$A$759=D623,IF(ewidencja!$C$8:$C$759=E623,ewidencja!$G$8:$G$759,0),0))</f>
        <v>0</v>
      </c>
    </row>
    <row r="624" s="112" customFormat="true" ht="12.75" hidden="true" customHeight="true" outlineLevel="0" collapsed="false">
      <c r="A624" s="49" t="s">
        <v>797</v>
      </c>
      <c r="B624" s="49"/>
      <c r="C624" s="50" t="str">
        <f aca="false">INDEX((klasyfikacja!$B$2:$B$136),MATCH(A624,klasyfikacja!$A$2:$A$136,0))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624" s="98" t="n">
        <v>700</v>
      </c>
      <c r="E624" s="102" t="n">
        <v>6291</v>
      </c>
      <c r="F624" s="100" t="n">
        <f aca="false">SUM(G624:H624)</f>
        <v>0</v>
      </c>
      <c r="G624" s="101" t="n">
        <f aca="false" t="array" ref="G624:G624">SUM(IF(ewidencja!$A$8:$A$759=D624,IF(ewidencja!$C$8:$C$759=E624,ewidencja!$F$8:$F$759,0),0))</f>
        <v>0</v>
      </c>
      <c r="H624" s="101" t="n">
        <f aca="false" t="array" ref="H624:H624">SUM(IF(ewidencja!$A$8:$A$759=D624,IF(ewidencja!$C$8:$C$759=E624,ewidencja!$G$8:$G$759,0),0))</f>
        <v>0</v>
      </c>
    </row>
    <row r="625" s="112" customFormat="true" ht="12.75" hidden="true" customHeight="true" outlineLevel="0" collapsed="false">
      <c r="A625" s="49" t="s">
        <v>801</v>
      </c>
      <c r="B625" s="49"/>
      <c r="C625" s="50" t="str">
        <f aca="false">INDEX((klasyfikacja!$B$2:$B$136),MATCH(A625,klasyfikacja!$A$2:$A$136,0))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625" s="98" t="n">
        <v>700</v>
      </c>
      <c r="E625" s="102" t="n">
        <v>6296</v>
      </c>
      <c r="F625" s="100" t="n">
        <f aca="false">SUM(G625:H625)</f>
        <v>0</v>
      </c>
      <c r="G625" s="101" t="n">
        <f aca="false" t="array" ref="G625:G625">SUM(IF(ewidencja!$A$8:$A$759=D625,IF(ewidencja!$C$8:$C$759=E625,ewidencja!$F$8:$F$759,0),0))</f>
        <v>0</v>
      </c>
      <c r="H625" s="101" t="n">
        <f aca="false" t="array" ref="H625:H625">SUM(IF(ewidencja!$A$8:$A$759=D625,IF(ewidencja!$C$8:$C$759=E625,ewidencja!$G$8:$G$759,0),0))</f>
        <v>0</v>
      </c>
    </row>
    <row r="626" s="112" customFormat="true" ht="12.75" hidden="true" customHeight="true" outlineLevel="0" collapsed="false">
      <c r="A626" s="49" t="s">
        <v>803</v>
      </c>
      <c r="B626" s="49"/>
      <c r="C626" s="50" t="str">
        <f aca="false">INDEX((klasyfikacja!$B$2:$B$136),MATCH(A626,klasyfikacja!$A$2:$A$136,0))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626" s="98" t="n">
        <v>700</v>
      </c>
      <c r="E626" s="102" t="n">
        <v>6297</v>
      </c>
      <c r="F626" s="100" t="n">
        <f aca="false">SUM(G626:H626)</f>
        <v>0</v>
      </c>
      <c r="G626" s="101" t="n">
        <f aca="false" t="array" ref="G626:G626">SUM(IF(ewidencja!$A$8:$A$759=D626,IF(ewidencja!$C$8:$C$759=E626,ewidencja!$F$8:$F$759,0),0))</f>
        <v>0</v>
      </c>
      <c r="H626" s="101" t="n">
        <f aca="false" t="array" ref="H626:H626">SUM(IF(ewidencja!$A$8:$A$759=D626,IF(ewidencja!$C$8:$C$759=E626,ewidencja!$G$8:$G$759,0),0))</f>
        <v>0</v>
      </c>
    </row>
    <row r="627" s="112" customFormat="true" ht="12.75" hidden="true" customHeight="true" outlineLevel="0" collapsed="false">
      <c r="A627" s="49" t="s">
        <v>805</v>
      </c>
      <c r="B627" s="49"/>
      <c r="C627" s="50" t="str">
        <f aca="false">INDEX((klasyfikacja!$B$2:$B$136),MATCH(A627,klasyfikacja!$A$2:$A$136,0))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627" s="98" t="n">
        <v>700</v>
      </c>
      <c r="E627" s="102" t="n">
        <v>6298</v>
      </c>
      <c r="F627" s="100" t="n">
        <f aca="false">SUM(G627:H627)</f>
        <v>0</v>
      </c>
      <c r="G627" s="101" t="n">
        <f aca="false" t="array" ref="G627:G627">SUM(IF(ewidencja!$A$8:$A$759=D627,IF(ewidencja!$C$8:$C$759=E627,ewidencja!$F$8:$F$759,0),0))</f>
        <v>0</v>
      </c>
      <c r="H627" s="101" t="n">
        <f aca="false" t="array" ref="H627:H627">SUM(IF(ewidencja!$A$8:$A$759=D627,IF(ewidencja!$C$8:$C$759=E627,ewidencja!$G$8:$G$759,0),0))</f>
        <v>0</v>
      </c>
    </row>
    <row r="628" s="112" customFormat="true" ht="12.75" hidden="true" customHeight="true" outlineLevel="0" collapsed="false">
      <c r="A628" s="49" t="s">
        <v>809</v>
      </c>
      <c r="B628" s="49"/>
      <c r="C628" s="50" t="str">
        <f aca="false">INDEX((klasyfikacja!$B$2:$B$136),MATCH(A628,klasyfikacja!$A$2:$A$136,0))</f>
        <v>Dotacja celowa otrzymana z tytułu pomocy finansowej udzielanej między jednostkami samorządu terytorialnego na dofinansowanie własnych zadań inwestycyjnych i zakupów inwestycyjnych</v>
      </c>
      <c r="D628" s="98" t="n">
        <v>700</v>
      </c>
      <c r="E628" s="102" t="n">
        <v>6300</v>
      </c>
      <c r="F628" s="100" t="n">
        <f aca="false">SUM(G628:H628)</f>
        <v>0</v>
      </c>
      <c r="G628" s="101" t="n">
        <f aca="false" t="array" ref="G628:G628">SUM(IF(ewidencja!$A$8:$A$759=D628,IF(ewidencja!$C$8:$C$759=E628,ewidencja!$F$8:$F$759,0),0))</f>
        <v>0</v>
      </c>
      <c r="H628" s="101" t="n">
        <f aca="false" t="array" ref="H628:H628">SUM(IF(ewidencja!$A$8:$A$759=D628,IF(ewidencja!$C$8:$C$759=E628,ewidencja!$G$8:$G$759,0),0))</f>
        <v>0</v>
      </c>
    </row>
    <row r="629" s="112" customFormat="true" ht="12.75" hidden="true" customHeight="true" outlineLevel="0" collapsed="false">
      <c r="A629" s="49" t="s">
        <v>811</v>
      </c>
      <c r="B629" s="49"/>
      <c r="C629" s="50" t="str">
        <f aca="false">INDEX((klasyfikacja!$B$2:$B$136),MATCH(A629,klasyfikacja!$A$2:$A$136,0))</f>
        <v>Dotacja celowa otrzymana z budżetu państwa na inwestycje i zakupy inwestycyjne z zakresu administracji rządowej oraz innych zadań zleconych gminom ustawami</v>
      </c>
      <c r="D629" s="98" t="n">
        <v>700</v>
      </c>
      <c r="E629" s="102" t="n">
        <v>6310</v>
      </c>
      <c r="F629" s="100" t="n">
        <f aca="false">SUM(G629:H629)</f>
        <v>0</v>
      </c>
      <c r="G629" s="101" t="n">
        <f aca="false" t="array" ref="G629:G629">SUM(IF(ewidencja!$A$8:$A$759=D629,IF(ewidencja!$C$8:$C$759=E629,ewidencja!$F$8:$F$759,0),0))</f>
        <v>0</v>
      </c>
      <c r="H629" s="101" t="n">
        <f aca="false" t="array" ref="H629:H629">SUM(IF(ewidencja!$A$8:$A$759=D629,IF(ewidencja!$C$8:$C$759=E629,ewidencja!$G$8:$G$759,0),0))</f>
        <v>0</v>
      </c>
    </row>
    <row r="630" s="112" customFormat="true" ht="12.75" hidden="true" customHeight="true" outlineLevel="0" collapsed="false">
      <c r="A630" s="49" t="s">
        <v>813</v>
      </c>
      <c r="B630" s="49"/>
      <c r="C630" s="50" t="str">
        <f aca="false">INDEX((klasyfikacja!$B$2:$B$136),MATCH(A630,klasyfikacja!$A$2:$A$136,0))</f>
        <v>Dotacja celowa otrzymana z budżetu państwa na inwestycje i zakupy inwestycyjne realizowane przez gminę na podstawie porozumień z organami administracji rządowej</v>
      </c>
      <c r="D630" s="98" t="n">
        <v>700</v>
      </c>
      <c r="E630" s="102" t="n">
        <v>6320</v>
      </c>
      <c r="F630" s="100" t="n">
        <f aca="false">SUM(G630:H630)</f>
        <v>0</v>
      </c>
      <c r="G630" s="101" t="n">
        <f aca="false" t="array" ref="G630:G630">SUM(IF(ewidencja!$A$8:$A$759=D630,IF(ewidencja!$C$8:$C$759=E630,ewidencja!$F$8:$F$759,0),0))</f>
        <v>0</v>
      </c>
      <c r="H630" s="101" t="n">
        <f aca="false" t="array" ref="H630:H630">SUM(IF(ewidencja!$A$8:$A$759=D630,IF(ewidencja!$C$8:$C$759=E630,ewidencja!$G$8:$G$759,0),0))</f>
        <v>0</v>
      </c>
    </row>
    <row r="631" s="112" customFormat="true" ht="12.75" hidden="true" customHeight="true" outlineLevel="0" collapsed="false">
      <c r="A631" s="49" t="s">
        <v>815</v>
      </c>
      <c r="B631" s="49"/>
      <c r="C631" s="50" t="str">
        <f aca="false">INDEX((klasyfikacja!$B$2:$B$136),MATCH(A631,klasyfikacja!$A$2:$A$136,0))</f>
        <v>Dotacja celowa otrzymana z budżetu państwa na realizację inwestycji i zakupów inwestycyjnych własnych gmin (związków gmin, związków powiatowo-gminnych)</v>
      </c>
      <c r="D631" s="98" t="n">
        <v>700</v>
      </c>
      <c r="E631" s="102" t="n">
        <v>6330</v>
      </c>
      <c r="F631" s="100" t="n">
        <f aca="false">SUM(G631:H631)</f>
        <v>0</v>
      </c>
      <c r="G631" s="101" t="n">
        <f aca="false" t="array" ref="G631:G631">SUM(IF(ewidencja!$A$8:$A$759=D631,IF(ewidencja!$C$8:$C$759=E631,ewidencja!$F$8:$F$759,0),0))</f>
        <v>0</v>
      </c>
      <c r="H631" s="101" t="n">
        <f aca="false" t="array" ref="H631:H631">SUM(IF(ewidencja!$A$8:$A$759=D631,IF(ewidencja!$C$8:$C$759=E631,ewidencja!$G$8:$G$759,0),0))</f>
        <v>0</v>
      </c>
    </row>
    <row r="632" s="112" customFormat="true" ht="12.75" hidden="true" customHeight="true" outlineLevel="0" collapsed="false">
      <c r="A632" s="49" t="s">
        <v>817</v>
      </c>
      <c r="B632" s="49"/>
      <c r="C632" s="50" t="str">
        <f aca="false">INDEX((klasyfikacja!$B$2:$B$136),MATCH(A632,klasyfikacja!$A$2:$A$136,0))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632" s="98" t="n">
        <v>700</v>
      </c>
      <c r="E632" s="102" t="n">
        <v>6340</v>
      </c>
      <c r="F632" s="100" t="n">
        <f aca="false">SUM(G632:H632)</f>
        <v>0</v>
      </c>
      <c r="G632" s="101" t="n">
        <f aca="false" t="array" ref="G632:G632">SUM(IF(ewidencja!$A$8:$A$759=D632,IF(ewidencja!$C$8:$C$759=E632,ewidencja!$F$8:$F$759,0),0))</f>
        <v>0</v>
      </c>
      <c r="H632" s="101" t="n">
        <f aca="false" t="array" ref="H632:H632">SUM(IF(ewidencja!$A$8:$A$759=D632,IF(ewidencja!$C$8:$C$759=E632,ewidencja!$G$8:$G$759,0),0))</f>
        <v>0</v>
      </c>
    </row>
    <row r="633" s="112" customFormat="true" ht="12.75" hidden="true" customHeight="true" outlineLevel="0" collapsed="false">
      <c r="A633" s="49" t="s">
        <v>821</v>
      </c>
      <c r="B633" s="49"/>
      <c r="C633" s="50" t="str">
        <f aca="false">INDEX((klasyfikacja!$B$2:$B$136),MATCH(A633,klasyfikacja!$A$2:$A$136,0))</f>
        <v>Dotacja celowa otrzymana z budżetu państwa na inwestycje i zakupy inwestycyjne z zakresu administracji rządowej oraz inne zadania zlecone ustawami realizowane przez powiat</v>
      </c>
      <c r="D633" s="98" t="n">
        <v>700</v>
      </c>
      <c r="E633" s="102" t="n">
        <v>6410</v>
      </c>
      <c r="F633" s="100" t="n">
        <f aca="false">SUM(G633:H633)</f>
        <v>0</v>
      </c>
      <c r="G633" s="101" t="n">
        <f aca="false" t="array" ref="G633:G633">SUM(IF(ewidencja!$A$8:$A$759=D633,IF(ewidencja!$C$8:$C$759=E633,ewidencja!$F$8:$F$759,0),0))</f>
        <v>0</v>
      </c>
      <c r="H633" s="101" t="n">
        <f aca="false" t="array" ref="H633:H633">SUM(IF(ewidencja!$A$8:$A$759=D633,IF(ewidencja!$C$8:$C$759=E633,ewidencja!$G$8:$G$759,0),0))</f>
        <v>0</v>
      </c>
    </row>
    <row r="634" s="112" customFormat="true" ht="12.75" hidden="true" customHeight="true" outlineLevel="0" collapsed="false">
      <c r="A634" s="49" t="s">
        <v>823</v>
      </c>
      <c r="B634" s="49"/>
      <c r="C634" s="50" t="str">
        <f aca="false">INDEX((klasyfikacja!$B$2:$B$136),MATCH(A634,klasyfikacja!$A$2:$A$136,0))</f>
        <v>Dotacja celowa otrzymana z budżetu państwa na inwestycje i zakupy inwestycyjne realizowane przez powiat na podstawie porozumień z organami administracji rządowej</v>
      </c>
      <c r="D634" s="98" t="n">
        <v>700</v>
      </c>
      <c r="E634" s="102" t="n">
        <v>6420</v>
      </c>
      <c r="F634" s="100" t="n">
        <f aca="false">SUM(G634:H634)</f>
        <v>0</v>
      </c>
      <c r="G634" s="101" t="n">
        <f aca="false" t="array" ref="G634:G634">SUM(IF(ewidencja!$A$8:$A$759=D634,IF(ewidencja!$C$8:$C$759=E634,ewidencja!$F$8:$F$759,0),0))</f>
        <v>0</v>
      </c>
      <c r="H634" s="101" t="n">
        <f aca="false" t="array" ref="H634:H634">SUM(IF(ewidencja!$A$8:$A$759=D634,IF(ewidencja!$C$8:$C$759=E634,ewidencja!$G$8:$G$759,0),0))</f>
        <v>0</v>
      </c>
    </row>
    <row r="635" s="112" customFormat="true" ht="12.75" hidden="true" customHeight="true" outlineLevel="0" collapsed="false">
      <c r="A635" s="49" t="s">
        <v>825</v>
      </c>
      <c r="B635" s="49"/>
      <c r="C635" s="50" t="str">
        <f aca="false">INDEX((klasyfikacja!$B$2:$B$136),MATCH(A635,klasyfikacja!$A$2:$A$136,0))</f>
        <v>Dotacja celowa otrzymana z budżetu państwa na realizację inwestycji i zakupów inwestycyjnych własnych powiatu</v>
      </c>
      <c r="D635" s="98" t="n">
        <v>700</v>
      </c>
      <c r="E635" s="102" t="n">
        <v>6430</v>
      </c>
      <c r="F635" s="100" t="n">
        <f aca="false">SUM(G635:H635)</f>
        <v>0</v>
      </c>
      <c r="G635" s="101" t="n">
        <f aca="false" t="array" ref="G635:G635">SUM(IF(ewidencja!$A$8:$A$759=D635,IF(ewidencja!$C$8:$C$759=E635,ewidencja!$F$8:$F$759,0),0))</f>
        <v>0</v>
      </c>
      <c r="H635" s="101" t="n">
        <f aca="false" t="array" ref="H635:H635">SUM(IF(ewidencja!$A$8:$A$759=D635,IF(ewidencja!$C$8:$C$759=E635,ewidencja!$G$8:$G$759,0),0))</f>
        <v>0</v>
      </c>
    </row>
    <row r="636" s="112" customFormat="true" ht="12.75" hidden="true" customHeight="true" outlineLevel="0" collapsed="false">
      <c r="A636" s="49" t="s">
        <v>827</v>
      </c>
      <c r="B636" s="49"/>
      <c r="C636" s="50" t="str">
        <f aca="false">INDEX((klasyfikacja!$B$2:$B$136),MATCH(A636,klasyfikacja!$A$2:$A$136,0))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636" s="98" t="n">
        <v>700</v>
      </c>
      <c r="E636" s="102" t="n">
        <v>6440</v>
      </c>
      <c r="F636" s="100" t="n">
        <f aca="false">SUM(G636:H636)</f>
        <v>0</v>
      </c>
      <c r="G636" s="101" t="n">
        <f aca="false" t="array" ref="G636:G636">SUM(IF(ewidencja!$A$8:$A$759=D636,IF(ewidencja!$C$8:$C$759=E636,ewidencja!$F$8:$F$759,0),0))</f>
        <v>0</v>
      </c>
      <c r="H636" s="101" t="n">
        <f aca="false" t="array" ref="H636:H636">SUM(IF(ewidencja!$A$8:$A$759=D636,IF(ewidencja!$C$8:$C$759=E636,ewidencja!$G$8:$G$759,0),0))</f>
        <v>0</v>
      </c>
    </row>
    <row r="637" s="112" customFormat="true" ht="12.75" hidden="true" customHeight="true" outlineLevel="0" collapsed="false">
      <c r="A637" s="49" t="s">
        <v>829</v>
      </c>
      <c r="B637" s="49"/>
      <c r="C637" s="50" t="str">
        <f aca="false">INDEX((klasyfikacja!$B$2:$B$136),MATCH(A637,klasyfikacja!$A$2:$A$136,0))</f>
        <v>Dotacja celowa otrzymana z gminy na inwestycje i zakupy inwestycyjne realizowane na podstawie porozumień (umów) między jednostkami samorządu terytorialnego</v>
      </c>
      <c r="D637" s="98" t="n">
        <v>700</v>
      </c>
      <c r="E637" s="102" t="n">
        <v>6610</v>
      </c>
      <c r="F637" s="100" t="n">
        <f aca="false">SUM(G637:H637)</f>
        <v>0</v>
      </c>
      <c r="G637" s="101" t="n">
        <f aca="false" t="array" ref="G637:G637">SUM(IF(ewidencja!$A$8:$A$759=D637,IF(ewidencja!$C$8:$C$759=E637,ewidencja!$F$8:$F$759,0),0))</f>
        <v>0</v>
      </c>
      <c r="H637" s="101" t="n">
        <f aca="false" t="array" ref="H637:H637">SUM(IF(ewidencja!$A$8:$A$759=D637,IF(ewidencja!$C$8:$C$759=E637,ewidencja!$G$8:$G$759,0),0))</f>
        <v>0</v>
      </c>
    </row>
    <row r="638" s="112" customFormat="true" ht="12.75" hidden="true" customHeight="true" outlineLevel="0" collapsed="false">
      <c r="A638" s="49" t="s">
        <v>831</v>
      </c>
      <c r="B638" s="49"/>
      <c r="C638" s="50" t="str">
        <f aca="false">INDEX((klasyfikacja!$B$2:$B$136),MATCH(A638,klasyfikacja!$A$2:$A$136,0))</f>
        <v>Dotacja celowa otrzymana z powiatu na inwestycje i zakupy inwestycyjne realizowane na podstawie porozumień (umów) między jednostkami samorządu terytorialnego</v>
      </c>
      <c r="D638" s="98" t="n">
        <v>700</v>
      </c>
      <c r="E638" s="102" t="n">
        <v>6620</v>
      </c>
      <c r="F638" s="100" t="n">
        <f aca="false">SUM(G638:H638)</f>
        <v>0</v>
      </c>
      <c r="G638" s="101" t="n">
        <f aca="false" t="array" ref="G638:G638">SUM(IF(ewidencja!$A$8:$A$759=D638,IF(ewidencja!$C$8:$C$759=E638,ewidencja!$F$8:$F$759,0),0))</f>
        <v>0</v>
      </c>
      <c r="H638" s="101" t="n">
        <f aca="false" t="array" ref="H638:H638">SUM(IF(ewidencja!$A$8:$A$759=D638,IF(ewidencja!$C$8:$C$759=E638,ewidencja!$G$8:$G$759,0),0))</f>
        <v>0</v>
      </c>
    </row>
    <row r="639" s="112" customFormat="true" ht="12.75" hidden="true" customHeight="true" outlineLevel="0" collapsed="false">
      <c r="A639" s="49" t="s">
        <v>833</v>
      </c>
      <c r="B639" s="49"/>
      <c r="C639" s="50" t="str">
        <f aca="false">INDEX((klasyfikacja!$B$2:$B$136),MATCH(A639,klasyfikacja!$A$2:$A$136,0))</f>
        <v>Dotacja celowa otrzymana z samorządu województwa na inwestycje i zakupy inwestycyjne realizowane na podstawie porozumień (umów) między jednostkami samorządu terytorialnego</v>
      </c>
      <c r="D639" s="98" t="n">
        <v>700</v>
      </c>
      <c r="E639" s="102" t="n">
        <v>6630</v>
      </c>
      <c r="F639" s="100" t="n">
        <f aca="false">SUM(G639:H639)</f>
        <v>0</v>
      </c>
      <c r="G639" s="101" t="n">
        <f aca="false" t="array" ref="G639:G639">SUM(IF(ewidencja!$A$8:$A$759=D639,IF(ewidencja!$C$8:$C$759=E639,ewidencja!$F$8:$F$759,0),0))</f>
        <v>0</v>
      </c>
      <c r="H639" s="101" t="n">
        <f aca="false" t="array" ref="H639:H639">SUM(IF(ewidencja!$A$8:$A$759=D639,IF(ewidencja!$C$8:$C$759=E639,ewidencja!$G$8:$G$759,0),0))</f>
        <v>0</v>
      </c>
    </row>
    <row r="640" s="112" customFormat="true" ht="12.75" hidden="true" customHeight="true" outlineLevel="0" collapsed="false">
      <c r="A640" s="49" t="s">
        <v>837</v>
      </c>
      <c r="B640" s="49"/>
      <c r="C640" s="50" t="str">
        <f aca="false">INDEX((klasyfikacja!$B$2:$B$136),MATCH(A640,klasyfikacja!$A$2:$A$136,0))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640" s="98" t="n">
        <v>700</v>
      </c>
      <c r="E640" s="102" t="n">
        <v>6660</v>
      </c>
      <c r="F640" s="100" t="n">
        <f aca="false">SUM(G640:H640)</f>
        <v>0</v>
      </c>
      <c r="G640" s="101" t="n">
        <f aca="false" t="array" ref="G640:G640">SUM(IF(ewidencja!$A$8:$A$759=D640,IF(ewidencja!$C$8:$C$759=E640,ewidencja!$F$8:$F$759,0),0))</f>
        <v>0</v>
      </c>
      <c r="H640" s="101" t="n">
        <f aca="false" t="array" ref="H640:H640">SUM(IF(ewidencja!$A$8:$A$759=D640,IF(ewidencja!$C$8:$C$759=E640,ewidencja!$G$8:$G$759,0),0))</f>
        <v>0</v>
      </c>
    </row>
    <row r="641" s="112" customFormat="true" ht="12.75" hidden="true" customHeight="true" outlineLevel="0" collapsed="false">
      <c r="A641" s="49" t="s">
        <v>839</v>
      </c>
      <c r="B641" s="49"/>
      <c r="C641" s="50" t="str">
        <f aca="false">INDEX((klasyfikacja!$B$2:$B$136),MATCH(A641,klasyfikacja!$A$2:$A$136,0))</f>
        <v>Wpłata środków finansowych z niewykorzystanych w terminie wydatków, które nie wygasają z upływem roku budżetowego</v>
      </c>
      <c r="D641" s="98" t="n">
        <v>700</v>
      </c>
      <c r="E641" s="102" t="n">
        <v>6680</v>
      </c>
      <c r="F641" s="100" t="n">
        <f aca="false">SUM(G641:H641)</f>
        <v>0</v>
      </c>
      <c r="G641" s="101" t="n">
        <f aca="false" t="array" ref="G641:G641">SUM(IF(ewidencja!$A$8:$A$759=D641,IF(ewidencja!$C$8:$C$759=E641,ewidencja!$F$8:$F$759,0),0))</f>
        <v>0</v>
      </c>
      <c r="H641" s="101" t="n">
        <f aca="false" t="array" ref="H641:H641">SUM(IF(ewidencja!$A$8:$A$759=D641,IF(ewidencja!$C$8:$C$759=E641,ewidencja!$G$8:$G$759,0),0))</f>
        <v>0</v>
      </c>
    </row>
    <row r="642" s="112" customFormat="true" ht="12.75" hidden="true" customHeight="true" outlineLevel="0" collapsed="false">
      <c r="A642" s="49" t="s">
        <v>841</v>
      </c>
      <c r="B642" s="49"/>
      <c r="C642" s="50" t="str">
        <f aca="false">INDEX((klasyfikacja!$B$2:$B$136),MATCH(A642,klasyfikacja!$A$2:$A$136,0))</f>
        <v>Wpływy ze zwrotów niewykorzystanych dotacji oraz płatności, dotyczące dochodów majątkowych</v>
      </c>
      <c r="D642" s="105" t="n">
        <v>700</v>
      </c>
      <c r="E642" s="106" t="n">
        <v>6690</v>
      </c>
      <c r="F642" s="100" t="n">
        <f aca="false">SUM(G642:H642)</f>
        <v>0</v>
      </c>
      <c r="G642" s="101" t="n">
        <f aca="false" t="array" ref="G642:G642">SUM(IF(ewidencja!$A$8:$A$759=D642,IF(ewidencja!$C$8:$C$759=E642,ewidencja!$F$8:$F$759,0),0))</f>
        <v>0</v>
      </c>
      <c r="H642" s="101" t="n">
        <f aca="false" t="array" ref="H642:H642">SUM(IF(ewidencja!$A$8:$A$759=D642,IF(ewidencja!$C$8:$C$759=E642,ewidencja!$G$8:$G$759,0),0))</f>
        <v>0</v>
      </c>
    </row>
    <row r="643" s="93" customFormat="true" ht="30.75" hidden="false" customHeight="true" outlineLevel="0" collapsed="false">
      <c r="A643" s="88" t="n">
        <v>710</v>
      </c>
      <c r="B643" s="88" t="n">
        <v>1</v>
      </c>
      <c r="C643" s="89" t="s">
        <v>877</v>
      </c>
      <c r="D643" s="90"/>
      <c r="E643" s="90"/>
      <c r="F643" s="91" t="n">
        <f aca="false">SUM(G643:H643)</f>
        <v>41227554</v>
      </c>
      <c r="G643" s="92" t="n">
        <f aca="false">SUM(G644+G732)</f>
        <v>28693287</v>
      </c>
      <c r="H643" s="92" t="n">
        <f aca="false">SUM(H644+H732)</f>
        <v>12534267</v>
      </c>
    </row>
    <row r="644" s="51" customFormat="true" ht="18" hidden="false" customHeight="true" outlineLevel="0" collapsed="false">
      <c r="A644" s="94"/>
      <c r="B644" s="94"/>
      <c r="C644" s="95" t="s">
        <v>860</v>
      </c>
      <c r="D644" s="90"/>
      <c r="E644" s="90"/>
      <c r="F644" s="96" t="n">
        <f aca="false">SUM(G644:H644)</f>
        <v>32489309</v>
      </c>
      <c r="G644" s="97" t="n">
        <f aca="false">SUM(G645:G731)</f>
        <v>20322000</v>
      </c>
      <c r="H644" s="97" t="n">
        <f aca="false">SUM(H645:H731)</f>
        <v>12167309</v>
      </c>
      <c r="K644" s="111"/>
    </row>
    <row r="645" s="51" customFormat="true" ht="12.75" hidden="true" customHeight="true" outlineLevel="0" collapsed="false">
      <c r="A645" s="49" t="s">
        <v>576</v>
      </c>
      <c r="B645" s="49"/>
      <c r="C645" s="50" t="str">
        <f aca="false">INDEX((klasyfikacja!$B$2:$B$136),MATCH(A645,klasyfikacja!$A$2:$A$136,0))</f>
        <v>Wpływy z podatku dochodowego od osób fizycznych</v>
      </c>
      <c r="D645" s="98" t="n">
        <v>710</v>
      </c>
      <c r="E645" s="99" t="s">
        <v>501</v>
      </c>
      <c r="F645" s="100" t="n">
        <f aca="false">SUM(G645:H645)</f>
        <v>0</v>
      </c>
      <c r="G645" s="101" t="n">
        <f aca="false" t="array" ref="G645:G645">SUM(IF(ewidencja!$A$8:$A$759=D645,IF(ewidencja!$C$8:$C$759=E645,ewidencja!$F$8:$F$759,0),0))</f>
        <v>0</v>
      </c>
      <c r="H645" s="101" t="n">
        <f aca="false" t="array" ref="H645:H645">SUM(IF(ewidencja!$A$8:$A$759=D645,IF(ewidencja!$C$8:$C$759=E645,ewidencja!$G$8:$G$759,0),0))</f>
        <v>0</v>
      </c>
      <c r="K645" s="111"/>
    </row>
    <row r="646" s="51" customFormat="true" ht="12.75" hidden="true" customHeight="true" outlineLevel="0" collapsed="false">
      <c r="A646" s="49" t="s">
        <v>578</v>
      </c>
      <c r="B646" s="49"/>
      <c r="C646" s="50" t="str">
        <f aca="false">INDEX((klasyfikacja!$B$2:$B$136),MATCH(A646,klasyfikacja!$A$2:$A$136,0))</f>
        <v>Wpływy z podatku dochodowego od osób prawnych</v>
      </c>
      <c r="D646" s="98" t="n">
        <v>710</v>
      </c>
      <c r="E646" s="102" t="s">
        <v>498</v>
      </c>
      <c r="F646" s="100" t="n">
        <f aca="false">SUM(G646:H646)</f>
        <v>0</v>
      </c>
      <c r="G646" s="101" t="n">
        <f aca="false" t="array" ref="G646:G646">SUM(IF(ewidencja!$A$8:$A$759=D646,IF(ewidencja!$C$8:$C$759=E646,ewidencja!$F$8:$F$759,0),0))</f>
        <v>0</v>
      </c>
      <c r="H646" s="101" t="n">
        <f aca="false" t="array" ref="H646:H646">SUM(IF(ewidencja!$A$8:$A$759=D646,IF(ewidencja!$C$8:$C$759=E646,ewidencja!$G$8:$G$759,0),0))</f>
        <v>0</v>
      </c>
      <c r="K646" s="111"/>
    </row>
    <row r="647" s="51" customFormat="true" ht="12.75" hidden="true" customHeight="true" outlineLevel="0" collapsed="false">
      <c r="A647" s="49" t="s">
        <v>580</v>
      </c>
      <c r="B647" s="49"/>
      <c r="C647" s="50" t="str">
        <f aca="false">INDEX((klasyfikacja!$B$2:$B$136),MATCH(A647,klasyfikacja!$A$2:$A$136,0))</f>
        <v>Wpływy z części opłaty za zezwolenie na sprzedaż napojów alkoholowych w obrocie hurtowym</v>
      </c>
      <c r="D647" s="98" t="n">
        <v>710</v>
      </c>
      <c r="E647" s="102" t="s">
        <v>334</v>
      </c>
      <c r="F647" s="100" t="n">
        <f aca="false">SUM(G647:H647)</f>
        <v>0</v>
      </c>
      <c r="G647" s="101" t="n">
        <f aca="false" t="array" ref="G647:G647">SUM(IF(ewidencja!$A$8:$A$759=D647,IF(ewidencja!$C$8:$C$759=E647,ewidencja!$F$8:$F$759,0),0))</f>
        <v>0</v>
      </c>
      <c r="H647" s="101" t="n">
        <f aca="false" t="array" ref="H647:H647">SUM(IF(ewidencja!$A$8:$A$759=D647,IF(ewidencja!$C$8:$C$759=E647,ewidencja!$G$8:$G$759,0),0))</f>
        <v>0</v>
      </c>
      <c r="K647" s="111"/>
    </row>
    <row r="648" s="51" customFormat="true" ht="12.75" hidden="true" customHeight="true" outlineLevel="0" collapsed="false">
      <c r="A648" s="49" t="s">
        <v>582</v>
      </c>
      <c r="B648" s="49"/>
      <c r="C648" s="50" t="str">
        <f aca="false">INDEX((klasyfikacja!$B$2:$B$136),MATCH(A648,klasyfikacja!$A$2:$A$136,0))</f>
        <v>Wpływy z podatku od nieruchomości</v>
      </c>
      <c r="D648" s="98" t="n">
        <v>710</v>
      </c>
      <c r="E648" s="102" t="s">
        <v>405</v>
      </c>
      <c r="F648" s="100" t="n">
        <f aca="false">SUM(G648:H648)</f>
        <v>0</v>
      </c>
      <c r="G648" s="101" t="n">
        <f aca="false" t="array" ref="G648:G648">SUM(IF(ewidencja!$A$8:$A$759=D648,IF(ewidencja!$C$8:$C$759=E648,ewidencja!$F$8:$F$759,0),0))</f>
        <v>0</v>
      </c>
      <c r="H648" s="101" t="n">
        <f aca="false" t="array" ref="H648:H648">SUM(IF(ewidencja!$A$8:$A$759=D648,IF(ewidencja!$C$8:$C$759=E648,ewidencja!$G$8:$G$759,0),0))</f>
        <v>0</v>
      </c>
      <c r="K648" s="111"/>
    </row>
    <row r="649" s="51" customFormat="true" ht="12.75" hidden="true" customHeight="true" outlineLevel="0" collapsed="false">
      <c r="A649" s="49" t="s">
        <v>584</v>
      </c>
      <c r="B649" s="49"/>
      <c r="C649" s="50" t="str">
        <f aca="false">INDEX((klasyfikacja!$B$2:$B$136),MATCH(A649,klasyfikacja!$A$2:$A$136,0))</f>
        <v>Wpływy z podatku rolnego</v>
      </c>
      <c r="D649" s="98" t="n">
        <v>710</v>
      </c>
      <c r="E649" s="102" t="s">
        <v>411</v>
      </c>
      <c r="F649" s="100" t="n">
        <f aca="false">SUM(G649:H649)</f>
        <v>0</v>
      </c>
      <c r="G649" s="101" t="n">
        <f aca="false" t="array" ref="G649:G649">SUM(IF(ewidencja!$A$8:$A$759=D649,IF(ewidencja!$C$8:$C$759=E649,ewidencja!$F$8:$F$759,0),0))</f>
        <v>0</v>
      </c>
      <c r="H649" s="101" t="n">
        <f aca="false" t="array" ref="H649:H649">SUM(IF(ewidencja!$A$8:$A$759=D649,IF(ewidencja!$C$8:$C$759=E649,ewidencja!$G$8:$G$759,0),0))</f>
        <v>0</v>
      </c>
      <c r="K649" s="111"/>
    </row>
    <row r="650" s="51" customFormat="true" ht="12.75" hidden="true" customHeight="true" outlineLevel="0" collapsed="false">
      <c r="A650" s="49" t="s">
        <v>586</v>
      </c>
      <c r="B650" s="49"/>
      <c r="C650" s="50" t="str">
        <f aca="false">INDEX((klasyfikacja!$B$2:$B$136),MATCH(A650,klasyfikacja!$A$2:$A$136,0))</f>
        <v>Wpływy z podatku leśnego</v>
      </c>
      <c r="D650" s="98" t="n">
        <v>710</v>
      </c>
      <c r="E650" s="102" t="s">
        <v>400</v>
      </c>
      <c r="F650" s="100" t="n">
        <f aca="false">SUM(G650:H650)</f>
        <v>0</v>
      </c>
      <c r="G650" s="101" t="n">
        <f aca="false" t="array" ref="G650:G650">SUM(IF(ewidencja!$A$8:$A$759=D650,IF(ewidencja!$C$8:$C$759=E650,ewidencja!$F$8:$F$759,0),0))</f>
        <v>0</v>
      </c>
      <c r="H650" s="101" t="n">
        <f aca="false" t="array" ref="H650:H650">SUM(IF(ewidencja!$A$8:$A$759=D650,IF(ewidencja!$C$8:$C$759=E650,ewidencja!$G$8:$G$759,0),0))</f>
        <v>0</v>
      </c>
      <c r="K650" s="111"/>
    </row>
    <row r="651" s="51" customFormat="true" ht="12.75" hidden="true" customHeight="true" outlineLevel="0" collapsed="false">
      <c r="A651" s="49" t="s">
        <v>588</v>
      </c>
      <c r="B651" s="49"/>
      <c r="C651" s="50" t="str">
        <f aca="false">INDEX((klasyfikacja!$B$2:$B$136),MATCH(A651,klasyfikacja!$A$2:$A$136,0))</f>
        <v>Wpływy z podatku od środków transportowych</v>
      </c>
      <c r="D651" s="98" t="n">
        <v>710</v>
      </c>
      <c r="E651" s="102" t="s">
        <v>409</v>
      </c>
      <c r="F651" s="100" t="n">
        <f aca="false">SUM(G651:H651)</f>
        <v>0</v>
      </c>
      <c r="G651" s="101" t="n">
        <f aca="false" t="array" ref="G651:G651">SUM(IF(ewidencja!$A$8:$A$759=D651,IF(ewidencja!$C$8:$C$759=E651,ewidencja!$F$8:$F$759,0),0))</f>
        <v>0</v>
      </c>
      <c r="H651" s="101" t="n">
        <f aca="false" t="array" ref="H651:H651">SUM(IF(ewidencja!$A$8:$A$759=D651,IF(ewidencja!$C$8:$C$759=E651,ewidencja!$G$8:$G$759,0),0))</f>
        <v>0</v>
      </c>
      <c r="K651" s="111"/>
    </row>
    <row r="652" s="51" customFormat="true" ht="12.75" hidden="true" customHeight="true" outlineLevel="0" collapsed="false">
      <c r="A652" s="49" t="s">
        <v>590</v>
      </c>
      <c r="B652" s="49"/>
      <c r="C652" s="50" t="str">
        <f aca="false">INDEX((klasyfikacja!$B$2:$B$136),MATCH(A652,klasyfikacja!$A$2:$A$136,0))</f>
        <v>Wpływy z podatku od działalności gospodarczej osób fizycznych, opłacanego w formie karty podatkowej</v>
      </c>
      <c r="D652" s="98" t="n">
        <v>710</v>
      </c>
      <c r="E652" s="102" t="s">
        <v>170</v>
      </c>
      <c r="F652" s="100" t="n">
        <f aca="false">SUM(G652:H652)</f>
        <v>0</v>
      </c>
      <c r="G652" s="101" t="n">
        <f aca="false" t="array" ref="G652:G652">SUM(IF(ewidencja!$A$8:$A$759=D652,IF(ewidencja!$C$8:$C$759=E652,ewidencja!$F$8:$F$759,0),0))</f>
        <v>0</v>
      </c>
      <c r="H652" s="101" t="n">
        <f aca="false" t="array" ref="H652:H652">SUM(IF(ewidencja!$A$8:$A$759=D652,IF(ewidencja!$C$8:$C$759=E652,ewidencja!$G$8:$G$759,0),0))</f>
        <v>0</v>
      </c>
      <c r="K652" s="111"/>
    </row>
    <row r="653" s="51" customFormat="true" ht="12.75" hidden="true" customHeight="true" outlineLevel="0" collapsed="false">
      <c r="A653" s="49" t="s">
        <v>592</v>
      </c>
      <c r="B653" s="49"/>
      <c r="C653" s="50" t="str">
        <f aca="false">INDEX((klasyfikacja!$B$2:$B$136),MATCH(A653,klasyfikacja!$A$2:$A$136,0))</f>
        <v>Wpływy z podatku od spadków i darowizn</v>
      </c>
      <c r="D653" s="98" t="n">
        <v>710</v>
      </c>
      <c r="E653" s="102" t="s">
        <v>407</v>
      </c>
      <c r="F653" s="100" t="n">
        <f aca="false">SUM(G653:H653)</f>
        <v>0</v>
      </c>
      <c r="G653" s="101" t="n">
        <f aca="false" t="array" ref="G653:G653">SUM(IF(ewidencja!$A$8:$A$759=D653,IF(ewidencja!$C$8:$C$759=E653,ewidencja!$F$8:$F$759,0),0))</f>
        <v>0</v>
      </c>
      <c r="H653" s="101" t="n">
        <f aca="false" t="array" ref="H653:H653">SUM(IF(ewidencja!$A$8:$A$759=D653,IF(ewidencja!$C$8:$C$759=E653,ewidencja!$G$8:$G$759,0),0))</f>
        <v>0</v>
      </c>
      <c r="K653" s="111"/>
    </row>
    <row r="654" s="51" customFormat="true" ht="12.75" hidden="true" customHeight="true" outlineLevel="0" collapsed="false">
      <c r="A654" s="49" t="s">
        <v>594</v>
      </c>
      <c r="B654" s="49"/>
      <c r="C654" s="50" t="str">
        <f aca="false">INDEX((klasyfikacja!$B$2:$B$136),MATCH(A654,klasyfikacja!$A$2:$A$136,0))</f>
        <v>Wpływy z opłaty od posiadania psów</v>
      </c>
      <c r="D654" s="98" t="n">
        <v>710</v>
      </c>
      <c r="E654" s="102" t="s">
        <v>336</v>
      </c>
      <c r="F654" s="100" t="n">
        <f aca="false">SUM(G654:H654)</f>
        <v>0</v>
      </c>
      <c r="G654" s="101" t="n">
        <f aca="false" t="array" ref="G654:G654">SUM(IF(ewidencja!$A$8:$A$759=D654,IF(ewidencja!$C$8:$C$759=E654,ewidencja!$F$8:$F$759,0),0))</f>
        <v>0</v>
      </c>
      <c r="H654" s="101" t="n">
        <f aca="false" t="array" ref="H654:H654">SUM(IF(ewidencja!$A$8:$A$759=D654,IF(ewidencja!$C$8:$C$759=E654,ewidencja!$G$8:$G$759,0),0))</f>
        <v>0</v>
      </c>
      <c r="K654" s="111"/>
    </row>
    <row r="655" s="51" customFormat="true" ht="12.75" hidden="true" customHeight="true" outlineLevel="0" collapsed="false">
      <c r="A655" s="49" t="s">
        <v>596</v>
      </c>
      <c r="B655" s="49"/>
      <c r="C655" s="50" t="str">
        <f aca="false">INDEX((klasyfikacja!$B$2:$B$136),MATCH(A655,klasyfikacja!$A$2:$A$136,0))</f>
        <v>Wpływy z opłaty uzdrowiskowej, pobieranej w gminach posiadających status gminy uzdrowiskowej</v>
      </c>
      <c r="D655" s="98" t="n">
        <v>710</v>
      </c>
      <c r="E655" s="102" t="s">
        <v>861</v>
      </c>
      <c r="F655" s="100" t="n">
        <f aca="false">SUM(G655:H655)</f>
        <v>0</v>
      </c>
      <c r="G655" s="101" t="n">
        <f aca="false" t="array" ref="G655:G655">SUM(IF(ewidencja!$A$8:$A$759=D655,IF(ewidencja!$C$8:$C$759=E655,ewidencja!$F$8:$F$759,0),0))</f>
        <v>0</v>
      </c>
      <c r="H655" s="101" t="n">
        <f aca="false" t="array" ref="H655:H655">SUM(IF(ewidencja!$A$8:$A$759=D655,IF(ewidencja!$C$8:$C$759=E655,ewidencja!$G$8:$G$759,0),0))</f>
        <v>0</v>
      </c>
      <c r="K655" s="111"/>
    </row>
    <row r="656" s="51" customFormat="true" ht="12.75" hidden="true" customHeight="true" outlineLevel="0" collapsed="false">
      <c r="A656" s="49" t="s">
        <v>598</v>
      </c>
      <c r="B656" s="49"/>
      <c r="C656" s="50" t="str">
        <f aca="false">INDEX((klasyfikacja!$B$2:$B$136),MATCH(A656,klasyfikacja!$A$2:$A$136,0))</f>
        <v>Wpływy z opłaty produktowej</v>
      </c>
      <c r="D656" s="98" t="n">
        <v>710</v>
      </c>
      <c r="E656" s="102" t="s">
        <v>338</v>
      </c>
      <c r="F656" s="100" t="n">
        <f aca="false">SUM(G656:H656)</f>
        <v>0</v>
      </c>
      <c r="G656" s="101" t="n">
        <f aca="false" t="array" ref="G656:G656">SUM(IF(ewidencja!$A$8:$A$759=D656,IF(ewidencja!$C$8:$C$759=E656,ewidencja!$F$8:$F$759,0),0))</f>
        <v>0</v>
      </c>
      <c r="H656" s="101" t="n">
        <f aca="false" t="array" ref="H656:H656">SUM(IF(ewidencja!$A$8:$A$759=D656,IF(ewidencja!$C$8:$C$759=E656,ewidencja!$G$8:$G$759,0),0))</f>
        <v>0</v>
      </c>
      <c r="K656" s="111"/>
    </row>
    <row r="657" s="51" customFormat="true" ht="12.75" hidden="true" customHeight="true" outlineLevel="0" collapsed="false">
      <c r="A657" s="49" t="s">
        <v>600</v>
      </c>
      <c r="B657" s="49"/>
      <c r="C657" s="50" t="str">
        <f aca="false">INDEX((klasyfikacja!$B$2:$B$136),MATCH(A657,klasyfikacja!$A$2:$A$136,0))</f>
        <v>Wpływy z opłaty skarbowej</v>
      </c>
      <c r="D657" s="98" t="n">
        <v>710</v>
      </c>
      <c r="E657" s="102" t="s">
        <v>341</v>
      </c>
      <c r="F657" s="100" t="n">
        <f aca="false">SUM(G657:H657)</f>
        <v>0</v>
      </c>
      <c r="G657" s="101" t="n">
        <f aca="false" t="array" ref="G657:G657">SUM(IF(ewidencja!$A$8:$A$759=D657,IF(ewidencja!$C$8:$C$759=E657,ewidencja!$F$8:$F$759,0),0))</f>
        <v>0</v>
      </c>
      <c r="H657" s="101" t="n">
        <f aca="false" t="array" ref="H657:H657">SUM(IF(ewidencja!$A$8:$A$759=D657,IF(ewidencja!$C$8:$C$759=E657,ewidencja!$G$8:$G$759,0),0))</f>
        <v>0</v>
      </c>
      <c r="K657" s="111"/>
    </row>
    <row r="658" s="51" customFormat="true" ht="12.75" hidden="true" customHeight="true" outlineLevel="0" collapsed="false">
      <c r="A658" s="49" t="s">
        <v>602</v>
      </c>
      <c r="B658" s="49"/>
      <c r="C658" s="50" t="str">
        <f aca="false">INDEX((klasyfikacja!$B$2:$B$136),MATCH(A658,klasyfikacja!$A$2:$A$136,0))</f>
        <v>Wpływy z opłaty komunikacyjnej</v>
      </c>
      <c r="D658" s="98" t="n">
        <v>710</v>
      </c>
      <c r="E658" s="102" t="s">
        <v>332</v>
      </c>
      <c r="F658" s="100" t="n">
        <f aca="false">SUM(G658:H658)</f>
        <v>0</v>
      </c>
      <c r="G658" s="101" t="n">
        <f aca="false" t="array" ref="G658:G658">SUM(IF(ewidencja!$A$8:$A$759=D658,IF(ewidencja!$C$8:$C$759=E658,ewidencja!$F$8:$F$759,0),0))</f>
        <v>0</v>
      </c>
      <c r="H658" s="101" t="n">
        <f aca="false" t="array" ref="H658:H658">SUM(IF(ewidencja!$A$8:$A$759=D658,IF(ewidencja!$C$8:$C$759=E658,ewidencja!$G$8:$G$759,0),0))</f>
        <v>0</v>
      </c>
      <c r="K658" s="111"/>
    </row>
    <row r="659" s="51" customFormat="true" ht="12.75" hidden="true" customHeight="true" outlineLevel="0" collapsed="false">
      <c r="A659" s="49" t="s">
        <v>604</v>
      </c>
      <c r="B659" s="49"/>
      <c r="C659" s="50" t="str">
        <f aca="false">INDEX((klasyfikacja!$B$2:$B$136),MATCH(A659,klasyfikacja!$A$2:$A$136,0))</f>
        <v>Wpływy z opłaty targowej</v>
      </c>
      <c r="D659" s="98" t="n">
        <v>710</v>
      </c>
      <c r="E659" s="102" t="s">
        <v>344</v>
      </c>
      <c r="F659" s="100" t="n">
        <f aca="false">SUM(G659:H659)</f>
        <v>0</v>
      </c>
      <c r="G659" s="101" t="n">
        <f aca="false" t="array" ref="G659:G659">SUM(IF(ewidencja!$A$8:$A$759=D659,IF(ewidencja!$C$8:$C$759=E659,ewidencja!$F$8:$F$759,0),0))</f>
        <v>0</v>
      </c>
      <c r="H659" s="101" t="n">
        <f aca="false" t="array" ref="H659:H659">SUM(IF(ewidencja!$A$8:$A$759=D659,IF(ewidencja!$C$8:$C$759=E659,ewidencja!$G$8:$G$759,0),0))</f>
        <v>0</v>
      </c>
      <c r="K659" s="111"/>
    </row>
    <row r="660" s="51" customFormat="true" ht="12.75" hidden="true" customHeight="true" outlineLevel="0" collapsed="false">
      <c r="A660" s="49" t="s">
        <v>606</v>
      </c>
      <c r="B660" s="49"/>
      <c r="C660" s="50" t="str">
        <f aca="false">INDEX((klasyfikacja!$B$2:$B$136),MATCH(A660,klasyfikacja!$A$2:$A$136,0))</f>
        <v>Wpływy z opłaty miejscowej</v>
      </c>
      <c r="D660" s="98" t="n">
        <v>710</v>
      </c>
      <c r="E660" s="102" t="s">
        <v>862</v>
      </c>
      <c r="F660" s="100" t="n">
        <f aca="false">SUM(G660:H660)</f>
        <v>0</v>
      </c>
      <c r="G660" s="101" t="n">
        <f aca="false" t="array" ref="G660:G660">SUM(IF(ewidencja!$A$8:$A$759=D660,IF(ewidencja!$C$8:$C$759=E660,ewidencja!$F$8:$F$759,0),0))</f>
        <v>0</v>
      </c>
      <c r="H660" s="101" t="n">
        <f aca="false" t="array" ref="H660:H660">SUM(IF(ewidencja!$A$8:$A$759=D660,IF(ewidencja!$C$8:$C$759=E660,ewidencja!$G$8:$G$759,0),0))</f>
        <v>0</v>
      </c>
      <c r="K660" s="111"/>
    </row>
    <row r="661" s="51" customFormat="true" ht="12.75" hidden="true" customHeight="true" outlineLevel="0" collapsed="false">
      <c r="A661" s="49" t="s">
        <v>608</v>
      </c>
      <c r="B661" s="49"/>
      <c r="C661" s="50" t="str">
        <f aca="false">INDEX((klasyfikacja!$B$2:$B$136),MATCH(A661,klasyfikacja!$A$2:$A$136,0))</f>
        <v>Wpływy z opłaty eksploatacyjnej</v>
      </c>
      <c r="D661" s="98" t="n">
        <v>710</v>
      </c>
      <c r="E661" s="102" t="s">
        <v>330</v>
      </c>
      <c r="F661" s="100" t="n">
        <f aca="false">SUM(G661:H661)</f>
        <v>0</v>
      </c>
      <c r="G661" s="101" t="n">
        <f aca="false" t="array" ref="G661:G661">SUM(IF(ewidencja!$A$8:$A$759=D661,IF(ewidencja!$C$8:$C$759=E661,ewidencja!$F$8:$F$759,0),0))</f>
        <v>0</v>
      </c>
      <c r="H661" s="101" t="n">
        <f aca="false" t="array" ref="H661:H661">SUM(IF(ewidencja!$A$8:$A$759=D661,IF(ewidencja!$C$8:$C$759=E661,ewidencja!$G$8:$G$759,0),0))</f>
        <v>0</v>
      </c>
      <c r="K661" s="111"/>
    </row>
    <row r="662" s="51" customFormat="true" ht="12.75" hidden="true" customHeight="true" outlineLevel="0" collapsed="false">
      <c r="A662" s="49" t="s">
        <v>610</v>
      </c>
      <c r="B662" s="49"/>
      <c r="C662" s="50" t="str">
        <f aca="false">INDEX((klasyfikacja!$B$2:$B$136),MATCH(A662,klasyfikacja!$A$2:$A$136,0))</f>
        <v>Wpływy z opłat za trwały zarząd, użytkowanie i służebności</v>
      </c>
      <c r="D662" s="98" t="n">
        <v>710</v>
      </c>
      <c r="E662" s="102" t="s">
        <v>390</v>
      </c>
      <c r="F662" s="100" t="n">
        <f aca="false">SUM(G662:H662)</f>
        <v>0</v>
      </c>
      <c r="G662" s="101" t="n">
        <f aca="false" t="array" ref="G662:G662">SUM(IF(ewidencja!$A$8:$A$759=D662,IF(ewidencja!$C$8:$C$759=E662,ewidencja!$F$8:$F$759,0),0))</f>
        <v>0</v>
      </c>
      <c r="H662" s="101" t="n">
        <f aca="false" t="array" ref="H662:H662">SUM(IF(ewidencja!$A$8:$A$759=D662,IF(ewidencja!$C$8:$C$759=E662,ewidencja!$G$8:$G$759,0),0))</f>
        <v>0</v>
      </c>
      <c r="K662" s="111"/>
    </row>
    <row r="663" s="51" customFormat="true" ht="12.75" hidden="true" customHeight="true" outlineLevel="0" collapsed="false">
      <c r="A663" s="49" t="s">
        <v>612</v>
      </c>
      <c r="B663" s="49"/>
      <c r="C663" s="50" t="str">
        <f aca="false">INDEX((klasyfikacja!$B$2:$B$136),MATCH(A663,klasyfikacja!$A$2:$A$136,0))</f>
        <v>Wpływy z opłat za zezwolenia na sprzedaż napojów alkoholowych</v>
      </c>
      <c r="D663" s="98" t="n">
        <v>710</v>
      </c>
      <c r="E663" s="102" t="s">
        <v>375</v>
      </c>
      <c r="F663" s="100" t="n">
        <f aca="false">SUM(G663:H663)</f>
        <v>0</v>
      </c>
      <c r="G663" s="101" t="n">
        <f aca="false" t="array" ref="G663:G663">SUM(IF(ewidencja!$A$8:$A$759=D663,IF(ewidencja!$C$8:$C$759=E663,ewidencja!$F$8:$F$759,0),0))</f>
        <v>0</v>
      </c>
      <c r="H663" s="101" t="n">
        <f aca="false" t="array" ref="H663:H663">SUM(IF(ewidencja!$A$8:$A$759=D663,IF(ewidencja!$C$8:$C$759=E663,ewidencja!$G$8:$G$759,0),0))</f>
        <v>0</v>
      </c>
      <c r="K663" s="111"/>
    </row>
    <row r="664" s="51" customFormat="true" ht="12.75" hidden="true" customHeight="true" outlineLevel="0" collapsed="false">
      <c r="A664" s="49" t="s">
        <v>614</v>
      </c>
      <c r="B664" s="49"/>
      <c r="C664" s="50" t="str">
        <f aca="false">INDEX((klasyfikacja!$B$2:$B$136),MATCH(A664,klasyfikacja!$A$2:$A$136,0))</f>
        <v>Wpływy z innych lokalnych opłat pobieranych przez jednostki samorządu terytorialnego na podstawie odrębnych ustaw</v>
      </c>
      <c r="D664" s="98" t="n">
        <v>710</v>
      </c>
      <c r="E664" s="102" t="s">
        <v>30</v>
      </c>
      <c r="F664" s="100" t="n">
        <f aca="false">SUM(G664:H664)</f>
        <v>0</v>
      </c>
      <c r="G664" s="101" t="n">
        <f aca="false" t="array" ref="G664:G664">SUM(IF(ewidencja!$A$8:$A$759=D664,IF(ewidencja!$C$8:$C$759=E664,ewidencja!$F$8:$F$759,0),0))</f>
        <v>0</v>
      </c>
      <c r="H664" s="101" t="n">
        <f aca="false" t="array" ref="H664:H664">SUM(IF(ewidencja!$A$8:$A$759=D664,IF(ewidencja!$C$8:$C$759=E664,ewidencja!$G$8:$G$759,0),0))</f>
        <v>0</v>
      </c>
      <c r="K664" s="111"/>
    </row>
    <row r="665" s="51" customFormat="true" ht="12.75" hidden="true" customHeight="true" outlineLevel="0" collapsed="false">
      <c r="A665" s="49" t="s">
        <v>616</v>
      </c>
      <c r="B665" s="49"/>
      <c r="C665" s="50" t="str">
        <f aca="false">INDEX((klasyfikacja!$B$2:$B$136),MATCH(A665,klasyfikacja!$A$2:$A$136,0))</f>
        <v>Wpływy z podatku od czynności cywilnoprawnych</v>
      </c>
      <c r="D665" s="98" t="n">
        <v>710</v>
      </c>
      <c r="E665" s="102" t="s">
        <v>403</v>
      </c>
      <c r="F665" s="100" t="n">
        <f aca="false">SUM(G665:H665)</f>
        <v>0</v>
      </c>
      <c r="G665" s="101" t="n">
        <f aca="false" t="array" ref="G665:G665">SUM(IF(ewidencja!$A$8:$A$759=D665,IF(ewidencja!$C$8:$C$759=E665,ewidencja!$F$8:$F$759,0),0))</f>
        <v>0</v>
      </c>
      <c r="H665" s="101" t="n">
        <f aca="false" t="array" ref="H665:H665">SUM(IF(ewidencja!$A$8:$A$759=D665,IF(ewidencja!$C$8:$C$759=E665,ewidencja!$G$8:$G$759,0),0))</f>
        <v>0</v>
      </c>
      <c r="K665" s="111"/>
    </row>
    <row r="666" s="51" customFormat="true" ht="12.75" hidden="true" customHeight="true" outlineLevel="0" collapsed="false">
      <c r="A666" s="49" t="s">
        <v>618</v>
      </c>
      <c r="B666" s="49"/>
      <c r="C666" s="50" t="str">
        <f aca="false">INDEX((klasyfikacja!$B$2:$B$136),MATCH(A666,klasyfikacja!$A$2:$A$136,0))</f>
        <v>Wpływy z opłat z tytułu użytkowania wieczystego nieruchomości</v>
      </c>
      <c r="D666" s="98" t="n">
        <v>710</v>
      </c>
      <c r="E666" s="102" t="s">
        <v>393</v>
      </c>
      <c r="F666" s="100" t="n">
        <f aca="false">SUM(G666:H666)</f>
        <v>0</v>
      </c>
      <c r="G666" s="101" t="n">
        <f aca="false" t="array" ref="G666:G666">SUM(IF(ewidencja!$A$8:$A$759=D666,IF(ewidencja!$C$8:$C$759=E666,ewidencja!$F$8:$F$759,0),0))</f>
        <v>0</v>
      </c>
      <c r="H666" s="101" t="n">
        <f aca="false" t="array" ref="H666:H666">SUM(IF(ewidencja!$A$8:$A$759=D666,IF(ewidencja!$C$8:$C$759=E666,ewidencja!$G$8:$G$759,0),0))</f>
        <v>0</v>
      </c>
      <c r="K666" s="111"/>
    </row>
    <row r="667" s="51" customFormat="true" ht="12.75" hidden="true" customHeight="true" outlineLevel="0" collapsed="false">
      <c r="A667" s="49" t="s">
        <v>620</v>
      </c>
      <c r="B667" s="49"/>
      <c r="C667" s="50" t="str">
        <f aca="false">INDEX((klasyfikacja!$B$2:$B$136),MATCH(A667,klasyfikacja!$A$2:$A$136,0))</f>
        <v>Wpływy z tytułu grzywien, mandatów i innych kar pieniężnych od osób fizycznych</v>
      </c>
      <c r="D667" s="98" t="n">
        <v>710</v>
      </c>
      <c r="E667" s="102" t="s">
        <v>173</v>
      </c>
      <c r="F667" s="100" t="n">
        <f aca="false">SUM(G667:H667)</f>
        <v>0</v>
      </c>
      <c r="G667" s="101" t="n">
        <f aca="false" t="array" ref="G667:G667">SUM(IF(ewidencja!$A$8:$A$759=D667,IF(ewidencja!$C$8:$C$759=E667,ewidencja!$F$8:$F$759,0),0))</f>
        <v>0</v>
      </c>
      <c r="H667" s="101" t="n">
        <f aca="false" t="array" ref="H667:H667">SUM(IF(ewidencja!$A$8:$A$759=D667,IF(ewidencja!$C$8:$C$759=E667,ewidencja!$G$8:$G$759,0),0))</f>
        <v>0</v>
      </c>
      <c r="K667" s="111"/>
    </row>
    <row r="668" s="51" customFormat="true" ht="12.75" hidden="true" customHeight="true" outlineLevel="0" collapsed="false">
      <c r="A668" s="49" t="s">
        <v>622</v>
      </c>
      <c r="B668" s="49"/>
      <c r="C668" s="50" t="str">
        <f aca="false">INDEX((klasyfikacja!$B$2:$B$136),MATCH(A668,klasyfikacja!$A$2:$A$136,0))</f>
        <v>Wpływy z tytułu grzywien i innych kar pieniężnych od osób prawnych i innych jednostek organizacyjnych</v>
      </c>
      <c r="D668" s="98" t="n">
        <v>710</v>
      </c>
      <c r="E668" s="102" t="s">
        <v>195</v>
      </c>
      <c r="F668" s="100" t="n">
        <f aca="false">SUM(G668:H668)</f>
        <v>0</v>
      </c>
      <c r="G668" s="101" t="n">
        <f aca="false" t="array" ref="G668:G668">SUM(IF(ewidencja!$A$8:$A$759=D668,IF(ewidencja!$C$8:$C$759=E668,ewidencja!$F$8:$F$759,0),0))</f>
        <v>0</v>
      </c>
      <c r="H668" s="101" t="n">
        <f aca="false" t="array" ref="H668:H668">SUM(IF(ewidencja!$A$8:$A$759=D668,IF(ewidencja!$C$8:$C$759=E668,ewidencja!$G$8:$G$759,0),0))</f>
        <v>0</v>
      </c>
      <c r="K668" s="111"/>
    </row>
    <row r="669" s="51" customFormat="true" ht="12.75" hidden="true" customHeight="true" outlineLevel="0" collapsed="false">
      <c r="A669" s="49" t="s">
        <v>624</v>
      </c>
      <c r="B669" s="49"/>
      <c r="C669" s="50" t="str">
        <f aca="false">INDEX((klasyfikacja!$B$2:$B$136),MATCH(A669,klasyfikacja!$A$2:$A$136,0))</f>
        <v>Wpływy z opłat za koncesje i licencje</v>
      </c>
      <c r="D669" s="98" t="n">
        <v>710</v>
      </c>
      <c r="E669" s="102" t="s">
        <v>356</v>
      </c>
      <c r="F669" s="100" t="n">
        <f aca="false">SUM(G669:H669)</f>
        <v>0</v>
      </c>
      <c r="G669" s="101" t="n">
        <f aca="false" t="array" ref="G669:G669">SUM(IF(ewidencja!$A$8:$A$759=D669,IF(ewidencja!$C$8:$C$759=E669,ewidencja!$F$8:$F$759,0),0))</f>
        <v>0</v>
      </c>
      <c r="H669" s="101" t="n">
        <f aca="false" t="array" ref="H669:H669">SUM(IF(ewidencja!$A$8:$A$759=D669,IF(ewidencja!$C$8:$C$759=E669,ewidencja!$G$8:$G$759,0),0))</f>
        <v>0</v>
      </c>
      <c r="K669" s="111"/>
    </row>
    <row r="670" s="51" customFormat="true" ht="12.75" hidden="true" customHeight="true" outlineLevel="0" collapsed="false">
      <c r="A670" s="49" t="s">
        <v>626</v>
      </c>
      <c r="B670" s="49"/>
      <c r="C670" s="50" t="str">
        <f aca="false">INDEX((klasyfikacja!$B$2:$B$136),MATCH(A670,klasyfikacja!$A$2:$A$136,0))</f>
        <v>Wpływy z opłat egzaminacyjnych oraz opłat za wydawanie świadectw, dyplomów, zaświadczeń, certyfikatów i ich duplikatów</v>
      </c>
      <c r="D670" s="98" t="n">
        <v>710</v>
      </c>
      <c r="E670" s="102" t="s">
        <v>863</v>
      </c>
      <c r="F670" s="100" t="n">
        <f aca="false">SUM(G670:H670)</f>
        <v>0</v>
      </c>
      <c r="G670" s="101" t="n">
        <f aca="false" t="array" ref="G670:G670">SUM(IF(ewidencja!$A$8:$A$759=D670,IF(ewidencja!$C$8:$C$759=E670,ewidencja!$F$8:$F$759,0),0))</f>
        <v>0</v>
      </c>
      <c r="H670" s="101" t="n">
        <f aca="false" t="array" ref="H670:H670">SUM(IF(ewidencja!$A$8:$A$759=D670,IF(ewidencja!$C$8:$C$759=E670,ewidencja!$G$8:$G$759,0),0))</f>
        <v>0</v>
      </c>
      <c r="K670" s="111"/>
    </row>
    <row r="671" s="51" customFormat="true" ht="12.75" hidden="true" customHeight="true" outlineLevel="0" collapsed="false">
      <c r="A671" s="49" t="s">
        <v>628</v>
      </c>
      <c r="B671" s="49"/>
      <c r="C671" s="50" t="str">
        <f aca="false">INDEX((klasyfikacja!$B$2:$B$136),MATCH(A671,klasyfikacja!$A$2:$A$136,0))</f>
        <v>Wpływy z opłat za zezwolenia, akredytacje oraz opłaty ewidencyjne, w tym opłaty za częstotliwości</v>
      </c>
      <c r="D671" s="98" t="n">
        <v>710</v>
      </c>
      <c r="E671" s="102" t="s">
        <v>367</v>
      </c>
      <c r="F671" s="100" t="n">
        <f aca="false">SUM(G671:H671)</f>
        <v>0</v>
      </c>
      <c r="G671" s="101" t="n">
        <f aca="false" t="array" ref="G671:G671">SUM(IF(ewidencja!$A$8:$A$759=D671,IF(ewidencja!$C$8:$C$759=E671,ewidencja!$F$8:$F$759,0),0))</f>
        <v>0</v>
      </c>
      <c r="H671" s="101" t="n">
        <f aca="false" t="array" ref="H671:H671">SUM(IF(ewidencja!$A$8:$A$759=D671,IF(ewidencja!$C$8:$C$759=E671,ewidencja!$G$8:$G$759,0),0))</f>
        <v>0</v>
      </c>
      <c r="K671" s="111"/>
    </row>
    <row r="672" s="51" customFormat="true" ht="12.75" hidden="true" customHeight="true" outlineLevel="0" collapsed="false">
      <c r="A672" s="49" t="s">
        <v>630</v>
      </c>
      <c r="B672" s="49"/>
      <c r="C672" s="50" t="str">
        <f aca="false">INDEX((klasyfikacja!$B$2:$B$136),MATCH(A672,klasyfikacja!$A$2:$A$136,0))</f>
        <v>Wpływy z tytułu opłat i kosztów sądowych oraz innych opłat uiszczanych na rzecz Skarbu Państwa z tytułu postępowania sądowego i prokuratorskiego</v>
      </c>
      <c r="D672" s="98" t="n">
        <v>710</v>
      </c>
      <c r="E672" s="102" t="s">
        <v>203</v>
      </c>
      <c r="F672" s="100" t="n">
        <f aca="false">SUM(G672:H672)</f>
        <v>0</v>
      </c>
      <c r="G672" s="101" t="n">
        <f aca="false" t="array" ref="G672:G672">SUM(IF(ewidencja!$A$8:$A$759=D672,IF(ewidencja!$C$8:$C$759=E672,ewidencja!$F$8:$F$759,0),0))</f>
        <v>0</v>
      </c>
      <c r="H672" s="101" t="n">
        <f aca="false" t="array" ref="H672:H672">SUM(IF(ewidencja!$A$8:$A$759=D672,IF(ewidencja!$C$8:$C$759=E672,ewidencja!$G$8:$G$759,0),0))</f>
        <v>0</v>
      </c>
      <c r="K672" s="111"/>
    </row>
    <row r="673" s="51" customFormat="true" ht="12.75" hidden="true" customHeight="true" outlineLevel="0" collapsed="false">
      <c r="A673" s="49" t="s">
        <v>632</v>
      </c>
      <c r="B673" s="49"/>
      <c r="C673" s="50" t="str">
        <f aca="false">INDEX((klasyfikacja!$B$2:$B$136),MATCH(A673,klasyfikacja!$A$2:$A$136,0))</f>
        <v>Wpływy z tytułu kosztów egzekucyjnych, opłaty komorniczej i kosztów upomnień</v>
      </c>
      <c r="D673" s="98" t="n">
        <v>710</v>
      </c>
      <c r="E673" s="102" t="s">
        <v>200</v>
      </c>
      <c r="F673" s="100" t="n">
        <f aca="false">SUM(G673:H673)</f>
        <v>0</v>
      </c>
      <c r="G673" s="101" t="n">
        <f aca="false" t="array" ref="G673:G673">SUM(IF(ewidencja!$A$8:$A$759=D673,IF(ewidencja!$C$8:$C$759=E673,ewidencja!$F$8:$F$759,0),0))</f>
        <v>0</v>
      </c>
      <c r="H673" s="101" t="n">
        <f aca="false" t="array" ref="H673:H673">SUM(IF(ewidencja!$A$8:$A$759=D673,IF(ewidencja!$C$8:$C$759=E673,ewidencja!$G$8:$G$759,0),0))</f>
        <v>0</v>
      </c>
      <c r="K673" s="111"/>
    </row>
    <row r="674" s="51" customFormat="true" ht="12.75" hidden="true" customHeight="true" outlineLevel="0" collapsed="false">
      <c r="A674" s="49" t="s">
        <v>634</v>
      </c>
      <c r="B674" s="49"/>
      <c r="C674" s="50" t="str">
        <f aca="false">INDEX((klasyfikacja!$B$2:$B$136),MATCH(A674,klasyfikacja!$A$2:$A$136,0))</f>
        <v>Wpływy z opłat za wydanie prawa jazdy</v>
      </c>
      <c r="D674" s="98" t="n">
        <v>710</v>
      </c>
      <c r="E674" s="102" t="s">
        <v>388</v>
      </c>
      <c r="F674" s="100" t="n">
        <f aca="false">SUM(G674:H674)</f>
        <v>0</v>
      </c>
      <c r="G674" s="101" t="n">
        <f aca="false" t="array" ref="G674:G674">SUM(IF(ewidencja!$A$8:$A$759=D674,IF(ewidencja!$C$8:$C$759=E674,ewidencja!$F$8:$F$759,0),0))</f>
        <v>0</v>
      </c>
      <c r="H674" s="101" t="n">
        <f aca="false" t="array" ref="H674:H674">SUM(IF(ewidencja!$A$8:$A$759=D674,IF(ewidencja!$C$8:$C$759=E674,ewidencja!$G$8:$G$759,0),0))</f>
        <v>0</v>
      </c>
      <c r="K674" s="111"/>
    </row>
    <row r="675" s="51" customFormat="true" ht="12.75" hidden="true" customHeight="true" outlineLevel="0" collapsed="false">
      <c r="A675" s="49" t="s">
        <v>636</v>
      </c>
      <c r="B675" s="49"/>
      <c r="C675" s="50" t="str">
        <f aca="false">INDEX((klasyfikacja!$B$2:$B$136),MATCH(A675,klasyfikacja!$A$2:$A$136,0))</f>
        <v>Wpływy z opłat za korzystanie z wychowania przedszkolnego</v>
      </c>
      <c r="D675" s="98" t="n">
        <v>710</v>
      </c>
      <c r="E675" s="102" t="s">
        <v>280</v>
      </c>
      <c r="F675" s="100" t="n">
        <f aca="false">SUM(G675:H675)</f>
        <v>0</v>
      </c>
      <c r="G675" s="101" t="n">
        <f aca="false" t="array" ref="G675:G675">SUM(IF(ewidencja!$A$8:$A$759=D675,IF(ewidencja!$C$8:$C$759=E675,ewidencja!$F$8:$F$759,0),0))</f>
        <v>0</v>
      </c>
      <c r="H675" s="101" t="n">
        <f aca="false" t="array" ref="H675:H675">SUM(IF(ewidencja!$A$8:$A$759=D675,IF(ewidencja!$C$8:$C$759=E675,ewidencja!$G$8:$G$759,0),0))</f>
        <v>0</v>
      </c>
      <c r="K675" s="111"/>
    </row>
    <row r="676" s="51" customFormat="true" ht="12.75" hidden="true" customHeight="true" outlineLevel="0" collapsed="false">
      <c r="A676" s="49" t="s">
        <v>638</v>
      </c>
      <c r="B676" s="49"/>
      <c r="C676" s="50" t="str">
        <f aca="false">INDEX((klasyfikacja!$B$2:$B$136),MATCH(A676,klasyfikacja!$A$2:$A$136,0))</f>
        <v>Wpływy z opłat za korzystanie z wyżywienia w jednostkach realizujących zadania z zakresu wychowania przedszkolnego</v>
      </c>
      <c r="D676" s="98" t="n">
        <v>710</v>
      </c>
      <c r="E676" s="102" t="s">
        <v>510</v>
      </c>
      <c r="F676" s="100" t="n">
        <f aca="false">SUM(G676:H676)</f>
        <v>0</v>
      </c>
      <c r="G676" s="101" t="n">
        <f aca="false" t="array" ref="G676:G676">SUM(IF(ewidencja!$A$8:$A$759=D676,IF(ewidencja!$C$8:$C$759=E676,ewidencja!$F$8:$F$759,0),0))</f>
        <v>0</v>
      </c>
      <c r="H676" s="101" t="n">
        <f aca="false" t="array" ref="H676:H676">SUM(IF(ewidencja!$A$8:$A$759=D676,IF(ewidencja!$C$8:$C$759=E676,ewidencja!$G$8:$G$759,0),0))</f>
        <v>0</v>
      </c>
      <c r="K676" s="111"/>
    </row>
    <row r="677" s="51" customFormat="true" ht="12.75" hidden="true" customHeight="true" outlineLevel="0" collapsed="false">
      <c r="A677" s="49" t="s">
        <v>640</v>
      </c>
      <c r="B677" s="49"/>
      <c r="C677" s="50" t="str">
        <f aca="false">INDEX((klasyfikacja!$B$2:$B$136),MATCH(A677,klasyfikacja!$A$2:$A$136,0))</f>
        <v>Wpływy od rodziców z tytułu opłaty za pobyt dziecka w pieczy zastępczej</v>
      </c>
      <c r="D677" s="98" t="n">
        <v>710</v>
      </c>
      <c r="E677" s="102" t="s">
        <v>248</v>
      </c>
      <c r="F677" s="100" t="n">
        <f aca="false">SUM(G677:H677)</f>
        <v>0</v>
      </c>
      <c r="G677" s="101" t="n">
        <f aca="false" t="array" ref="G677:G677">SUM(IF(ewidencja!$A$8:$A$759=D677,IF(ewidencja!$C$8:$C$759=E677,ewidencja!$F$8:$F$759,0),0))</f>
        <v>0</v>
      </c>
      <c r="H677" s="101" t="n">
        <f aca="false" t="array" ref="H677:H677">SUM(IF(ewidencja!$A$8:$A$759=D677,IF(ewidencja!$C$8:$C$759=E677,ewidencja!$G$8:$G$759,0),0))</f>
        <v>0</v>
      </c>
      <c r="K677" s="111"/>
    </row>
    <row r="678" s="51" customFormat="true" ht="13.5" hidden="false" customHeight="true" outlineLevel="0" collapsed="false">
      <c r="A678" s="49" t="n">
        <v>690</v>
      </c>
      <c r="B678" s="49"/>
      <c r="C678" s="50" t="e">
        <f aca="false">INDEX((klasyfikacja!$B$2:$B$136),MATCH(A678,klasyfikacja!$A$2:$A$136,0))</f>
        <v>#N/A</v>
      </c>
      <c r="D678" s="98" t="n">
        <v>710</v>
      </c>
      <c r="E678" s="102" t="s">
        <v>205</v>
      </c>
      <c r="F678" s="100" t="n">
        <f aca="false">SUM(G678:H678)</f>
        <v>4300000</v>
      </c>
      <c r="G678" s="101" t="n">
        <f aca="false" t="array" ref="G678:G678">SUM(IF(ewidencja!$A$8:$A$759=D678,IF(ewidencja!$C$8:$C$759=E678,ewidencja!$F$8:$F$759,0),0))</f>
        <v>0</v>
      </c>
      <c r="H678" s="101" t="n">
        <f aca="false" t="array" ref="H678:H678">SUM(IF(ewidencja!$A$8:$A$759=D678,IF(ewidencja!$C$8:$C$759=E678,ewidencja!$G$8:$G$759,0),0))</f>
        <v>4300000</v>
      </c>
      <c r="K678" s="111"/>
    </row>
    <row r="679" s="51" customFormat="true" ht="25.5" hidden="false" customHeight="true" outlineLevel="0" collapsed="false">
      <c r="A679" s="49" t="n">
        <v>750</v>
      </c>
      <c r="B679" s="49"/>
      <c r="C679" s="50" t="e">
        <f aca="false">INDEX((klasyfikacja!$B$2:$B$136),MATCH(A679,klasyfikacja!$A$2:$A$136,0))</f>
        <v>#N/A</v>
      </c>
      <c r="D679" s="98" t="n">
        <v>710</v>
      </c>
      <c r="E679" s="102" t="s">
        <v>58</v>
      </c>
      <c r="F679" s="100" t="n">
        <f aca="false">SUM(G679:H679)</f>
        <v>600000</v>
      </c>
      <c r="G679" s="101" t="n">
        <f aca="false" t="array" ref="G679:G679">SUM(IF(ewidencja!$A$8:$A$759=D679,IF(ewidencja!$C$8:$C$759=E679,ewidencja!$F$8:$F$759,0),0))</f>
        <v>600000</v>
      </c>
      <c r="H679" s="101" t="n">
        <f aca="false" t="array" ref="H679:H679">SUM(IF(ewidencja!$A$8:$A$759=D679,IF(ewidencja!$C$8:$C$759=E679,ewidencja!$G$8:$G$759,0),0))</f>
        <v>0</v>
      </c>
      <c r="K679" s="111"/>
    </row>
    <row r="680" s="51" customFormat="true" ht="12.75" hidden="false" customHeight="true" outlineLevel="0" collapsed="false">
      <c r="A680" s="49" t="n">
        <v>830</v>
      </c>
      <c r="B680" s="49"/>
      <c r="C680" s="50" t="e">
        <f aca="false">INDEX((klasyfikacja!$B$2:$B$136),MATCH(A680,klasyfikacja!$A$2:$A$136,0))</f>
        <v>#N/A</v>
      </c>
      <c r="D680" s="98" t="n">
        <v>710</v>
      </c>
      <c r="E680" s="102" t="s">
        <v>37</v>
      </c>
      <c r="F680" s="100" t="n">
        <f aca="false">SUM(G680:H680)</f>
        <v>19400000</v>
      </c>
      <c r="G680" s="101" t="n">
        <f aca="false" t="array" ref="G680:G680">SUM(IF(ewidencja!$A$8:$A$759=D680,IF(ewidencja!$C$8:$C$759=E680,ewidencja!$F$8:$F$759,0),0))</f>
        <v>19400000</v>
      </c>
      <c r="H680" s="101" t="n">
        <f aca="false" t="array" ref="H680:H680">SUM(IF(ewidencja!$A$8:$A$759=D680,IF(ewidencja!$C$8:$C$759=E680,ewidencja!$G$8:$G$759,0),0))</f>
        <v>0</v>
      </c>
      <c r="K680" s="111"/>
    </row>
    <row r="681" s="51" customFormat="true" ht="12.75" hidden="true" customHeight="true" outlineLevel="0" collapsed="false">
      <c r="A681" s="49" t="s">
        <v>650</v>
      </c>
      <c r="B681" s="49"/>
      <c r="C681" s="50" t="str">
        <f aca="false">INDEX((klasyfikacja!$B$2:$B$136),MATCH(A681,klasyfikacja!$A$2:$A$136,0))</f>
        <v>Wpływy ze sprzedaży wyrobów</v>
      </c>
      <c r="D681" s="98" t="n">
        <v>710</v>
      </c>
      <c r="E681" s="102" t="s">
        <v>864</v>
      </c>
      <c r="F681" s="100" t="n">
        <f aca="false">SUM(G681:H681)</f>
        <v>0</v>
      </c>
      <c r="G681" s="101" t="n">
        <f aca="false" t="array" ref="G681:G681">SUM(IF(ewidencja!$A$8:$A$759=D681,IF(ewidencja!$C$8:$C$759=E681,ewidencja!$F$8:$F$759,0),0))</f>
        <v>0</v>
      </c>
      <c r="H681" s="101" t="n">
        <f aca="false" t="array" ref="H681:H681">SUM(IF(ewidencja!$A$8:$A$759=D681,IF(ewidencja!$C$8:$C$759=E681,ewidencja!$G$8:$G$759,0),0))</f>
        <v>0</v>
      </c>
      <c r="K681" s="111"/>
    </row>
    <row r="682" s="51" customFormat="true" ht="12.75" hidden="true" customHeight="true" outlineLevel="0" collapsed="false">
      <c r="A682" s="49" t="s">
        <v>652</v>
      </c>
      <c r="B682" s="49"/>
      <c r="C682" s="50" t="str">
        <f aca="false">INDEX((klasyfikacja!$B$2:$B$136),MATCH(A682,klasyfikacja!$A$2:$A$136,0))</f>
        <v>Wpływy z odsetek od dotacji oraz płatności: wykorzystanych niezgodnie z przeznaczeniem lub wykorzystanych z naruszeniem procedur, o których mowa w art. 184 ustawy, pobranych nienależnie lub w nadmiernej wysokości</v>
      </c>
      <c r="D682" s="98" t="n">
        <v>710</v>
      </c>
      <c r="E682" s="102" t="s">
        <v>562</v>
      </c>
      <c r="F682" s="100" t="n">
        <f aca="false">SUM(G682:H682)</f>
        <v>0</v>
      </c>
      <c r="G682" s="101" t="n">
        <f aca="false" t="array" ref="G682:G682">SUM(IF(ewidencja!$A$8:$A$759=D682,IF(ewidencja!$C$8:$C$759=E682,ewidencja!$F$8:$F$759,0),0))</f>
        <v>0</v>
      </c>
      <c r="H682" s="101" t="n">
        <f aca="false" t="array" ref="H682:H682">SUM(IF(ewidencja!$A$8:$A$759=D682,IF(ewidencja!$C$8:$C$759=E682,ewidencja!$G$8:$G$759,0),0))</f>
        <v>0</v>
      </c>
      <c r="K682" s="111"/>
    </row>
    <row r="683" s="51" customFormat="true" ht="12.75" hidden="true" customHeight="true" outlineLevel="0" collapsed="false">
      <c r="A683" s="49" t="s">
        <v>654</v>
      </c>
      <c r="B683" s="49"/>
      <c r="C683" s="50" t="str">
        <f aca="false">INDEX((klasyfikacja!$B$2:$B$136),MATCH(A683,klasyfikacja!$A$2:$A$136,0))</f>
        <v>Wpływy z odsetek od nieterminowych wpłat z tytułu podatków i opłat</v>
      </c>
      <c r="D683" s="98" t="n">
        <v>710</v>
      </c>
      <c r="E683" s="102" t="s">
        <v>321</v>
      </c>
      <c r="F683" s="100" t="n">
        <f aca="false">SUM(G683:H683)</f>
        <v>0</v>
      </c>
      <c r="G683" s="101" t="n">
        <f aca="false" t="array" ref="G683:G683">SUM(IF(ewidencja!$A$8:$A$759=D683,IF(ewidencja!$C$8:$C$759=E683,ewidencja!$F$8:$F$759,0),0))</f>
        <v>0</v>
      </c>
      <c r="H683" s="101" t="n">
        <f aca="false" t="array" ref="H683:H683">SUM(IF(ewidencja!$A$8:$A$759=D683,IF(ewidencja!$C$8:$C$759=E683,ewidencja!$G$8:$G$759,0),0))</f>
        <v>0</v>
      </c>
      <c r="K683" s="111"/>
    </row>
    <row r="684" s="51" customFormat="true" ht="12.75" hidden="true" customHeight="true" outlineLevel="0" collapsed="false">
      <c r="A684" s="49" t="s">
        <v>656</v>
      </c>
      <c r="B684" s="49"/>
      <c r="C684" s="50" t="str">
        <f aca="false">INDEX((klasyfikacja!$B$2:$B$136),MATCH(A684,klasyfikacja!$A$2:$A$136,0))</f>
        <v>Wpływy z pozostałych odsetek</v>
      </c>
      <c r="D684" s="98" t="n">
        <v>710</v>
      </c>
      <c r="E684" s="102" t="s">
        <v>311</v>
      </c>
      <c r="F684" s="100" t="n">
        <f aca="false">SUM(G684:H684)</f>
        <v>0</v>
      </c>
      <c r="G684" s="101" t="n">
        <f aca="false" t="array" ref="G684:G684">SUM(IF(ewidencja!$A$8:$A$759=D684,IF(ewidencja!$C$8:$C$759=E684,ewidencja!$F$8:$F$759,0),0))</f>
        <v>0</v>
      </c>
      <c r="H684" s="101" t="n">
        <f aca="false" t="array" ref="H684:H684">SUM(IF(ewidencja!$A$8:$A$759=D684,IF(ewidencja!$C$8:$C$759=E684,ewidencja!$G$8:$G$759,0),0))</f>
        <v>0</v>
      </c>
      <c r="K684" s="111"/>
    </row>
    <row r="685" s="51" customFormat="true" ht="12.75" hidden="true" customHeight="true" outlineLevel="0" collapsed="false">
      <c r="A685" s="49" t="s">
        <v>658</v>
      </c>
      <c r="B685" s="49"/>
      <c r="C685" s="50" t="str">
        <f aca="false">INDEX((klasyfikacja!$B$2:$B$136),MATCH(A685,klasyfikacja!$A$2:$A$136,0))</f>
        <v>Wpływy z pozostałych odsetek (Finansowanie programów ze środków bezzwrotnych pochodzących z Unii Europejskiej)</v>
      </c>
      <c r="D685" s="98" t="n">
        <v>710</v>
      </c>
      <c r="E685" s="102" t="s">
        <v>865</v>
      </c>
      <c r="F685" s="100" t="n">
        <f aca="false">SUM(G685:H685)</f>
        <v>0</v>
      </c>
      <c r="G685" s="101" t="n">
        <f aca="false" t="array" ref="G685:G685">SUM(IF(ewidencja!$A$8:$A$759=D685,IF(ewidencja!$C$8:$C$759=E685,ewidencja!$F$8:$F$759,0),0))</f>
        <v>0</v>
      </c>
      <c r="H685" s="101" t="n">
        <f aca="false" t="array" ref="H685:H685">SUM(IF(ewidencja!$A$8:$A$759=D685,IF(ewidencja!$C$8:$C$759=E685,ewidencja!$G$8:$G$759,0),0))</f>
        <v>0</v>
      </c>
      <c r="K685" s="111"/>
    </row>
    <row r="686" s="51" customFormat="true" ht="12.75" hidden="true" customHeight="true" outlineLevel="0" collapsed="false">
      <c r="A686" s="49" t="s">
        <v>660</v>
      </c>
      <c r="B686" s="49"/>
      <c r="C686" s="50" t="str">
        <f aca="false">INDEX((klasyfikacja!$B$2:$B$136),MATCH(A686,klasyfikacja!$A$2:$A$136,0))</f>
        <v>Wpływy z rozliczeń/zwrotów z lat ubiegłych</v>
      </c>
      <c r="D686" s="98" t="n">
        <v>710</v>
      </c>
      <c r="E686" s="102" t="s">
        <v>275</v>
      </c>
      <c r="F686" s="100" t="n">
        <f aca="false">SUM(G686:H686)</f>
        <v>0</v>
      </c>
      <c r="G686" s="101" t="n">
        <f aca="false" t="array" ref="G686:G686">SUM(IF(ewidencja!$A$8:$A$759=D686,IF(ewidencja!$C$8:$C$759=E686,ewidencja!$F$8:$F$759,0),0))</f>
        <v>0</v>
      </c>
      <c r="H686" s="101" t="n">
        <f aca="false" t="array" ref="H686:H686">SUM(IF(ewidencja!$A$8:$A$759=D686,IF(ewidencja!$C$8:$C$759=E686,ewidencja!$G$8:$G$759,0),0))</f>
        <v>0</v>
      </c>
      <c r="K686" s="111"/>
    </row>
    <row r="687" s="51" customFormat="true" ht="12.75" hidden="false" customHeight="true" outlineLevel="0" collapsed="false">
      <c r="A687" s="49" t="n">
        <v>950</v>
      </c>
      <c r="B687" s="49"/>
      <c r="C687" s="50" t="e">
        <f aca="false">INDEX((klasyfikacja!$B$2:$B$136),MATCH(A687,klasyfikacja!$A$2:$A$136,0))</f>
        <v>#N/A</v>
      </c>
      <c r="D687" s="98" t="n">
        <v>710</v>
      </c>
      <c r="E687" s="102" t="s">
        <v>178</v>
      </c>
      <c r="F687" s="100" t="n">
        <f aca="false">SUM(G687:H687)</f>
        <v>18000</v>
      </c>
      <c r="G687" s="101" t="n">
        <f aca="false" t="array" ref="G687:G687">SUM(IF(ewidencja!$A$8:$A$759=D687,IF(ewidencja!$C$8:$C$759=E687,ewidencja!$F$8:$F$759,0),0))</f>
        <v>10000</v>
      </c>
      <c r="H687" s="101" t="n">
        <f aca="false" t="array" ref="H687:H687">SUM(IF(ewidencja!$A$8:$A$759=D687,IF(ewidencja!$C$8:$C$759=E687,ewidencja!$G$8:$G$759,0),0))</f>
        <v>8000</v>
      </c>
      <c r="K687" s="111"/>
    </row>
    <row r="688" s="51" customFormat="true" ht="12.75" hidden="true" customHeight="true" outlineLevel="0" collapsed="false">
      <c r="A688" s="49" t="s">
        <v>664</v>
      </c>
      <c r="B688" s="49"/>
      <c r="C688" s="50" t="str">
        <f aca="false">INDEX((klasyfikacja!$B$2:$B$136),MATCH(A688,klasyfikacja!$A$2:$A$136,0))</f>
        <v>Wpływy z otrzymanych spadków, zapisów i darowizn w postaci pieniężnej</v>
      </c>
      <c r="D688" s="98" t="n">
        <v>710</v>
      </c>
      <c r="E688" s="102" t="s">
        <v>95</v>
      </c>
      <c r="F688" s="100" t="n">
        <f aca="false">SUM(G688:H688)</f>
        <v>0</v>
      </c>
      <c r="G688" s="101" t="n">
        <f aca="false" t="array" ref="G688:G688">SUM(IF(ewidencja!$A$8:$A$759=D688,IF(ewidencja!$C$8:$C$759=E688,ewidencja!$F$8:$F$759,0),0))</f>
        <v>0</v>
      </c>
      <c r="H688" s="101" t="n">
        <f aca="false" t="array" ref="H688:H688">SUM(IF(ewidencja!$A$8:$A$759=D688,IF(ewidencja!$C$8:$C$759=E688,ewidencja!$G$8:$G$759,0),0))</f>
        <v>0</v>
      </c>
      <c r="K688" s="111"/>
    </row>
    <row r="689" s="51" customFormat="true" ht="13.5" hidden="false" customHeight="true" outlineLevel="0" collapsed="false">
      <c r="A689" s="49" t="n">
        <v>970</v>
      </c>
      <c r="B689" s="49"/>
      <c r="C689" s="50" t="e">
        <f aca="false">INDEX((klasyfikacja!$B$2:$B$136),MATCH(A689,klasyfikacja!$A$2:$A$136,0))</f>
        <v>#N/A</v>
      </c>
      <c r="D689" s="98" t="n">
        <v>710</v>
      </c>
      <c r="E689" s="102" t="s">
        <v>153</v>
      </c>
      <c r="F689" s="100" t="n">
        <f aca="false">SUM(G689:H689)</f>
        <v>203000</v>
      </c>
      <c r="G689" s="101" t="n">
        <f aca="false" t="array" ref="G689:G689">SUM(IF(ewidencja!$A$8:$A$759=D689,IF(ewidencja!$C$8:$C$759=E689,ewidencja!$F$8:$F$759,0),0))</f>
        <v>192000</v>
      </c>
      <c r="H689" s="101" t="n">
        <f aca="false" t="array" ref="H689:H689">SUM(IF(ewidencja!$A$8:$A$759=D689,IF(ewidencja!$C$8:$C$759=E689,ewidencja!$G$8:$G$759,0),0))</f>
        <v>11000</v>
      </c>
      <c r="K689" s="111"/>
    </row>
    <row r="690" s="51" customFormat="true" ht="12.75" hidden="true" customHeight="true" outlineLevel="0" collapsed="false">
      <c r="A690" s="49" t="s">
        <v>668</v>
      </c>
      <c r="B690" s="49"/>
      <c r="C690" s="50" t="str">
        <f aca="false">INDEX((klasyfikacja!$B$2:$B$136),MATCH(A690,klasyfikacja!$A$2:$A$136,0))</f>
        <v>Wpływy z różnych dochodów (Finansowanie programów ze środków bezzwrotnych pochodzących z Unii Europejskiej)</v>
      </c>
      <c r="D690" s="98" t="n">
        <v>710</v>
      </c>
      <c r="E690" s="102" t="s">
        <v>866</v>
      </c>
      <c r="F690" s="100" t="n">
        <f aca="false">SUM(G690:H690)</f>
        <v>0</v>
      </c>
      <c r="G690" s="101" t="n">
        <f aca="false" t="array" ref="G690:G690">SUM(IF(ewidencja!$A$8:$A$759=D690,IF(ewidencja!$C$8:$C$759=E690,ewidencja!$F$8:$F$759,0),0))</f>
        <v>0</v>
      </c>
      <c r="H690" s="101" t="n">
        <f aca="false" t="array" ref="H690:H690">SUM(IF(ewidencja!$A$8:$A$759=D690,IF(ewidencja!$C$8:$C$759=E690,ewidencja!$G$8:$G$759,0),0))</f>
        <v>0</v>
      </c>
      <c r="K690" s="111"/>
    </row>
    <row r="691" s="51" customFormat="true" ht="12.75" hidden="true" customHeight="true" outlineLevel="0" collapsed="false">
      <c r="A691" s="49" t="s">
        <v>670</v>
      </c>
      <c r="B691" s="49"/>
      <c r="C691" s="50" t="str">
        <f aca="false">INDEX((klasyfikacja!$B$2:$B$136),MATCH(A691,klasyfikacja!$A$2:$A$136,0))</f>
        <v>Wpływy z różnych dochodów (Płatności w zakresie budżetu środków europejskich)</v>
      </c>
      <c r="D691" s="98" t="n">
        <v>710</v>
      </c>
      <c r="E691" s="102" t="s">
        <v>867</v>
      </c>
      <c r="F691" s="100" t="n">
        <f aca="false">SUM(G691:H691)</f>
        <v>0</v>
      </c>
      <c r="G691" s="101" t="n">
        <f aca="false" t="array" ref="G691:G691">SUM(IF(ewidencja!$A$8:$A$759=D691,IF(ewidencja!$C$8:$C$759=E691,ewidencja!$F$8:$F$759,0),0))</f>
        <v>0</v>
      </c>
      <c r="H691" s="101" t="n">
        <f aca="false" t="array" ref="H691:H691">SUM(IF(ewidencja!$A$8:$A$759=D691,IF(ewidencja!$C$8:$C$759=E691,ewidencja!$G$8:$G$759,0),0))</f>
        <v>0</v>
      </c>
      <c r="K691" s="111"/>
    </row>
    <row r="692" s="51" customFormat="true" ht="12.75" hidden="true" customHeight="true" outlineLevel="0" collapsed="false">
      <c r="A692" s="49" t="s">
        <v>672</v>
      </c>
      <c r="B692" s="49"/>
      <c r="C692" s="50" t="str">
        <f aca="false">INDEX((klasyfikacja!$B$2:$B$136),MATCH(A692,klasyfikacja!$A$2:$A$136,0))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692" s="98" t="n">
        <v>710</v>
      </c>
      <c r="E692" s="102" t="s">
        <v>868</v>
      </c>
      <c r="F692" s="100" t="n">
        <f aca="false">SUM(G692:H692)</f>
        <v>0</v>
      </c>
      <c r="G692" s="101" t="n">
        <f aca="false" t="array" ref="G692:G692">SUM(IF(ewidencja!$A$8:$A$759=D692,IF(ewidencja!$C$8:$C$759=E692,ewidencja!$F$8:$F$759,0),0))</f>
        <v>0</v>
      </c>
      <c r="H692" s="101" t="n">
        <f aca="false" t="array" ref="H692:H692">SUM(IF(ewidencja!$A$8:$A$759=D692,IF(ewidencja!$C$8:$C$759=E692,ewidencja!$G$8:$G$759,0),0))</f>
        <v>0</v>
      </c>
      <c r="K692" s="111"/>
    </row>
    <row r="693" s="51" customFormat="true" ht="51" hidden="true" customHeight="true" outlineLevel="0" collapsed="false">
      <c r="A693" s="49" t="s">
        <v>674</v>
      </c>
      <c r="B693" s="49"/>
      <c r="C693" s="50" t="str">
        <f aca="false">INDEX((klasyfikacja!$B$2:$B$136),MATCH(A693,klasyfikacja!$A$2:$A$136,0))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693" s="98" t="n">
        <v>710</v>
      </c>
      <c r="E693" s="102" t="n">
        <v>2007</v>
      </c>
      <c r="F693" s="100" t="n">
        <f aca="false">SUM(G693:H693)</f>
        <v>0</v>
      </c>
      <c r="G693" s="101" t="n">
        <f aca="false" t="array" ref="G693:G693">SUM(IF(ewidencja!$A$8:$A$759=D693,IF(ewidencja!$C$8:$C$759=E693,ewidencja!$F$8:$F$759,0),0))</f>
        <v>0</v>
      </c>
      <c r="H693" s="101" t="n">
        <f aca="false" t="array" ref="H693:H693">SUM(IF(ewidencja!$A$8:$A$759=D693,IF(ewidencja!$C$8:$C$759=E693,ewidencja!$G$8:$G$759,0),0))</f>
        <v>0</v>
      </c>
      <c r="K693" s="111"/>
    </row>
    <row r="694" s="51" customFormat="true" ht="12.75" hidden="true" customHeight="true" outlineLevel="0" collapsed="false">
      <c r="A694" s="49" t="s">
        <v>676</v>
      </c>
      <c r="B694" s="49"/>
      <c r="C694" s="50" t="str">
        <f aca="false">INDEX((klasyfikacja!$B$2:$B$136),MATCH(A694,klasyfikacja!$A$2:$A$136,0))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694" s="98" t="n">
        <v>710</v>
      </c>
      <c r="E694" s="102" t="n">
        <v>2008</v>
      </c>
      <c r="F694" s="100" t="n">
        <f aca="false">SUM(G694:H694)</f>
        <v>0</v>
      </c>
      <c r="G694" s="101" t="n">
        <f aca="false" t="array" ref="G694:G694">SUM(IF(ewidencja!$A$8:$A$759=D694,IF(ewidencja!$C$8:$C$759=E694,ewidencja!$F$8:$F$759,0),0))</f>
        <v>0</v>
      </c>
      <c r="H694" s="101" t="n">
        <f aca="false" t="array" ref="H694:H694">SUM(IF(ewidencja!$A$8:$A$759=D694,IF(ewidencja!$C$8:$C$759=E694,ewidencja!$G$8:$G$759,0),0))</f>
        <v>0</v>
      </c>
      <c r="K694" s="111"/>
    </row>
    <row r="695" s="51" customFormat="true" ht="12.75" hidden="true" customHeight="true" outlineLevel="0" collapsed="false">
      <c r="A695" s="49" t="s">
        <v>678</v>
      </c>
      <c r="B695" s="49"/>
      <c r="C695" s="50" t="str">
        <f aca="false">INDEX((klasyfikacja!$B$2:$B$136),MATCH(A695,klasyfikacja!$A$2:$A$136,0))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695" s="98" t="n">
        <v>710</v>
      </c>
      <c r="E695" s="102" t="n">
        <v>2009</v>
      </c>
      <c r="F695" s="100" t="n">
        <f aca="false">SUM(G695:H695)</f>
        <v>0</v>
      </c>
      <c r="G695" s="101" t="n">
        <f aca="false" t="array" ref="G695:G695">SUM(IF(ewidencja!$A$8:$A$759=D695,IF(ewidencja!$C$8:$C$759=E695,ewidencja!$F$8:$F$759,0),0))</f>
        <v>0</v>
      </c>
      <c r="H695" s="101" t="n">
        <f aca="false" t="array" ref="H695:H695">SUM(IF(ewidencja!$A$8:$A$759=D695,IF(ewidencja!$C$8:$C$759=E695,ewidencja!$G$8:$G$759,0),0))</f>
        <v>0</v>
      </c>
      <c r="K695" s="111"/>
    </row>
    <row r="696" s="51" customFormat="true" ht="12.75" hidden="true" customHeight="true" outlineLevel="0" collapsed="false">
      <c r="A696" s="49" t="s">
        <v>680</v>
      </c>
      <c r="B696" s="49"/>
      <c r="C696" s="50" t="str">
        <f aca="false">INDEX((klasyfikacja!$B$2:$B$136),MATCH(A696,klasyfikacja!$A$2:$A$136,0))</f>
        <v>Dotacja celowa otrzymana z budżetu państwa na realizację zadań bieżących z zakresu administracji rządowej oraz innych zadań zleconych gminie (związkom gmin, związkom powiatowo-gminnym) ustawami</v>
      </c>
      <c r="D696" s="98" t="n">
        <v>710</v>
      </c>
      <c r="E696" s="102" t="n">
        <v>2010</v>
      </c>
      <c r="F696" s="100" t="n">
        <f aca="false">SUM(G696:H696)</f>
        <v>0</v>
      </c>
      <c r="G696" s="101" t="n">
        <f aca="false" t="array" ref="G696:G696">SUM(IF(ewidencja!$A$8:$A$759=D696,IF(ewidencja!$C$8:$C$759=E696,ewidencja!$F$8:$F$759,0),0))</f>
        <v>0</v>
      </c>
      <c r="H696" s="101" t="n">
        <f aca="false" t="array" ref="H696:H696">SUM(IF(ewidencja!$A$8:$A$759=D696,IF(ewidencja!$C$8:$C$759=E696,ewidencja!$G$8:$G$759,0),0))</f>
        <v>0</v>
      </c>
      <c r="K696" s="111"/>
    </row>
    <row r="697" s="51" customFormat="true" ht="25.5" hidden="false" customHeight="true" outlineLevel="0" collapsed="false">
      <c r="A697" s="49" t="n">
        <v>2020</v>
      </c>
      <c r="B697" s="49"/>
      <c r="C697" s="50" t="e">
        <f aca="false">INDEX((klasyfikacja!$B$2:$B$136),MATCH(A697,klasyfikacja!$A$2:$A$136,0))</f>
        <v>#N/A</v>
      </c>
      <c r="D697" s="98" t="n">
        <v>710</v>
      </c>
      <c r="E697" s="102" t="n">
        <v>2020</v>
      </c>
      <c r="F697" s="100" t="n">
        <f aca="false">SUM(G697:H697)</f>
        <v>120000</v>
      </c>
      <c r="G697" s="101" t="n">
        <f aca="false" t="array" ref="G697:G697">SUM(IF(ewidencja!$A$8:$A$759=D697,IF(ewidencja!$C$8:$C$759=E697,ewidencja!$F$8:$F$759,0),0))</f>
        <v>120000</v>
      </c>
      <c r="H697" s="101" t="n">
        <f aca="false" t="array" ref="H697:H697">SUM(IF(ewidencja!$A$8:$A$759=D697,IF(ewidencja!$C$8:$C$759=E697,ewidencja!$G$8:$G$759,0),0))</f>
        <v>0</v>
      </c>
      <c r="K697" s="111"/>
    </row>
    <row r="698" s="51" customFormat="true" ht="25.5" hidden="true" customHeight="false" outlineLevel="0" collapsed="false">
      <c r="A698" s="49" t="s">
        <v>684</v>
      </c>
      <c r="B698" s="49"/>
      <c r="C698" s="50" t="str">
        <f aca="false">INDEX((klasyfikacja!$B$2:$B$136),MATCH(A698,klasyfikacja!$A$2:$A$136,0))</f>
        <v>Dotacja celowa otrzymana z budżetu państwa na realizację własnych zadań bieżących gmin (związków gmin, związków powiatowo-gminnych)</v>
      </c>
      <c r="D698" s="98" t="n">
        <v>710</v>
      </c>
      <c r="E698" s="102" t="n">
        <v>2030</v>
      </c>
      <c r="F698" s="100" t="n">
        <f aca="false">SUM(G698:H698)</f>
        <v>0</v>
      </c>
      <c r="G698" s="101" t="n">
        <f aca="false" t="array" ref="G698:G698">SUM(IF(ewidencja!$A$8:$A$759=D698,IF(ewidencja!$C$8:$C$759=E698,ewidencja!$F$8:$F$759,0),0))</f>
        <v>0</v>
      </c>
      <c r="H698" s="101" t="n">
        <f aca="false" t="array" ref="H698:H698">SUM(IF(ewidencja!$A$8:$A$759=D698,IF(ewidencja!$C$8:$C$759=E698,ewidencja!$G$8:$G$759,0),0))</f>
        <v>0</v>
      </c>
      <c r="K698" s="111"/>
    </row>
    <row r="699" s="51" customFormat="true" ht="25.5" hidden="true" customHeight="true" outlineLevel="0" collapsed="false">
      <c r="A699" s="49" t="s">
        <v>688</v>
      </c>
      <c r="B699" s="49"/>
      <c r="C699" s="50" t="str">
        <f aca="false">INDEX((klasyfikacja!$B$2:$B$136),MATCH(A699,klasyfikacja!$A$2:$A$136,0))</f>
        <v>Dotacja celowa otrzymana z budżetu państwa na realizację zadań bieżących gmin z zakresu edukacyjnej opieki wychowawczej finansowanych w całości przez budżet państwa w ramach programów rządowych</v>
      </c>
      <c r="D699" s="98" t="n">
        <v>710</v>
      </c>
      <c r="E699" s="102" t="n">
        <v>2040</v>
      </c>
      <c r="F699" s="100" t="n">
        <f aca="false">SUM(G699:H699)</f>
        <v>0</v>
      </c>
      <c r="G699" s="101" t="n">
        <f aca="false" t="array" ref="G699:G699">SUM(IF(ewidencja!$A$8:$A$759=D699,IF(ewidencja!$C$8:$C$759=E699,ewidencja!$F$8:$F$759,0),0))</f>
        <v>0</v>
      </c>
      <c r="H699" s="101" t="n">
        <f aca="false" t="array" ref="H699:H699">SUM(IF(ewidencja!$A$8:$A$759=D699,IF(ewidencja!$C$8:$C$759=E699,ewidencja!$G$8:$G$759,0),0))</f>
        <v>0</v>
      </c>
      <c r="K699" s="111"/>
    </row>
    <row r="700" s="51" customFormat="true" ht="38.25" hidden="false" customHeight="true" outlineLevel="0" collapsed="false">
      <c r="A700" s="49" t="n">
        <v>2057</v>
      </c>
      <c r="B700" s="49"/>
      <c r="C700" s="50" t="e">
        <f aca="false">INDEX((klasyfikacja!$B$2:$B$136),MATCH(A700,klasyfikacja!$A$2:$A$136,0))</f>
        <v>#N/A</v>
      </c>
      <c r="D700" s="98" t="n">
        <v>710</v>
      </c>
      <c r="E700" s="102" t="n">
        <v>2057</v>
      </c>
      <c r="F700" s="113" t="n">
        <f aca="false">SUM(G700:H700)</f>
        <v>2209524</v>
      </c>
      <c r="G700" s="101" t="n">
        <f aca="false" t="array" ref="G700:G700">SUM(IF(ewidencja!$A$8:$A$759=D700,IF(ewidencja!$C$8:$C$759=E700,ewidencja!$F$8:$F$759,0),0))</f>
        <v>0</v>
      </c>
      <c r="H700" s="101" t="n">
        <f aca="false" t="array" ref="H700:H700">SUM(IF(ewidencja!$A$8:$A$759=D700,IF(ewidencja!$C$8:$C$759=E700,ewidencja!$G$8:$G$759,0),0))</f>
        <v>2209524</v>
      </c>
      <c r="K700" s="111"/>
    </row>
    <row r="701" s="51" customFormat="true" ht="37.5" hidden="true" customHeight="true" outlineLevel="0" collapsed="false">
      <c r="A701" s="49" t="s">
        <v>692</v>
      </c>
      <c r="B701" s="49"/>
      <c r="C701" s="50" t="str">
        <f aca="false">INDEX((klasyfikacja!$B$2:$B$136),MATCH(A701,klasyfikacja!$A$2:$A$136,0))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701" s="98" t="n">
        <v>710</v>
      </c>
      <c r="E701" s="102" t="n">
        <v>2058</v>
      </c>
      <c r="F701" s="100" t="n">
        <f aca="false">SUM(G701:H701)</f>
        <v>0</v>
      </c>
      <c r="G701" s="101" t="n">
        <f aca="false" t="array" ref="G701:G701">SUM(IF(ewidencja!$A$8:$A$759=D701,IF(ewidencja!$C$8:$C$759=E701,ewidencja!$F$8:$F$759,0),0))</f>
        <v>0</v>
      </c>
      <c r="H701" s="101" t="n">
        <f aca="false" t="array" ref="H701:H701">SUM(IF(ewidencja!$A$8:$A$759=D701,IF(ewidencja!$C$8:$C$759=E701,ewidencja!$G$8:$G$759,0),0))</f>
        <v>0</v>
      </c>
      <c r="K701" s="111"/>
    </row>
    <row r="702" s="51" customFormat="true" ht="66" hidden="true" customHeight="true" outlineLevel="0" collapsed="false">
      <c r="A702" s="49" t="s">
        <v>694</v>
      </c>
      <c r="B702" s="49"/>
      <c r="C702" s="50" t="str">
        <f aca="false">INDEX((klasyfikacja!$B$2:$B$136),MATCH(A702,klasyfikacja!$A$2:$A$136,0))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702" s="98" t="n">
        <v>710</v>
      </c>
      <c r="E702" s="102" t="n">
        <v>2059</v>
      </c>
      <c r="F702" s="100" t="n">
        <f aca="false">SUM(G702:H702)</f>
        <v>0</v>
      </c>
      <c r="G702" s="101" t="n">
        <f aca="false" t="array" ref="G702:G702">SUM(IF(ewidencja!$A$8:$A$759=D702,IF(ewidencja!$C$8:$C$759=E702,ewidencja!$F$8:$F$759,0),0))</f>
        <v>0</v>
      </c>
      <c r="H702" s="101" t="n">
        <f aca="false" t="array" ref="H702:H702">SUM(IF(ewidencja!$A$8:$A$759=D702,IF(ewidencja!$C$8:$C$759=E702,ewidencja!$G$8:$G$759,0),0))</f>
        <v>0</v>
      </c>
      <c r="K702" s="111"/>
    </row>
    <row r="703" s="51" customFormat="true" ht="37.5" hidden="true" customHeight="true" outlineLevel="0" collapsed="false">
      <c r="A703" s="49" t="s">
        <v>696</v>
      </c>
      <c r="B703" s="49"/>
      <c r="C703" s="50" t="str">
        <f aca="false">INDEX((klasyfikacja!$B$2:$B$136),MATCH(A703,klasyfikacja!$A$2:$A$136,0))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703" s="98" t="n">
        <v>710</v>
      </c>
      <c r="E703" s="102" t="n">
        <v>2060</v>
      </c>
      <c r="F703" s="100" t="n">
        <f aca="false">SUM(G703:H703)</f>
        <v>0</v>
      </c>
      <c r="G703" s="101" t="n">
        <f aca="false" t="array" ref="G703:G703">SUM(IF(ewidencja!$A$8:$A$759=D703,IF(ewidencja!$C$8:$C$759=E703,ewidencja!$F$8:$F$759,0),0))</f>
        <v>0</v>
      </c>
      <c r="H703" s="101" t="n">
        <f aca="false" t="array" ref="H703:H703">SUM(IF(ewidencja!$A$8:$A$759=D703,IF(ewidencja!$C$8:$C$759=E703,ewidencja!$G$8:$G$759,0),0))</f>
        <v>0</v>
      </c>
      <c r="K703" s="111"/>
    </row>
    <row r="704" s="51" customFormat="true" ht="26.25" hidden="false" customHeight="true" outlineLevel="0" collapsed="false">
      <c r="A704" s="49" t="n">
        <v>2110</v>
      </c>
      <c r="B704" s="49"/>
      <c r="C704" s="50" t="e">
        <f aca="false">INDEX((klasyfikacja!$B$2:$B$136),MATCH(A704,klasyfikacja!$A$2:$A$136,0))</f>
        <v>#N/A</v>
      </c>
      <c r="D704" s="98" t="n">
        <v>710</v>
      </c>
      <c r="E704" s="102" t="n">
        <v>2110</v>
      </c>
      <c r="F704" s="113" t="n">
        <f aca="false">SUM(G704:H704)</f>
        <v>5635785</v>
      </c>
      <c r="G704" s="101" t="n">
        <f aca="false" t="array" ref="G704:G704">SUM(IF(ewidencja!$A$8:$A$759=D704,IF(ewidencja!$C$8:$C$759=E704,ewidencja!$F$8:$F$759,0),0))</f>
        <v>0</v>
      </c>
      <c r="H704" s="101" t="n">
        <f aca="false" t="array" ref="H704:H704">SUM(IF(ewidencja!$A$8:$A$759=D704,IF(ewidencja!$C$8:$C$759=E704,ewidencja!$G$8:$G$759,0),0))</f>
        <v>5635785</v>
      </c>
      <c r="K704" s="111"/>
    </row>
    <row r="705" s="51" customFormat="true" ht="12.75" hidden="true" customHeight="true" outlineLevel="0" collapsed="false">
      <c r="A705" s="49" t="s">
        <v>700</v>
      </c>
      <c r="B705" s="49"/>
      <c r="C705" s="50" t="str">
        <f aca="false">INDEX((klasyfikacja!$B$2:$B$136),MATCH(A705,klasyfikacja!$A$2:$A$136,0))</f>
        <v>Dotacja celowa otrzymana z budżetu państwa na zadania bieżące realizowane przez powiat na podstawie porozumień z organami administracji rządowej</v>
      </c>
      <c r="D705" s="98" t="n">
        <v>710</v>
      </c>
      <c r="E705" s="102" t="n">
        <v>2120</v>
      </c>
      <c r="F705" s="100" t="n">
        <f aca="false">SUM(G705:H705)</f>
        <v>0</v>
      </c>
      <c r="G705" s="101" t="n">
        <f aca="false" t="array" ref="G705:G705">SUM(IF(ewidencja!$A$8:$A$759=D705,IF(ewidencja!$C$8:$C$759=E705,ewidencja!$F$8:$F$759,0),0))</f>
        <v>0</v>
      </c>
      <c r="H705" s="101" t="n">
        <f aca="false" t="array" ref="H705:H705">SUM(IF(ewidencja!$A$8:$A$759=D705,IF(ewidencja!$C$8:$C$759=E705,ewidencja!$G$8:$G$759,0),0))</f>
        <v>0</v>
      </c>
      <c r="K705" s="111"/>
    </row>
    <row r="706" s="51" customFormat="true" ht="12.75" hidden="true" customHeight="true" outlineLevel="0" collapsed="false">
      <c r="A706" s="49" t="s">
        <v>702</v>
      </c>
      <c r="B706" s="49"/>
      <c r="C706" s="50" t="str">
        <f aca="false">INDEX((klasyfikacja!$B$2:$B$136),MATCH(A706,klasyfikacja!$A$2:$A$136,0))</f>
        <v>Dotacja celowa otrzymana z budżetu państwa na realizację bieżących zadań własnych powiatu</v>
      </c>
      <c r="D706" s="98" t="n">
        <v>710</v>
      </c>
      <c r="E706" s="102" t="n">
        <v>2130</v>
      </c>
      <c r="F706" s="100" t="n">
        <f aca="false">SUM(G706:H706)</f>
        <v>0</v>
      </c>
      <c r="G706" s="101" t="n">
        <f aca="false" t="array" ref="G706:G706">SUM(IF(ewidencja!$A$8:$A$759=D706,IF(ewidencja!$C$8:$C$759=E706,ewidencja!$F$8:$F$759,0),0))</f>
        <v>0</v>
      </c>
      <c r="H706" s="101" t="n">
        <f aca="false" t="array" ref="H706:H706">SUM(IF(ewidencja!$A$8:$A$759=D706,IF(ewidencja!$C$8:$C$759=E706,ewidencja!$G$8:$G$759,0),0))</f>
        <v>0</v>
      </c>
      <c r="K706" s="111"/>
    </row>
    <row r="707" s="51" customFormat="true" ht="12.75" hidden="true" customHeight="true" outlineLevel="0" collapsed="false">
      <c r="A707" s="49" t="s">
        <v>704</v>
      </c>
      <c r="B707" s="49"/>
      <c r="C707" s="50" t="str">
        <f aca="false">INDEX((klasyfikacja!$B$2:$B$136),MATCH(A707,klasyfikacja!$A$2:$A$136,0))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707" s="98" t="n">
        <v>710</v>
      </c>
      <c r="E707" s="102" t="n">
        <v>2160</v>
      </c>
      <c r="F707" s="100" t="n">
        <f aca="false">SUM(G707:H707)</f>
        <v>0</v>
      </c>
      <c r="G707" s="101" t="n">
        <f aca="false" t="array" ref="G707:G707">SUM(IF(ewidencja!$A$8:$A$759=D707,IF(ewidencja!$C$8:$C$759=E707,ewidencja!$F$8:$F$759,0),0))</f>
        <v>0</v>
      </c>
      <c r="H707" s="101" t="n">
        <f aca="false" t="array" ref="H707:H707">SUM(IF(ewidencja!$A$8:$A$759=D707,IF(ewidencja!$C$8:$C$759=E707,ewidencja!$G$8:$G$759,0),0))</f>
        <v>0</v>
      </c>
      <c r="K707" s="111"/>
    </row>
    <row r="708" s="51" customFormat="true" ht="12.75" hidden="true" customHeight="true" outlineLevel="0" collapsed="false">
      <c r="A708" s="49" t="s">
        <v>708</v>
      </c>
      <c r="B708" s="49"/>
      <c r="C708" s="50" t="str">
        <f aca="false">INDEX((klasyfikacja!$B$2:$B$136),MATCH(A708,klasyfikacja!$A$2:$A$136,0))</f>
        <v>Dotacja celowa otrzymana z gminy na zadania bieżące realizowane na podstawie porozumień (umów) między jednostkami samorządu terytorialnego</v>
      </c>
      <c r="D708" s="98" t="n">
        <v>710</v>
      </c>
      <c r="E708" s="102" t="n">
        <v>2310</v>
      </c>
      <c r="F708" s="100" t="n">
        <f aca="false">SUM(G708:H708)</f>
        <v>0</v>
      </c>
      <c r="G708" s="101" t="n">
        <f aca="false" t="array" ref="G708:G708">SUM(IF(ewidencja!$A$8:$A$759=D708,IF(ewidencja!$C$8:$C$759=E708,ewidencja!$F$8:$F$759,0),0))</f>
        <v>0</v>
      </c>
      <c r="H708" s="101" t="n">
        <f aca="false" t="array" ref="H708:H708">SUM(IF(ewidencja!$A$8:$A$759=D708,IF(ewidencja!$C$8:$C$759=E708,ewidencja!$G$8:$G$759,0),0))</f>
        <v>0</v>
      </c>
      <c r="K708" s="111"/>
    </row>
    <row r="709" s="51" customFormat="true" ht="12.75" hidden="true" customHeight="true" outlineLevel="0" collapsed="false">
      <c r="A709" s="49" t="s">
        <v>712</v>
      </c>
      <c r="B709" s="49"/>
      <c r="C709" s="50" t="str">
        <f aca="false">INDEX((klasyfikacja!$B$2:$B$136),MATCH(A709,klasyfikacja!$A$2:$A$136,0))</f>
        <v>Dotacja celowa otrzymana z powiatu na zadania bieżące realizowane na podstawie porozumień (umów) między jednostkami samorządu terytorialnego</v>
      </c>
      <c r="D709" s="98" t="n">
        <v>710</v>
      </c>
      <c r="E709" s="102" t="n">
        <v>2320</v>
      </c>
      <c r="F709" s="100" t="n">
        <f aca="false">SUM(G709:H709)</f>
        <v>0</v>
      </c>
      <c r="G709" s="101" t="n">
        <f aca="false" t="array" ref="G709:G709">SUM(IF(ewidencja!$A$8:$A$759=D709,IF(ewidencja!$C$8:$C$759=E709,ewidencja!$F$8:$F$759,0),0))</f>
        <v>0</v>
      </c>
      <c r="H709" s="101" t="n">
        <f aca="false" t="array" ref="H709:H709">SUM(IF(ewidencja!$A$8:$A$759=D709,IF(ewidencja!$C$8:$C$759=E709,ewidencja!$G$8:$G$759,0),0))</f>
        <v>0</v>
      </c>
      <c r="K709" s="111"/>
    </row>
    <row r="710" s="51" customFormat="true" ht="12.75" hidden="true" customHeight="true" outlineLevel="0" collapsed="false">
      <c r="A710" s="49" t="s">
        <v>714</v>
      </c>
      <c r="B710" s="49"/>
      <c r="C710" s="50" t="str">
        <f aca="false">INDEX((klasyfikacja!$B$2:$B$136),MATCH(A710,klasyfikacja!$A$2:$A$136,0))</f>
        <v>Dotacja celowa otrzymana od samorządu województwa na zadania bieżące realizowane na podstawie porozumień (umów) między jednostkami samorządu terytorialnego</v>
      </c>
      <c r="D710" s="98" t="n">
        <v>710</v>
      </c>
      <c r="E710" s="102" t="n">
        <v>2330</v>
      </c>
      <c r="F710" s="100" t="n">
        <f aca="false">SUM(G710:H710)</f>
        <v>0</v>
      </c>
      <c r="G710" s="101" t="n">
        <f aca="false" t="array" ref="G710:G710">SUM(IF(ewidencja!$A$8:$A$759=D710,IF(ewidencja!$C$8:$C$759=E710,ewidencja!$F$8:$F$759,0),0))</f>
        <v>0</v>
      </c>
      <c r="H710" s="101" t="n">
        <f aca="false" t="array" ref="H710:H710">SUM(IF(ewidencja!$A$8:$A$759=D710,IF(ewidencja!$C$8:$C$759=E710,ewidencja!$G$8:$G$759,0),0))</f>
        <v>0</v>
      </c>
      <c r="K710" s="111"/>
    </row>
    <row r="711" s="51" customFormat="true" ht="26.25" hidden="false" customHeight="true" outlineLevel="0" collapsed="false">
      <c r="A711" s="49" t="n">
        <v>2360</v>
      </c>
      <c r="B711" s="49"/>
      <c r="C711" s="50" t="e">
        <f aca="false">INDEX((klasyfikacja!$B$2:$B$136),MATCH(A711,klasyfikacja!$A$2:$A$136,0))</f>
        <v>#N/A</v>
      </c>
      <c r="D711" s="98" t="n">
        <v>710</v>
      </c>
      <c r="E711" s="102" t="n">
        <v>2360</v>
      </c>
      <c r="F711" s="113" t="n">
        <f aca="false">SUM(G711:H711)</f>
        <v>3000</v>
      </c>
      <c r="G711" s="101" t="n">
        <f aca="false" t="array" ref="G711:G711">SUM(IF(ewidencja!$A$8:$A$759=D711,IF(ewidencja!$C$8:$C$759=E711,ewidencja!$F$8:$F$759,0),0))</f>
        <v>0</v>
      </c>
      <c r="H711" s="101" t="n">
        <f aca="false" t="array" ref="H711:H711">SUM(IF(ewidencja!$A$8:$A$759=D711,IF(ewidencja!$C$8:$C$759=E711,ewidencja!$G$8:$G$759,0),0))</f>
        <v>3000</v>
      </c>
      <c r="K711" s="111"/>
    </row>
    <row r="712" s="51" customFormat="true" ht="12.75" hidden="true" customHeight="true" outlineLevel="0" collapsed="false">
      <c r="A712" s="49" t="s">
        <v>718</v>
      </c>
      <c r="B712" s="49"/>
      <c r="C712" s="50" t="str">
        <f aca="false">INDEX((klasyfikacja!$B$2:$B$136),MATCH(A712,klasyfikacja!$A$2:$A$136,0))</f>
        <v>Wpływy do budżetu nadwyżki środków obrotowych samorządowego zakładu budżetowego</v>
      </c>
      <c r="D712" s="98" t="n">
        <v>710</v>
      </c>
      <c r="E712" s="102" t="n">
        <v>2370</v>
      </c>
      <c r="F712" s="100" t="n">
        <f aca="false">SUM(G712:H712)</f>
        <v>0</v>
      </c>
      <c r="G712" s="101" t="n">
        <f aca="false" t="array" ref="G712:G712">SUM(IF(ewidencja!$A$8:$A$759=D712,IF(ewidencja!$C$8:$C$759=E712,ewidencja!$F$8:$F$759,0),0))</f>
        <v>0</v>
      </c>
      <c r="H712" s="101" t="n">
        <f aca="false" t="array" ref="H712:H712">SUM(IF(ewidencja!$A$8:$A$759=D712,IF(ewidencja!$C$8:$C$759=E712,ewidencja!$G$8:$G$759,0),0))</f>
        <v>0</v>
      </c>
      <c r="K712" s="111"/>
    </row>
    <row r="713" s="51" customFormat="true" ht="12.75" hidden="true" customHeight="true" outlineLevel="0" collapsed="false">
      <c r="A713" s="49" t="s">
        <v>720</v>
      </c>
      <c r="B713" s="49"/>
      <c r="C713" s="50" t="str">
        <f aca="false">INDEX((klasyfikacja!$B$2:$B$136),MATCH(A713,klasyfikacja!$A$2:$A$136,0))</f>
        <v>Dotacja otrzymana z państwowego funduszu celowego na realizację zadań bieżących jednostek sektora finansów publicznych</v>
      </c>
      <c r="D713" s="98" t="n">
        <v>710</v>
      </c>
      <c r="E713" s="102" t="n">
        <v>2440</v>
      </c>
      <c r="F713" s="100" t="n">
        <f aca="false">SUM(G713:H713)</f>
        <v>0</v>
      </c>
      <c r="G713" s="101" t="n">
        <f aca="false" t="array" ref="G713:G713">SUM(IF(ewidencja!$A$8:$A$759=D713,IF(ewidencja!$C$8:$C$759=E713,ewidencja!$F$8:$F$759,0),0))</f>
        <v>0</v>
      </c>
      <c r="H713" s="101" t="n">
        <f aca="false" t="array" ref="H713:H713">SUM(IF(ewidencja!$A$8:$A$759=D713,IF(ewidencja!$C$8:$C$759=E713,ewidencja!$G$8:$G$759,0),0))</f>
        <v>0</v>
      </c>
      <c r="K713" s="111"/>
    </row>
    <row r="714" s="51" customFormat="true" ht="12.75" hidden="true" customHeight="true" outlineLevel="0" collapsed="false">
      <c r="A714" s="49" t="s">
        <v>722</v>
      </c>
      <c r="B714" s="49"/>
      <c r="C714" s="50" t="str">
        <f aca="false">INDEX((klasyfikacja!$B$2:$B$136),MATCH(A714,klasyfikacja!$A$2:$A$136,0))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714" s="98" t="n">
        <v>710</v>
      </c>
      <c r="E714" s="102" t="n">
        <v>2442</v>
      </c>
      <c r="F714" s="100" t="n">
        <f aca="false">SUM(G714:H714)</f>
        <v>0</v>
      </c>
      <c r="G714" s="101" t="n">
        <f aca="false" t="array" ref="G714:G714">SUM(IF(ewidencja!$A$8:$A$759=D714,IF(ewidencja!$C$8:$C$759=E714,ewidencja!$F$8:$F$759,0),0))</f>
        <v>0</v>
      </c>
      <c r="H714" s="101" t="n">
        <f aca="false" t="array" ref="H714:H714">SUM(IF(ewidencja!$A$8:$A$759=D714,IF(ewidencja!$C$8:$C$759=E714,ewidencja!$G$8:$G$759,0),0))</f>
        <v>0</v>
      </c>
      <c r="K714" s="111"/>
    </row>
    <row r="715" s="51" customFormat="true" ht="12.75" hidden="true" customHeight="true" outlineLevel="0" collapsed="false">
      <c r="A715" s="49" t="s">
        <v>724</v>
      </c>
      <c r="B715" s="49"/>
      <c r="C715" s="50" t="str">
        <f aca="false">INDEX((klasyfikacja!$B$2:$B$136),MATCH(A715,klasyfikacja!$A$2:$A$136,0))</f>
        <v>Środki otrzymane od pozostałych jednostek zaliczanych do sektora finansów publicznych na realizację zadań bieżących jednostek zaliczanych do sektora finansów publicznych</v>
      </c>
      <c r="D715" s="98" t="n">
        <v>710</v>
      </c>
      <c r="E715" s="102" t="n">
        <v>2460</v>
      </c>
      <c r="F715" s="100" t="n">
        <f aca="false">SUM(G715:H715)</f>
        <v>0</v>
      </c>
      <c r="G715" s="101" t="n">
        <f aca="false" t="array" ref="G715:G715">SUM(IF(ewidencja!$A$8:$A$759=D715,IF(ewidencja!$C$8:$C$759=E715,ewidencja!$F$8:$F$759,0),0))</f>
        <v>0</v>
      </c>
      <c r="H715" s="101" t="n">
        <f aca="false" t="array" ref="H715:H715">SUM(IF(ewidencja!$A$8:$A$759=D715,IF(ewidencja!$C$8:$C$759=E715,ewidencja!$G$8:$G$759,0),0))</f>
        <v>0</v>
      </c>
      <c r="K715" s="111"/>
    </row>
    <row r="716" s="51" customFormat="true" ht="12.75" hidden="true" customHeight="true" outlineLevel="0" collapsed="false">
      <c r="A716" s="49" t="s">
        <v>728</v>
      </c>
      <c r="B716" s="49"/>
      <c r="C716" s="50" t="str">
        <f aca="false">INDEX((klasyfikacja!$B$2:$B$136),MATCH(A716,klasyfikacja!$A$2:$A$136,0))</f>
        <v>Rekompensaty utraconych dochodów w podatkach i opłatach lokalnych</v>
      </c>
      <c r="D716" s="98" t="n">
        <v>710</v>
      </c>
      <c r="E716" s="102" t="n">
        <v>2680</v>
      </c>
      <c r="F716" s="100" t="n">
        <f aca="false">SUM(G716:H716)</f>
        <v>0</v>
      </c>
      <c r="G716" s="101" t="n">
        <f aca="false" t="array" ref="G716:G716">SUM(IF(ewidencja!$A$8:$A$759=D716,IF(ewidencja!$C$8:$C$759=E716,ewidencja!$F$8:$F$759,0),0))</f>
        <v>0</v>
      </c>
      <c r="H716" s="101" t="n">
        <f aca="false" t="array" ref="H716:H716">SUM(IF(ewidencja!$A$8:$A$759=D716,IF(ewidencja!$C$8:$C$759=E716,ewidencja!$G$8:$G$759,0),0))</f>
        <v>0</v>
      </c>
      <c r="K716" s="111"/>
    </row>
    <row r="717" s="51" customFormat="true" ht="12.75" hidden="true" customHeight="true" outlineLevel="0" collapsed="false">
      <c r="A717" s="49" t="s">
        <v>730</v>
      </c>
      <c r="B717" s="49"/>
      <c r="C717" s="50" t="str">
        <f aca="false">INDEX((klasyfikacja!$B$2:$B$136),MATCH(A717,klasyfikacja!$A$2:$A$136,0))</f>
        <v>Środki z Funduszu Pracy otrzymane na realizację zadań wynikających z odrębnych ustaw</v>
      </c>
      <c r="D717" s="98" t="n">
        <v>710</v>
      </c>
      <c r="E717" s="102" t="n">
        <v>2690</v>
      </c>
      <c r="F717" s="100" t="n">
        <f aca="false">SUM(G717:H717)</f>
        <v>0</v>
      </c>
      <c r="G717" s="101" t="n">
        <f aca="false" t="array" ref="G717:G717">SUM(IF(ewidencja!$A$8:$A$759=D717,IF(ewidencja!$C$8:$C$759=E717,ewidencja!$F$8:$F$759,0),0))</f>
        <v>0</v>
      </c>
      <c r="H717" s="101" t="n">
        <f aca="false" t="array" ref="H717:H717">SUM(IF(ewidencja!$A$8:$A$759=D717,IF(ewidencja!$C$8:$C$759=E717,ewidencja!$G$8:$G$759,0),0))</f>
        <v>0</v>
      </c>
      <c r="K717" s="111"/>
    </row>
    <row r="718" s="51" customFormat="true" ht="25.5" hidden="true" customHeight="true" outlineLevel="0" collapsed="false">
      <c r="A718" s="49" t="s">
        <v>732</v>
      </c>
      <c r="B718" s="49"/>
      <c r="C718" s="50" t="str">
        <f aca="false">INDEX((klasyfikacja!$B$2:$B$136),MATCH(A718,klasyfikacja!$A$2:$A$136,0))</f>
        <v>Środki na dofinansowanie własnych zadań bieżących gmin, powiatów (związków gmin, związków powiatowo-gminnych, związków powiatów), samorządów województw, pozyskane z innych źródeł</v>
      </c>
      <c r="D718" s="98" t="n">
        <v>710</v>
      </c>
      <c r="E718" s="102" t="n">
        <v>2700</v>
      </c>
      <c r="F718" s="100" t="n">
        <f aca="false">SUM(G718:H718)</f>
        <v>0</v>
      </c>
      <c r="G718" s="101" t="n">
        <f aca="false" t="array" ref="G718:G718">SUM(IF(ewidencja!$A$8:$A$759=D718,IF(ewidencja!$C$8:$C$759=E718,ewidencja!$F$8:$F$759,0),0))</f>
        <v>0</v>
      </c>
      <c r="H718" s="101" t="n">
        <f aca="false" t="array" ref="H718:H718">SUM(IF(ewidencja!$A$8:$A$759=D718,IF(ewidencja!$C$8:$C$759=E718,ewidencja!$G$8:$G$759,0),0))</f>
        <v>0</v>
      </c>
      <c r="K718" s="111"/>
    </row>
    <row r="719" s="51" customFormat="true" ht="12.75" hidden="true" customHeight="true" outlineLevel="0" collapsed="false">
      <c r="A719" s="49" t="s">
        <v>734</v>
      </c>
      <c r="B719" s="49"/>
      <c r="C719" s="50" t="str">
        <f aca="false">INDEX((klasyfikacja!$B$2:$B$136),MATCH(A719,klasyfikacja!$A$2:$A$136,0))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719" s="98" t="n">
        <v>710</v>
      </c>
      <c r="E719" s="102" t="n">
        <v>2701</v>
      </c>
      <c r="F719" s="100" t="n">
        <f aca="false">SUM(G719:H719)</f>
        <v>0</v>
      </c>
      <c r="G719" s="101" t="n">
        <f aca="false" t="array" ref="G719:G719">SUM(IF(ewidencja!$A$8:$A$759=D719,IF(ewidencja!$C$8:$C$759=E719,ewidencja!$F$8:$F$759,0),0))</f>
        <v>0</v>
      </c>
      <c r="H719" s="101" t="n">
        <f aca="false" t="array" ref="H719:H719">SUM(IF(ewidencja!$A$8:$A$759=D719,IF(ewidencja!$C$8:$C$759=E719,ewidencja!$G$8:$G$759,0),0))</f>
        <v>0</v>
      </c>
      <c r="K719" s="111"/>
    </row>
    <row r="720" s="51" customFormat="true" ht="12.75" hidden="true" customHeight="true" outlineLevel="0" collapsed="false">
      <c r="A720" s="49" t="s">
        <v>740</v>
      </c>
      <c r="B720" s="49"/>
      <c r="C720" s="50" t="str">
        <f aca="false">INDEX((klasyfikacja!$B$2:$B$136),MATCH(A720,klasyfikacja!$A$2:$A$136,0))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720" s="98" t="n">
        <v>710</v>
      </c>
      <c r="E720" s="102" t="n">
        <v>2705</v>
      </c>
      <c r="F720" s="100" t="n">
        <f aca="false">SUM(G720:H720)</f>
        <v>0</v>
      </c>
      <c r="G720" s="101" t="n">
        <f aca="false" t="array" ref="G720:G720">SUM(IF(ewidencja!$A$8:$A$759=D720,IF(ewidencja!$C$8:$C$759=E720,ewidencja!$F$8:$F$759,0),0))</f>
        <v>0</v>
      </c>
      <c r="H720" s="101" t="n">
        <f aca="false" t="array" ref="H720:H720">SUM(IF(ewidencja!$A$8:$A$759=D720,IF(ewidencja!$C$8:$C$759=E720,ewidencja!$G$8:$G$759,0),0))</f>
        <v>0</v>
      </c>
      <c r="K720" s="111"/>
    </row>
    <row r="721" s="51" customFormat="true" ht="12.75" hidden="true" customHeight="true" outlineLevel="0" collapsed="false">
      <c r="A721" s="49" t="s">
        <v>742</v>
      </c>
      <c r="B721" s="49"/>
      <c r="C721" s="50" t="str">
        <f aca="false">INDEX((klasyfikacja!$B$2:$B$136),MATCH(A721,klasyfikacja!$A$2:$A$136,0))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721" s="98" t="n">
        <v>710</v>
      </c>
      <c r="E721" s="102" t="n">
        <v>2706</v>
      </c>
      <c r="F721" s="100" t="n">
        <f aca="false">SUM(G721:H721)</f>
        <v>0</v>
      </c>
      <c r="G721" s="101" t="n">
        <f aca="false" t="array" ref="G721:G721">SUM(IF(ewidencja!$A$8:$A$759=D721,IF(ewidencja!$C$8:$C$759=E721,ewidencja!$F$8:$F$759,0),0))</f>
        <v>0</v>
      </c>
      <c r="H721" s="101" t="n">
        <f aca="false" t="array" ref="H721:H721">SUM(IF(ewidencja!$A$8:$A$759=D721,IF(ewidencja!$C$8:$C$759=E721,ewidencja!$G$8:$G$759,0),0))</f>
        <v>0</v>
      </c>
      <c r="K721" s="111"/>
    </row>
    <row r="722" s="51" customFormat="true" ht="12.75" hidden="true" customHeight="true" outlineLevel="0" collapsed="false">
      <c r="A722" s="49" t="s">
        <v>744</v>
      </c>
      <c r="B722" s="49"/>
      <c r="C722" s="50" t="str">
        <f aca="false">INDEX((klasyfikacja!$B$2:$B$136),MATCH(A722,klasyfikacja!$A$2:$A$136,0))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722" s="98" t="n">
        <v>710</v>
      </c>
      <c r="E722" s="102" t="n">
        <v>2707</v>
      </c>
      <c r="F722" s="100" t="n">
        <f aca="false">SUM(G722:H722)</f>
        <v>0</v>
      </c>
      <c r="G722" s="101" t="n">
        <f aca="false" t="array" ref="G722:G722">SUM(IF(ewidencja!$A$8:$A$759=D722,IF(ewidencja!$C$8:$C$759=E722,ewidencja!$F$8:$F$759,0),0))</f>
        <v>0</v>
      </c>
      <c r="H722" s="101" t="n">
        <f aca="false" t="array" ref="H722:H722">SUM(IF(ewidencja!$A$8:$A$759=D722,IF(ewidencja!$C$8:$C$759=E722,ewidencja!$G$8:$G$759,0),0))</f>
        <v>0</v>
      </c>
      <c r="K722" s="111"/>
    </row>
    <row r="723" s="51" customFormat="true" ht="12.75" hidden="true" customHeight="true" outlineLevel="0" collapsed="false">
      <c r="A723" s="49" t="s">
        <v>746</v>
      </c>
      <c r="B723" s="49"/>
      <c r="C723" s="50" t="str">
        <f aca="false">INDEX((klasyfikacja!$B$2:$B$136),MATCH(A723,klasyfikacja!$A$2:$A$136,0))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723" s="98" t="n">
        <v>710</v>
      </c>
      <c r="E723" s="102" t="n">
        <v>2708</v>
      </c>
      <c r="F723" s="100" t="n">
        <f aca="false">SUM(G723:H723)</f>
        <v>0</v>
      </c>
      <c r="G723" s="101" t="n">
        <f aca="false" t="array" ref="G723:G723">SUM(IF(ewidencja!$A$8:$A$759=D723,IF(ewidencja!$C$8:$C$759=E723,ewidencja!$F$8:$F$759,0),0))</f>
        <v>0</v>
      </c>
      <c r="H723" s="101" t="n">
        <f aca="false" t="array" ref="H723:H723">SUM(IF(ewidencja!$A$8:$A$759=D723,IF(ewidencja!$C$8:$C$759=E723,ewidencja!$G$8:$G$759,0),0))</f>
        <v>0</v>
      </c>
      <c r="K723" s="111"/>
    </row>
    <row r="724" s="51" customFormat="true" ht="12.75" hidden="true" customHeight="true" outlineLevel="0" collapsed="false">
      <c r="A724" s="49" t="s">
        <v>750</v>
      </c>
      <c r="B724" s="49"/>
      <c r="C724" s="50" t="str">
        <f aca="false">INDEX((klasyfikacja!$B$2:$B$136),MATCH(A724,klasyfikacja!$A$2:$A$136,0))</f>
        <v>Dotacja celowa otrzymana z tytułu pomocy finansowej udzielanej między jednostkami samorządu terytorialnego na dofinansowanie własnych zadań bieżących</v>
      </c>
      <c r="D724" s="98" t="n">
        <v>710</v>
      </c>
      <c r="E724" s="102" t="n">
        <v>2710</v>
      </c>
      <c r="F724" s="100" t="n">
        <f aca="false">SUM(G724:H724)</f>
        <v>0</v>
      </c>
      <c r="G724" s="101" t="n">
        <f aca="false" t="array" ref="G724:G724">SUM(IF(ewidencja!$A$8:$A$759=D724,IF(ewidencja!$C$8:$C$759=E724,ewidencja!$F$8:$F$759,0),0))</f>
        <v>0</v>
      </c>
      <c r="H724" s="101" t="n">
        <f aca="false" t="array" ref="H724:H724">SUM(IF(ewidencja!$A$8:$A$759=D724,IF(ewidencja!$C$8:$C$759=E724,ewidencja!$G$8:$G$759,0),0))</f>
        <v>0</v>
      </c>
      <c r="K724" s="111"/>
    </row>
    <row r="725" s="112" customFormat="true" ht="12.75" hidden="true" customHeight="true" outlineLevel="0" collapsed="false">
      <c r="A725" s="49" t="s">
        <v>752</v>
      </c>
      <c r="B725" s="49"/>
      <c r="C725" s="50" t="str">
        <f aca="false">INDEX((klasyfikacja!$B$2:$B$136),MATCH(A725,klasyfikacja!$A$2:$A$136,0))</f>
        <v>Środki na uzupełnienie dochodów gmin</v>
      </c>
      <c r="D725" s="98" t="n">
        <v>710</v>
      </c>
      <c r="E725" s="102" t="n">
        <v>2750</v>
      </c>
      <c r="F725" s="100" t="n">
        <f aca="false">SUM(G725:H725)</f>
        <v>0</v>
      </c>
      <c r="G725" s="101" t="n">
        <f aca="false" t="array" ref="G725:G725">SUM(IF(ewidencja!$A$8:$A$759=D725,IF(ewidencja!$C$8:$C$759=E725,ewidencja!$F$8:$F$759,0),0))</f>
        <v>0</v>
      </c>
      <c r="H725" s="101" t="n">
        <f aca="false" t="array" ref="H725:H725">SUM(IF(ewidencja!$A$8:$A$759=D725,IF(ewidencja!$C$8:$C$759=E725,ewidencja!$G$8:$G$759,0),0))</f>
        <v>0</v>
      </c>
    </row>
    <row r="726" s="112" customFormat="true" ht="12.75" hidden="true" customHeight="true" outlineLevel="0" collapsed="false">
      <c r="A726" s="49" t="s">
        <v>754</v>
      </c>
      <c r="B726" s="49"/>
      <c r="C726" s="50" t="str">
        <f aca="false">INDEX((klasyfikacja!$B$2:$B$136),MATCH(A726,klasyfikacja!$A$2:$A$136,0))</f>
        <v>Środki na uzupełnienie dochodów powiatów</v>
      </c>
      <c r="D726" s="98" t="n">
        <v>710</v>
      </c>
      <c r="E726" s="102" t="n">
        <v>2760</v>
      </c>
      <c r="F726" s="100" t="n">
        <f aca="false">SUM(G726:H726)</f>
        <v>0</v>
      </c>
      <c r="G726" s="101" t="n">
        <f aca="false" t="array" ref="G726:G726">SUM(IF(ewidencja!$A$8:$A$759=D726,IF(ewidencja!$C$8:$C$759=E726,ewidencja!$F$8:$F$759,0),0))</f>
        <v>0</v>
      </c>
      <c r="H726" s="101" t="n">
        <f aca="false" t="array" ref="H726:H726">SUM(IF(ewidencja!$A$8:$A$759=D726,IF(ewidencja!$C$8:$C$759=E726,ewidencja!$G$8:$G$759,0),0))</f>
        <v>0</v>
      </c>
    </row>
    <row r="727" s="112" customFormat="true" ht="12.75" hidden="true" customHeight="true" outlineLevel="0" collapsed="false">
      <c r="A727" s="49" t="s">
        <v>756</v>
      </c>
      <c r="B727" s="49"/>
      <c r="C727" s="50" t="str">
        <f aca="false">INDEX((klasyfikacja!$B$2:$B$136),MATCH(A727,klasyfikacja!$A$2:$A$136,0))</f>
        <v>Środki na utrzymanie rzecznych przepraw promowych oraz na remonty, utrzymanie, ochronę i zarządzanie drogami krajowymi i wojewódzkimi w granicach miast na prawach powiatu</v>
      </c>
      <c r="D727" s="98" t="n">
        <v>710</v>
      </c>
      <c r="E727" s="102" t="n">
        <v>2790</v>
      </c>
      <c r="F727" s="100" t="n">
        <f aca="false">SUM(G727:H727)</f>
        <v>0</v>
      </c>
      <c r="G727" s="101" t="n">
        <f aca="false" t="array" ref="G727:G727">SUM(IF(ewidencja!$A$8:$A$759=D727,IF(ewidencja!$C$8:$C$759=E727,ewidencja!$F$8:$F$759,0),0))</f>
        <v>0</v>
      </c>
      <c r="H727" s="101" t="n">
        <f aca="false" t="array" ref="H727:H727">SUM(IF(ewidencja!$A$8:$A$759=D727,IF(ewidencja!$C$8:$C$759=E727,ewidencja!$G$8:$G$759,0),0))</f>
        <v>0</v>
      </c>
    </row>
    <row r="728" s="112" customFormat="true" ht="12.75" hidden="true" customHeight="true" outlineLevel="0" collapsed="false">
      <c r="A728" s="49" t="s">
        <v>758</v>
      </c>
      <c r="B728" s="49"/>
      <c r="C728" s="50" t="str">
        <f aca="false">INDEX((klasyfikacja!$B$2:$B$136),MATCH(A728,klasyfikacja!$A$2:$A$136,0))</f>
        <v>Dotacja z budżetu państwa dla gmin uzdrowiskowych</v>
      </c>
      <c r="D728" s="98" t="n">
        <v>710</v>
      </c>
      <c r="E728" s="102" t="n">
        <v>2870</v>
      </c>
      <c r="F728" s="100" t="n">
        <f aca="false">SUM(G728:H728)</f>
        <v>0</v>
      </c>
      <c r="G728" s="101" t="n">
        <f aca="false" t="array" ref="G728:G728">SUM(IF(ewidencja!$A$8:$A$759=D728,IF(ewidencja!$C$8:$C$759=E728,ewidencja!$F$8:$F$759,0),0))</f>
        <v>0</v>
      </c>
      <c r="H728" s="101" t="n">
        <f aca="false" t="array" ref="H728:H728">SUM(IF(ewidencja!$A$8:$A$759=D728,IF(ewidencja!$C$8:$C$759=E728,ewidencja!$G$8:$G$759,0),0))</f>
        <v>0</v>
      </c>
    </row>
    <row r="729" s="112" customFormat="true" ht="12.75" hidden="true" customHeight="true" outlineLevel="0" collapsed="false">
      <c r="A729" s="49" t="s">
        <v>760</v>
      </c>
      <c r="B729" s="49"/>
      <c r="C729" s="50" t="str">
        <f aca="false">INDEX((klasyfikacja!$B$2:$B$136),MATCH(A729,klasyfikacja!$A$2:$A$136,0))</f>
        <v>Wpływy ze zwrotów dotacji oraz płatności wykorzystanych niezgodnie z przeznaczeniem lub wykorzystanych z naruszeniem procedur, o których mowa w art. 184 ustawy, pobranych nienależnie lub w nadmiernej wysokości</v>
      </c>
      <c r="D729" s="98" t="n">
        <v>710</v>
      </c>
      <c r="E729" s="102" t="n">
        <v>2910</v>
      </c>
      <c r="F729" s="100" t="n">
        <f aca="false">SUM(G729:H729)</f>
        <v>0</v>
      </c>
      <c r="G729" s="101" t="n">
        <f aca="false" t="array" ref="G729:G729">SUM(IF(ewidencja!$A$8:$A$759=D729,IF(ewidencja!$C$8:$C$759=E729,ewidencja!$F$8:$F$759,0),0))</f>
        <v>0</v>
      </c>
      <c r="H729" s="101" t="n">
        <f aca="false" t="array" ref="H729:H729">SUM(IF(ewidencja!$A$8:$A$759=D729,IF(ewidencja!$C$8:$C$759=E729,ewidencja!$G$8:$G$759,0),0))</f>
        <v>0</v>
      </c>
    </row>
    <row r="730" s="112" customFormat="true" ht="12.75" hidden="true" customHeight="true" outlineLevel="0" collapsed="false">
      <c r="A730" s="49" t="s">
        <v>762</v>
      </c>
      <c r="B730" s="49"/>
      <c r="C730" s="50" t="str">
        <f aca="false">INDEX((klasyfikacja!$B$2:$B$136),MATCH(A730,klasyfikacja!$A$2:$A$136,0))</f>
        <v>Subwencje ogólne z budżetu państwa</v>
      </c>
      <c r="D730" s="98" t="n">
        <v>710</v>
      </c>
      <c r="E730" s="102" t="n">
        <v>2920</v>
      </c>
      <c r="F730" s="100" t="n">
        <f aca="false">SUM(G730:H730)</f>
        <v>0</v>
      </c>
      <c r="G730" s="101" t="n">
        <f aca="false" t="array" ref="G730:G730">SUM(IF(ewidencja!$A$8:$A$759=D730,IF(ewidencja!$C$8:$C$759=E730,ewidencja!$F$8:$F$759,0),0))</f>
        <v>0</v>
      </c>
      <c r="H730" s="101" t="n">
        <f aca="false" t="array" ref="H730:H730">SUM(IF(ewidencja!$A$8:$A$759=D730,IF(ewidencja!$C$8:$C$759=E730,ewidencja!$G$8:$G$759,0),0))</f>
        <v>0</v>
      </c>
    </row>
    <row r="731" s="112" customFormat="true" ht="12.75" hidden="true" customHeight="true" outlineLevel="0" collapsed="false">
      <c r="A731" s="49" t="s">
        <v>764</v>
      </c>
      <c r="B731" s="49"/>
      <c r="C731" s="50" t="str">
        <f aca="false">INDEX((klasyfikacja!$B$2:$B$136),MATCH(A731,klasyfikacja!$A$2:$A$136,0))</f>
        <v>Wpływy ze zwrotów niewykorzystanych dotacji oraz płatności</v>
      </c>
      <c r="D731" s="98" t="n">
        <v>710</v>
      </c>
      <c r="E731" s="102" t="n">
        <v>2950</v>
      </c>
      <c r="F731" s="100" t="n">
        <f aca="false">SUM(G731:H731)</f>
        <v>0</v>
      </c>
      <c r="G731" s="101" t="n">
        <f aca="false" t="array" ref="G731:G731">SUM(IF(ewidencja!$A$8:$A$759=D731,IF(ewidencja!$C$8:$C$759=E731,ewidencja!$F$8:$F$759,0),0))</f>
        <v>0</v>
      </c>
      <c r="H731" s="101" t="n">
        <f aca="false" t="array" ref="H731:H731">SUM(IF(ewidencja!$A$8:$A$759=D731,IF(ewidencja!$C$8:$C$759=E731,ewidencja!$G$8:$G$759,0),0))</f>
        <v>0</v>
      </c>
    </row>
    <row r="732" s="112" customFormat="true" ht="18" hidden="false" customHeight="true" outlineLevel="0" collapsed="false">
      <c r="A732" s="94"/>
      <c r="B732" s="94"/>
      <c r="C732" s="95" t="s">
        <v>869</v>
      </c>
      <c r="D732" s="98"/>
      <c r="E732" s="104"/>
      <c r="F732" s="96" t="n">
        <f aca="false">SUM(G732:H732)</f>
        <v>8738245</v>
      </c>
      <c r="G732" s="97" t="n">
        <f aca="false">SUM(G733:G767)</f>
        <v>8371287</v>
      </c>
      <c r="H732" s="97" t="n">
        <f aca="false">SUM(H733:H767)</f>
        <v>366958</v>
      </c>
    </row>
    <row r="733" s="112" customFormat="true" ht="12.75" hidden="true" customHeight="true" outlineLevel="0" collapsed="false">
      <c r="A733" s="49" t="s">
        <v>766</v>
      </c>
      <c r="B733" s="49"/>
      <c r="C733" s="50" t="str">
        <f aca="false">INDEX((klasyfikacja!$B$2:$B$136),MATCH(A733,klasyfikacja!$A$2:$A$136,0))</f>
        <v>Wpływy z tytułu przekształcenia prawa użytkowania wieczystego w prawo własności</v>
      </c>
      <c r="D733" s="98" t="n">
        <v>710</v>
      </c>
      <c r="E733" s="102" t="s">
        <v>419</v>
      </c>
      <c r="F733" s="100" t="n">
        <f aca="false">SUM(G733:H733)</f>
        <v>0</v>
      </c>
      <c r="G733" s="101" t="n">
        <f aca="false" t="array" ref="G733:G733">SUM(IF(ewidencja!$A$8:$A$759=D733,IF(ewidencja!$C$8:$C$759=E733,ewidencja!$F$8:$F$759,0),0))</f>
        <v>0</v>
      </c>
      <c r="H733" s="101" t="n">
        <f aca="false" t="array" ref="H733:H733">SUM(IF(ewidencja!$A$8:$A$759=D733,IF(ewidencja!$C$8:$C$759=E733,ewidencja!$G$8:$G$759,0),0))</f>
        <v>0</v>
      </c>
    </row>
    <row r="734" s="112" customFormat="true" ht="12.75" hidden="true" customHeight="true" outlineLevel="0" collapsed="false">
      <c r="A734" s="49" t="s">
        <v>768</v>
      </c>
      <c r="B734" s="49"/>
      <c r="C734" s="50" t="str">
        <f aca="false">INDEX((klasyfikacja!$B$2:$B$136),MATCH(A734,klasyfikacja!$A$2:$A$136,0))</f>
        <v>Wpłaty z tytułu odpłatnego nabycia prawa własności oraz prawa użytkowania wieczystego nieruchomości</v>
      </c>
      <c r="D734" s="98" t="n">
        <v>710</v>
      </c>
      <c r="E734" s="102" t="s">
        <v>475</v>
      </c>
      <c r="F734" s="100" t="n">
        <f aca="false">SUM(G734:H734)</f>
        <v>0</v>
      </c>
      <c r="G734" s="101" t="n">
        <f aca="false" t="array" ref="G734:G734">SUM(IF(ewidencja!$A$8:$A$759=D734,IF(ewidencja!$C$8:$C$759=E734,ewidencja!$F$8:$F$759,0),0))</f>
        <v>0</v>
      </c>
      <c r="H734" s="101" t="n">
        <f aca="false" t="array" ref="H734:H734">SUM(IF(ewidencja!$A$8:$A$759=D734,IF(ewidencja!$C$8:$C$759=E734,ewidencja!$G$8:$G$759,0),0))</f>
        <v>0</v>
      </c>
    </row>
    <row r="735" s="112" customFormat="true" ht="12.75" hidden="true" customHeight="true" outlineLevel="0" collapsed="false">
      <c r="A735" s="49" t="s">
        <v>770</v>
      </c>
      <c r="B735" s="49"/>
      <c r="C735" s="50" t="str">
        <f aca="false">INDEX((klasyfikacja!$B$2:$B$136),MATCH(A735,klasyfikacja!$A$2:$A$136,0))</f>
        <v>Wpływy ze zbycia praw majątkowych</v>
      </c>
      <c r="D735" s="98" t="n">
        <v>710</v>
      </c>
      <c r="E735" s="102" t="s">
        <v>870</v>
      </c>
      <c r="F735" s="100" t="n">
        <f aca="false">SUM(G735:H735)</f>
        <v>0</v>
      </c>
      <c r="G735" s="101" t="n">
        <f aca="false" t="array" ref="G735:G735">SUM(IF(ewidencja!$A$8:$A$759=D735,IF(ewidencja!$C$8:$C$759=E735,ewidencja!$F$8:$F$759,0),0))</f>
        <v>0</v>
      </c>
      <c r="H735" s="101" t="n">
        <f aca="false" t="array" ref="H735:H735">SUM(IF(ewidencja!$A$8:$A$759=D735,IF(ewidencja!$C$8:$C$759=E735,ewidencja!$G$8:$G$759,0),0))</f>
        <v>0</v>
      </c>
    </row>
    <row r="736" s="112" customFormat="true" ht="12.75" hidden="true" customHeight="true" outlineLevel="0" collapsed="false">
      <c r="A736" s="49" t="s">
        <v>772</v>
      </c>
      <c r="B736" s="49"/>
      <c r="C736" s="50" t="str">
        <f aca="false">INDEX((klasyfikacja!$B$2:$B$136),MATCH(A736,klasyfikacja!$A$2:$A$136,0))</f>
        <v>Wpływy z tytułu odszkodowania za przejęte nieruchomości pod inwestycje celu publicznego</v>
      </c>
      <c r="D736" s="98" t="n">
        <v>710</v>
      </c>
      <c r="E736" s="102" t="s">
        <v>871</v>
      </c>
      <c r="F736" s="100" t="n">
        <f aca="false">SUM(G736:H736)</f>
        <v>0</v>
      </c>
      <c r="G736" s="101" t="n">
        <f aca="false" t="array" ref="G736:G736">SUM(IF(ewidencja!$A$8:$A$759=D736,IF(ewidencja!$C$8:$C$759=E736,ewidencja!$F$8:$F$759,0),0))</f>
        <v>0</v>
      </c>
      <c r="H736" s="101" t="n">
        <f aca="false" t="array" ref="H736:H736">SUM(IF(ewidencja!$A$8:$A$759=D736,IF(ewidencja!$C$8:$C$759=E736,ewidencja!$G$8:$G$759,0),0))</f>
        <v>0</v>
      </c>
    </row>
    <row r="737" s="112" customFormat="true" ht="12.75" hidden="true" customHeight="true" outlineLevel="0" collapsed="false">
      <c r="A737" s="49" t="s">
        <v>774</v>
      </c>
      <c r="B737" s="49"/>
      <c r="C737" s="50" t="str">
        <f aca="false">INDEX((klasyfikacja!$B$2:$B$136),MATCH(A737,klasyfikacja!$A$2:$A$136,0))</f>
        <v>Wpływy ze sprzedaży składników majątkowych</v>
      </c>
      <c r="D737" s="98" t="n">
        <v>710</v>
      </c>
      <c r="E737" s="102" t="s">
        <v>472</v>
      </c>
      <c r="F737" s="100" t="n">
        <f aca="false">SUM(G737:H737)</f>
        <v>0</v>
      </c>
      <c r="G737" s="101" t="n">
        <f aca="false" t="array" ref="G737:G737">SUM(IF(ewidencja!$A$8:$A$759=D737,IF(ewidencja!$C$8:$C$759=E737,ewidencja!$F$8:$F$759,0),0))</f>
        <v>0</v>
      </c>
      <c r="H737" s="101" t="n">
        <f aca="false" t="array" ref="H737:H737">SUM(IF(ewidencja!$A$8:$A$759=D737,IF(ewidencja!$C$8:$C$759=E737,ewidencja!$G$8:$G$759,0),0))</f>
        <v>0</v>
      </c>
    </row>
    <row r="738" s="112" customFormat="true" ht="12.75" hidden="true" customHeight="true" outlineLevel="0" collapsed="false">
      <c r="A738" s="49" t="s">
        <v>776</v>
      </c>
      <c r="B738" s="49"/>
      <c r="C738" s="50" t="str">
        <f aca="false">INDEX((klasyfikacja!$B$2:$B$136),MATCH(A738,klasyfikacja!$A$2:$A$136,0))</f>
        <v>Środki z Funduszu Przeciwdziałania COVID-19 na finansowanie lub dofinansowanie kosztów realizacji inwestycji i zakupów inwestycyjnych związanych z przeciwdziałaniem COVID-19</v>
      </c>
      <c r="D738" s="98" t="n">
        <v>710</v>
      </c>
      <c r="E738" s="102" t="n">
        <v>6090</v>
      </c>
      <c r="F738" s="100" t="n">
        <f aca="false">SUM(G738:H738)</f>
        <v>0</v>
      </c>
      <c r="G738" s="101" t="n">
        <f aca="false" t="array" ref="G738:G738">SUM(IF(ewidencja!$A$8:$A$759=D738,IF(ewidencja!$C$8:$C$759=E738,ewidencja!$F$8:$F$759,0),0))</f>
        <v>0</v>
      </c>
      <c r="H738" s="101" t="n">
        <f aca="false" t="array" ref="H738:H738">SUM(IF(ewidencja!$A$8:$A$759=D738,IF(ewidencja!$C$8:$C$759=E738,ewidencja!$G$8:$G$759,0),0))</f>
        <v>0</v>
      </c>
    </row>
    <row r="739" s="112" customFormat="true" ht="12.75" hidden="true" customHeight="true" outlineLevel="0" collapsed="false">
      <c r="A739" s="49" t="s">
        <v>778</v>
      </c>
      <c r="B739" s="49"/>
      <c r="C739" s="50" t="str">
        <f aca="false">INDEX((klasyfikacja!$B$2:$B$136),MATCH(A739,klasyfikacja!$A$2:$A$136,0))</f>
        <v>Środki na inwestycje na drogach publicznych powiatowych i wojewódzkich oraz na drogach powiatowych, wojewódzkich i krajowych w granicach miast na prawach powiatu</v>
      </c>
      <c r="D739" s="98" t="n">
        <v>710</v>
      </c>
      <c r="E739" s="102" t="n">
        <v>6180</v>
      </c>
      <c r="F739" s="100" t="n">
        <f aca="false">SUM(G739:H739)</f>
        <v>0</v>
      </c>
      <c r="G739" s="101" t="n">
        <f aca="false" t="array" ref="G739:G739">SUM(IF(ewidencja!$A$8:$A$759=D739,IF(ewidencja!$C$8:$C$759=E739,ewidencja!$F$8:$F$759,0),0))</f>
        <v>0</v>
      </c>
      <c r="H739" s="101" t="n">
        <f aca="false" t="array" ref="H739:H739">SUM(IF(ewidencja!$A$8:$A$759=D739,IF(ewidencja!$C$8:$C$759=E739,ewidencja!$G$8:$G$759,0),0))</f>
        <v>0</v>
      </c>
    </row>
    <row r="740" s="112" customFormat="true" ht="45.75" hidden="true" customHeight="true" outlineLevel="0" collapsed="false">
      <c r="A740" s="49" t="s">
        <v>780</v>
      </c>
      <c r="B740" s="49"/>
      <c r="C740" s="50" t="str">
        <f aca="false">INDEX((klasyfikacja!$B$2:$B$136),MATCH(A740,klasyfikacja!$A$2:$A$136,0))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740" s="98" t="n">
        <v>710</v>
      </c>
      <c r="E740" s="102" t="n">
        <v>6207</v>
      </c>
      <c r="F740" s="100" t="n">
        <f aca="false">SUM(G740:H740)</f>
        <v>0</v>
      </c>
      <c r="G740" s="101" t="n">
        <f aca="false" t="array" ref="G740:G740">SUM(IF(ewidencja!$A$8:$A$759=D740,IF(ewidencja!$C$8:$C$759=E740,ewidencja!$F$8:$F$759,0),0))</f>
        <v>0</v>
      </c>
      <c r="H740" s="101" t="n">
        <f aca="false" t="array" ref="H740:H740">SUM(IF(ewidencja!$A$8:$A$759=D740,IF(ewidencja!$C$8:$C$759=E740,ewidencja!$G$8:$G$759,0),0))</f>
        <v>0</v>
      </c>
    </row>
    <row r="741" s="112" customFormat="true" ht="12.75" hidden="true" customHeight="true" outlineLevel="0" collapsed="false">
      <c r="A741" s="49" t="s">
        <v>782</v>
      </c>
      <c r="B741" s="49"/>
      <c r="C741" s="50" t="str">
        <f aca="false">INDEX((klasyfikacja!$B$2:$B$136),MATCH(A741,klasyfikacja!$A$2:$A$136,0))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741" s="98" t="n">
        <v>710</v>
      </c>
      <c r="E741" s="102" t="n">
        <v>6208</v>
      </c>
      <c r="F741" s="100" t="n">
        <f aca="false">SUM(G741:H741)</f>
        <v>0</v>
      </c>
      <c r="G741" s="101" t="n">
        <f aca="false" t="array" ref="G741:G741">SUM(IF(ewidencja!$A$8:$A$759=D741,IF(ewidencja!$C$8:$C$759=E741,ewidencja!$F$8:$F$759,0),0))</f>
        <v>0</v>
      </c>
      <c r="H741" s="101" t="n">
        <f aca="false" t="array" ref="H741:H741">SUM(IF(ewidencja!$A$8:$A$759=D741,IF(ewidencja!$C$8:$C$759=E741,ewidencja!$G$8:$G$759,0),0))</f>
        <v>0</v>
      </c>
    </row>
    <row r="742" s="112" customFormat="true" ht="12.75" hidden="true" customHeight="true" outlineLevel="0" collapsed="false">
      <c r="A742" s="49" t="s">
        <v>784</v>
      </c>
      <c r="B742" s="49"/>
      <c r="C742" s="50" t="str">
        <f aca="false">INDEX((klasyfikacja!$B$2:$B$136),MATCH(A742,klasyfikacja!$A$2:$A$136,0))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742" s="98" t="n">
        <v>710</v>
      </c>
      <c r="E742" s="102" t="n">
        <v>6209</v>
      </c>
      <c r="F742" s="100" t="n">
        <f aca="false">SUM(G742:H742)</f>
        <v>0</v>
      </c>
      <c r="G742" s="101" t="n">
        <f aca="false" t="array" ref="G742:G742">SUM(IF(ewidencja!$A$8:$A$759=D742,IF(ewidencja!$C$8:$C$759=E742,ewidencja!$F$8:$F$759,0),0))</f>
        <v>0</v>
      </c>
      <c r="H742" s="101" t="n">
        <f aca="false" t="array" ref="H742:H742">SUM(IF(ewidencja!$A$8:$A$759=D742,IF(ewidencja!$C$8:$C$759=E742,ewidencja!$G$8:$G$759,0),0))</f>
        <v>0</v>
      </c>
    </row>
    <row r="743" s="112" customFormat="true" ht="39" hidden="false" customHeight="true" outlineLevel="0" collapsed="false">
      <c r="A743" s="114" t="n">
        <v>6257</v>
      </c>
      <c r="B743" s="49"/>
      <c r="C743" s="115" t="e">
        <f aca="false">INDEX((klasyfikacja!$B$2:$B$136),MATCH(A743,klasyfikacja!$A$2:$A$136,0))</f>
        <v>#N/A</v>
      </c>
      <c r="D743" s="98" t="n">
        <v>710</v>
      </c>
      <c r="E743" s="102" t="n">
        <v>6257</v>
      </c>
      <c r="F743" s="116" t="n">
        <f aca="false">SUM(G743:H743)</f>
        <v>8738245</v>
      </c>
      <c r="G743" s="117" t="n">
        <f aca="false" t="array" ref="G743:G743">SUM(IF(ewidencja!$A$8:$A$759=D743,IF(ewidencja!$C$8:$C$759=E743,ewidencja!$F$8:$F$759,0),0))</f>
        <v>8371287</v>
      </c>
      <c r="H743" s="117" t="n">
        <f aca="false" t="array" ref="H743:H743">SUM(IF(ewidencja!$A$8:$A$759=D743,IF(ewidencja!$C$8:$C$759=E743,ewidencja!$G$8:$G$759,0),0))</f>
        <v>366958</v>
      </c>
    </row>
    <row r="744" s="112" customFormat="true" ht="12.75" hidden="true" customHeight="true" outlineLevel="0" collapsed="false">
      <c r="A744" s="49" t="s">
        <v>787</v>
      </c>
      <c r="B744" s="49"/>
      <c r="C744" s="50" t="str">
        <f aca="false">INDEX((klasyfikacja!$B$2:$B$136),MATCH(A744,klasyfikacja!$A$2:$A$136,0))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744" s="98" t="n">
        <v>710</v>
      </c>
      <c r="E744" s="102" t="n">
        <v>6258</v>
      </c>
      <c r="F744" s="100" t="n">
        <f aca="false">SUM(G744:H744)</f>
        <v>0</v>
      </c>
      <c r="G744" s="101" t="n">
        <f aca="false" t="array" ref="G744:G744">SUM(IF(ewidencja!$A$8:$A$759=D744,IF(ewidencja!$C$8:$C$759=E744,ewidencja!$F$8:$F$759,0),0))</f>
        <v>0</v>
      </c>
      <c r="H744" s="101" t="n">
        <f aca="false" t="array" ref="H744:H744">SUM(IF(ewidencja!$A$8:$A$759=D744,IF(ewidencja!$C$8:$C$759=E744,ewidencja!$G$8:$G$759,0),0))</f>
        <v>0</v>
      </c>
    </row>
    <row r="745" s="112" customFormat="true" ht="64.5" hidden="true" customHeight="true" outlineLevel="0" collapsed="false">
      <c r="A745" s="49" t="s">
        <v>788</v>
      </c>
      <c r="B745" s="49"/>
      <c r="C745" s="50" t="str">
        <f aca="false">INDEX((klasyfikacja!$B$2:$B$136),MATCH(A745,klasyfikacja!$A$2:$A$136,0))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745" s="98" t="n">
        <v>710</v>
      </c>
      <c r="E745" s="102" t="n">
        <v>6259</v>
      </c>
      <c r="F745" s="113" t="n">
        <f aca="false">SUM(G745:H745)</f>
        <v>0</v>
      </c>
      <c r="G745" s="101" t="n">
        <f aca="false" t="array" ref="G745:G745">SUM(IF(ewidencja!$A$8:$A$759=D745,IF(ewidencja!$C$8:$C$759=E745,ewidencja!$F$8:$F$759,0),0))</f>
        <v>0</v>
      </c>
      <c r="H745" s="101" t="n">
        <f aca="false" t="array" ref="H745:H745">SUM(IF(ewidencja!$A$8:$A$759=D745,IF(ewidencja!$C$8:$C$759=E745,ewidencja!$G$8:$G$759,0),0))</f>
        <v>0</v>
      </c>
    </row>
    <row r="746" s="112" customFormat="true" ht="12.75" hidden="true" customHeight="true" outlineLevel="0" collapsed="false">
      <c r="A746" s="49" t="s">
        <v>789</v>
      </c>
      <c r="B746" s="49"/>
      <c r="C746" s="50" t="str">
        <f aca="false">INDEX((klasyfikacja!$B$2:$B$136),MATCH(A746,klasyfikacja!$A$2:$A$136,0))</f>
        <v>Dotacja otrzymana z państwowych funduszy celowych na finansowanie lub dofinansowanie kosztów realizacji inwestycji i zakupów inwestycyjnych jednostek sektora finansów publicznych</v>
      </c>
      <c r="D746" s="98" t="n">
        <v>710</v>
      </c>
      <c r="E746" s="102" t="n">
        <v>6260</v>
      </c>
      <c r="F746" s="100" t="n">
        <f aca="false">SUM(G746:H746)</f>
        <v>0</v>
      </c>
      <c r="G746" s="101" t="n">
        <f aca="false" t="array" ref="G746:G746">SUM(IF(ewidencja!$A$8:$A$759=D746,IF(ewidencja!$C$8:$C$759=E746,ewidencja!$F$8:$F$759,0),0))</f>
        <v>0</v>
      </c>
      <c r="H746" s="101" t="n">
        <f aca="false" t="array" ref="H746:H746">SUM(IF(ewidencja!$A$8:$A$759=D746,IF(ewidencja!$C$8:$C$759=E746,ewidencja!$G$8:$G$759,0),0))</f>
        <v>0</v>
      </c>
    </row>
    <row r="747" s="112" customFormat="true" ht="12.75" hidden="true" customHeight="true" outlineLevel="0" collapsed="false">
      <c r="A747" s="49" t="s">
        <v>791</v>
      </c>
      <c r="B747" s="49"/>
      <c r="C747" s="50" t="str">
        <f aca="false">INDEX((klasyfikacja!$B$2:$B$136),MATCH(A747,klasyfikacja!$A$2:$A$136,0))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747" s="98" t="n">
        <v>710</v>
      </c>
      <c r="E747" s="102" t="n">
        <v>6280</v>
      </c>
      <c r="F747" s="100" t="n">
        <f aca="false">SUM(G747:H747)</f>
        <v>0</v>
      </c>
      <c r="G747" s="101" t="n">
        <f aca="false" t="array" ref="G747:G747">SUM(IF(ewidencja!$A$8:$A$759=D747,IF(ewidencja!$C$8:$C$759=E747,ewidencja!$F$8:$F$759,0),0))</f>
        <v>0</v>
      </c>
      <c r="H747" s="101" t="n">
        <f aca="false" t="array" ref="H747:H747">SUM(IF(ewidencja!$A$8:$A$759=D747,IF(ewidencja!$C$8:$C$759=E747,ewidencja!$G$8:$G$759,0),0))</f>
        <v>0</v>
      </c>
    </row>
    <row r="748" s="112" customFormat="true" ht="26.25" hidden="true" customHeight="true" outlineLevel="0" collapsed="false">
      <c r="A748" s="49" t="s">
        <v>795</v>
      </c>
      <c r="B748" s="49"/>
      <c r="C748" s="50" t="str">
        <f aca="false">INDEX((klasyfikacja!$B$2:$B$136),MATCH(A748,klasyfikacja!$A$2:$A$136,0))</f>
        <v>Środki na dofinansowanie własnych inwestycji gmin, powiatów (związków gmin, związków powiatowo-gminnych, związków powiatów), samorządów województw, pozyskane z innych źródeł</v>
      </c>
      <c r="D748" s="98" t="n">
        <v>710</v>
      </c>
      <c r="E748" s="102" t="n">
        <v>6290</v>
      </c>
      <c r="F748" s="113" t="n">
        <f aca="false">SUM(G748:H748)</f>
        <v>0</v>
      </c>
      <c r="G748" s="101" t="n">
        <f aca="false" t="array" ref="G748:G748">SUM(IF(ewidencja!$A$8:$A$759=D748,IF(ewidencja!$C$8:$C$759=E748,ewidencja!$F$8:$F$759,0),0))</f>
        <v>0</v>
      </c>
      <c r="H748" s="101" t="n">
        <f aca="false" t="array" ref="H748:H748">SUM(IF(ewidencja!$A$8:$A$759=D748,IF(ewidencja!$C$8:$C$759=E748,ewidencja!$G$8:$G$759,0),0))</f>
        <v>0</v>
      </c>
    </row>
    <row r="749" s="112" customFormat="true" ht="12.75" hidden="true" customHeight="true" outlineLevel="0" collapsed="false">
      <c r="A749" s="49" t="s">
        <v>797</v>
      </c>
      <c r="B749" s="49"/>
      <c r="C749" s="50" t="str">
        <f aca="false">INDEX((klasyfikacja!$B$2:$B$136),MATCH(A749,klasyfikacja!$A$2:$A$136,0))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749" s="98" t="n">
        <v>710</v>
      </c>
      <c r="E749" s="102" t="n">
        <v>6291</v>
      </c>
      <c r="F749" s="100" t="n">
        <f aca="false">SUM(G749:H749)</f>
        <v>0</v>
      </c>
      <c r="G749" s="101" t="n">
        <f aca="false" t="array" ref="G749:G749">SUM(IF(ewidencja!$A$8:$A$759=D749,IF(ewidencja!$C$8:$C$759=E749,ewidencja!$F$8:$F$759,0),0))</f>
        <v>0</v>
      </c>
      <c r="H749" s="101" t="n">
        <f aca="false" t="array" ref="H749:H749">SUM(IF(ewidencja!$A$8:$A$759=D749,IF(ewidencja!$C$8:$C$759=E749,ewidencja!$G$8:$G$759,0),0))</f>
        <v>0</v>
      </c>
    </row>
    <row r="750" s="112" customFormat="true" ht="12.75" hidden="true" customHeight="true" outlineLevel="0" collapsed="false">
      <c r="A750" s="49" t="s">
        <v>801</v>
      </c>
      <c r="B750" s="49"/>
      <c r="C750" s="50" t="str">
        <f aca="false">INDEX((klasyfikacja!$B$2:$B$136),MATCH(A750,klasyfikacja!$A$2:$A$136,0))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750" s="98" t="n">
        <v>710</v>
      </c>
      <c r="E750" s="102" t="n">
        <v>6296</v>
      </c>
      <c r="F750" s="100" t="n">
        <f aca="false">SUM(G750:H750)</f>
        <v>0</v>
      </c>
      <c r="G750" s="101" t="n">
        <f aca="false" t="array" ref="G750:G750">SUM(IF(ewidencja!$A$8:$A$759=D750,IF(ewidencja!$C$8:$C$759=E750,ewidencja!$F$8:$F$759,0),0))</f>
        <v>0</v>
      </c>
      <c r="H750" s="101" t="n">
        <f aca="false" t="array" ref="H750:H750">SUM(IF(ewidencja!$A$8:$A$759=D750,IF(ewidencja!$C$8:$C$759=E750,ewidencja!$G$8:$G$759,0),0))</f>
        <v>0</v>
      </c>
    </row>
    <row r="751" s="112" customFormat="true" ht="12.75" hidden="true" customHeight="true" outlineLevel="0" collapsed="false">
      <c r="A751" s="49" t="s">
        <v>803</v>
      </c>
      <c r="B751" s="49"/>
      <c r="C751" s="50" t="str">
        <f aca="false">INDEX((klasyfikacja!$B$2:$B$136),MATCH(A751,klasyfikacja!$A$2:$A$136,0))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751" s="98" t="n">
        <v>710</v>
      </c>
      <c r="E751" s="102" t="n">
        <v>6297</v>
      </c>
      <c r="F751" s="100" t="n">
        <f aca="false">SUM(G751:H751)</f>
        <v>0</v>
      </c>
      <c r="G751" s="101" t="n">
        <f aca="false" t="array" ref="G751:G751">SUM(IF(ewidencja!$A$8:$A$759=D751,IF(ewidencja!$C$8:$C$759=E751,ewidencja!$F$8:$F$759,0),0))</f>
        <v>0</v>
      </c>
      <c r="H751" s="101" t="n">
        <f aca="false" t="array" ref="H751:H751">SUM(IF(ewidencja!$A$8:$A$759=D751,IF(ewidencja!$C$8:$C$759=E751,ewidencja!$G$8:$G$759,0),0))</f>
        <v>0</v>
      </c>
    </row>
    <row r="752" s="112" customFormat="true" ht="12.75" hidden="true" customHeight="true" outlineLevel="0" collapsed="false">
      <c r="A752" s="49" t="s">
        <v>805</v>
      </c>
      <c r="B752" s="49"/>
      <c r="C752" s="50" t="str">
        <f aca="false">INDEX((klasyfikacja!$B$2:$B$136),MATCH(A752,klasyfikacja!$A$2:$A$136,0))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752" s="98" t="n">
        <v>710</v>
      </c>
      <c r="E752" s="102" t="n">
        <v>6298</v>
      </c>
      <c r="F752" s="100" t="n">
        <f aca="false">SUM(G752:H752)</f>
        <v>0</v>
      </c>
      <c r="G752" s="101" t="n">
        <f aca="false" t="array" ref="G752:G752">SUM(IF(ewidencja!$A$8:$A$759=D752,IF(ewidencja!$C$8:$C$759=E752,ewidencja!$F$8:$F$759,0),0))</f>
        <v>0</v>
      </c>
      <c r="H752" s="101" t="n">
        <f aca="false" t="array" ref="H752:H752">SUM(IF(ewidencja!$A$8:$A$759=D752,IF(ewidencja!$C$8:$C$759=E752,ewidencja!$G$8:$G$759,0),0))</f>
        <v>0</v>
      </c>
    </row>
    <row r="753" s="112" customFormat="true" ht="12.75" hidden="true" customHeight="true" outlineLevel="0" collapsed="false">
      <c r="A753" s="49" t="s">
        <v>809</v>
      </c>
      <c r="B753" s="49"/>
      <c r="C753" s="50" t="str">
        <f aca="false">INDEX((klasyfikacja!$B$2:$B$136),MATCH(A753,klasyfikacja!$A$2:$A$136,0))</f>
        <v>Dotacja celowa otrzymana z tytułu pomocy finansowej udzielanej między jednostkami samorządu terytorialnego na dofinansowanie własnych zadań inwestycyjnych i zakupów inwestycyjnych</v>
      </c>
      <c r="D753" s="98" t="n">
        <v>710</v>
      </c>
      <c r="E753" s="102" t="n">
        <v>6300</v>
      </c>
      <c r="F753" s="100" t="n">
        <f aca="false">SUM(G753:H753)</f>
        <v>0</v>
      </c>
      <c r="G753" s="101" t="n">
        <f aca="false" t="array" ref="G753:G753">SUM(IF(ewidencja!$A$8:$A$759=D753,IF(ewidencja!$C$8:$C$759=E753,ewidencja!$F$8:$F$759,0),0))</f>
        <v>0</v>
      </c>
      <c r="H753" s="101" t="n">
        <f aca="false" t="array" ref="H753:H753">SUM(IF(ewidencja!$A$8:$A$759=D753,IF(ewidencja!$C$8:$C$759=E753,ewidencja!$G$8:$G$759,0),0))</f>
        <v>0</v>
      </c>
    </row>
    <row r="754" s="112" customFormat="true" ht="12.75" hidden="true" customHeight="true" outlineLevel="0" collapsed="false">
      <c r="A754" s="49" t="s">
        <v>811</v>
      </c>
      <c r="B754" s="49"/>
      <c r="C754" s="50" t="str">
        <f aca="false">INDEX((klasyfikacja!$B$2:$B$136),MATCH(A754,klasyfikacja!$A$2:$A$136,0))</f>
        <v>Dotacja celowa otrzymana z budżetu państwa na inwestycje i zakupy inwestycyjne z zakresu administracji rządowej oraz innych zadań zleconych gminom ustawami</v>
      </c>
      <c r="D754" s="98" t="n">
        <v>710</v>
      </c>
      <c r="E754" s="102" t="n">
        <v>6310</v>
      </c>
      <c r="F754" s="100" t="n">
        <f aca="false">SUM(G754:H754)</f>
        <v>0</v>
      </c>
      <c r="G754" s="101" t="n">
        <f aca="false" t="array" ref="G754:G754">SUM(IF(ewidencja!$A$8:$A$759=D754,IF(ewidencja!$C$8:$C$759=E754,ewidencja!$F$8:$F$759,0),0))</f>
        <v>0</v>
      </c>
      <c r="H754" s="101" t="n">
        <f aca="false" t="array" ref="H754:H754">SUM(IF(ewidencja!$A$8:$A$759=D754,IF(ewidencja!$C$8:$C$759=E754,ewidencja!$G$8:$G$759,0),0))</f>
        <v>0</v>
      </c>
    </row>
    <row r="755" s="112" customFormat="true" ht="12.75" hidden="true" customHeight="true" outlineLevel="0" collapsed="false">
      <c r="A755" s="49" t="s">
        <v>813</v>
      </c>
      <c r="B755" s="49"/>
      <c r="C755" s="50" t="str">
        <f aca="false">INDEX((klasyfikacja!$B$2:$B$136),MATCH(A755,klasyfikacja!$A$2:$A$136,0))</f>
        <v>Dotacja celowa otrzymana z budżetu państwa na inwestycje i zakupy inwestycyjne realizowane przez gminę na podstawie porozumień z organami administracji rządowej</v>
      </c>
      <c r="D755" s="98" t="n">
        <v>710</v>
      </c>
      <c r="E755" s="102" t="n">
        <v>6320</v>
      </c>
      <c r="F755" s="100" t="n">
        <f aca="false">SUM(G755:H755)</f>
        <v>0</v>
      </c>
      <c r="G755" s="101" t="n">
        <f aca="false" t="array" ref="G755:G755">SUM(IF(ewidencja!$A$8:$A$759=D755,IF(ewidencja!$C$8:$C$759=E755,ewidencja!$F$8:$F$759,0),0))</f>
        <v>0</v>
      </c>
      <c r="H755" s="101" t="n">
        <f aca="false" t="array" ref="H755:H755">SUM(IF(ewidencja!$A$8:$A$759=D755,IF(ewidencja!$C$8:$C$759=E755,ewidencja!$G$8:$G$759,0),0))</f>
        <v>0</v>
      </c>
    </row>
    <row r="756" s="112" customFormat="true" ht="12.75" hidden="true" customHeight="true" outlineLevel="0" collapsed="false">
      <c r="A756" s="49" t="s">
        <v>815</v>
      </c>
      <c r="B756" s="49"/>
      <c r="C756" s="50" t="str">
        <f aca="false">INDEX((klasyfikacja!$B$2:$B$136),MATCH(A756,klasyfikacja!$A$2:$A$136,0))</f>
        <v>Dotacja celowa otrzymana z budżetu państwa na realizację inwestycji i zakupów inwestycyjnych własnych gmin (związków gmin, związków powiatowo-gminnych)</v>
      </c>
      <c r="D756" s="98" t="n">
        <v>710</v>
      </c>
      <c r="E756" s="102" t="n">
        <v>6330</v>
      </c>
      <c r="F756" s="100" t="n">
        <f aca="false">SUM(G756:H756)</f>
        <v>0</v>
      </c>
      <c r="G756" s="101" t="n">
        <f aca="false" t="array" ref="G756:G756">SUM(IF(ewidencja!$A$8:$A$759=D756,IF(ewidencja!$C$8:$C$759=E756,ewidencja!$F$8:$F$759,0),0))</f>
        <v>0</v>
      </c>
      <c r="H756" s="101" t="n">
        <f aca="false" t="array" ref="H756:H756">SUM(IF(ewidencja!$A$8:$A$759=D756,IF(ewidencja!$C$8:$C$759=E756,ewidencja!$G$8:$G$759,0),0))</f>
        <v>0</v>
      </c>
    </row>
    <row r="757" s="112" customFormat="true" ht="12.75" hidden="true" customHeight="true" outlineLevel="0" collapsed="false">
      <c r="A757" s="49" t="s">
        <v>817</v>
      </c>
      <c r="B757" s="49"/>
      <c r="C757" s="50" t="str">
        <f aca="false">INDEX((klasyfikacja!$B$2:$B$136),MATCH(A757,klasyfikacja!$A$2:$A$136,0))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757" s="98" t="n">
        <v>710</v>
      </c>
      <c r="E757" s="102" t="n">
        <v>6340</v>
      </c>
      <c r="F757" s="100" t="n">
        <f aca="false">SUM(G757:H757)</f>
        <v>0</v>
      </c>
      <c r="G757" s="101" t="n">
        <f aca="false" t="array" ref="G757:G757">SUM(IF(ewidencja!$A$8:$A$759=D757,IF(ewidencja!$C$8:$C$759=E757,ewidencja!$F$8:$F$759,0),0))</f>
        <v>0</v>
      </c>
      <c r="H757" s="101" t="n">
        <f aca="false" t="array" ref="H757:H757">SUM(IF(ewidencja!$A$8:$A$759=D757,IF(ewidencja!$C$8:$C$759=E757,ewidencja!$G$8:$G$759,0),0))</f>
        <v>0</v>
      </c>
    </row>
    <row r="758" s="112" customFormat="true" ht="26.25" hidden="true" customHeight="true" outlineLevel="0" collapsed="false">
      <c r="A758" s="49" t="s">
        <v>821</v>
      </c>
      <c r="B758" s="49"/>
      <c r="C758" s="50" t="str">
        <f aca="false">INDEX((klasyfikacja!$B$2:$B$136),MATCH(A758,klasyfikacja!$A$2:$A$136,0))</f>
        <v>Dotacja celowa otrzymana z budżetu państwa na inwestycje i zakupy inwestycyjne z zakresu administracji rządowej oraz inne zadania zlecone ustawami realizowane przez powiat</v>
      </c>
      <c r="D758" s="98" t="n">
        <v>710</v>
      </c>
      <c r="E758" s="102" t="n">
        <v>6410</v>
      </c>
      <c r="F758" s="100" t="n">
        <f aca="false">SUM(G758:H758)</f>
        <v>0</v>
      </c>
      <c r="G758" s="101" t="n">
        <f aca="false" t="array" ref="G758:G758">SUM(IF(ewidencja!$A$8:$A$759=D758,IF(ewidencja!$C$8:$C$759=E758,ewidencja!$F$8:$F$759,0),0))</f>
        <v>0</v>
      </c>
      <c r="H758" s="101" t="n">
        <f aca="false" t="array" ref="H758:H758">SUM(IF(ewidencja!$A$8:$A$759=D758,IF(ewidencja!$C$8:$C$759=E758,ewidencja!$G$8:$G$759,0),0))</f>
        <v>0</v>
      </c>
    </row>
    <row r="759" s="112" customFormat="true" ht="12.75" hidden="true" customHeight="true" outlineLevel="0" collapsed="false">
      <c r="A759" s="49" t="s">
        <v>823</v>
      </c>
      <c r="B759" s="49"/>
      <c r="C759" s="50" t="str">
        <f aca="false">INDEX((klasyfikacja!$B$2:$B$136),MATCH(A759,klasyfikacja!$A$2:$A$136,0))</f>
        <v>Dotacja celowa otrzymana z budżetu państwa na inwestycje i zakupy inwestycyjne realizowane przez powiat na podstawie porozumień z organami administracji rządowej</v>
      </c>
      <c r="D759" s="98" t="n">
        <v>710</v>
      </c>
      <c r="E759" s="102" t="n">
        <v>6420</v>
      </c>
      <c r="F759" s="100" t="n">
        <f aca="false">SUM(G759:H759)</f>
        <v>0</v>
      </c>
      <c r="G759" s="101" t="n">
        <f aca="false" t="array" ref="G759:G759">SUM(IF(ewidencja!$A$8:$A$759=D759,IF(ewidencja!$C$8:$C$759=E759,ewidencja!$F$8:$F$759,0),0))</f>
        <v>0</v>
      </c>
      <c r="H759" s="101" t="n">
        <f aca="false" t="array" ref="H759:H759">SUM(IF(ewidencja!$A$8:$A$759=D759,IF(ewidencja!$C$8:$C$759=E759,ewidencja!$G$8:$G$759,0),0))</f>
        <v>0</v>
      </c>
    </row>
    <row r="760" s="112" customFormat="true" ht="12.75" hidden="true" customHeight="true" outlineLevel="0" collapsed="false">
      <c r="A760" s="49" t="s">
        <v>825</v>
      </c>
      <c r="B760" s="49"/>
      <c r="C760" s="50" t="str">
        <f aca="false">INDEX((klasyfikacja!$B$2:$B$136),MATCH(A760,klasyfikacja!$A$2:$A$136,0))</f>
        <v>Dotacja celowa otrzymana z budżetu państwa na realizację inwestycji i zakupów inwestycyjnych własnych powiatu</v>
      </c>
      <c r="D760" s="98" t="n">
        <v>710</v>
      </c>
      <c r="E760" s="102" t="n">
        <v>6430</v>
      </c>
      <c r="F760" s="100" t="n">
        <f aca="false">SUM(G760:H760)</f>
        <v>0</v>
      </c>
      <c r="G760" s="101" t="n">
        <f aca="false" t="array" ref="G760:G760">SUM(IF(ewidencja!$A$8:$A$759=D760,IF(ewidencja!$C$8:$C$759=E760,ewidencja!$F$8:$F$759,0),0))</f>
        <v>0</v>
      </c>
      <c r="H760" s="101" t="n">
        <f aca="false" t="array" ref="H760:H760">SUM(IF(ewidencja!$A$8:$A$759=D760,IF(ewidencja!$C$8:$C$759=E760,ewidencja!$G$8:$G$759,0),0))</f>
        <v>0</v>
      </c>
    </row>
    <row r="761" s="112" customFormat="true" ht="12.75" hidden="true" customHeight="true" outlineLevel="0" collapsed="false">
      <c r="A761" s="49" t="s">
        <v>827</v>
      </c>
      <c r="B761" s="49"/>
      <c r="C761" s="50" t="str">
        <f aca="false">INDEX((klasyfikacja!$B$2:$B$136),MATCH(A761,klasyfikacja!$A$2:$A$136,0))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761" s="98" t="n">
        <v>710</v>
      </c>
      <c r="E761" s="102" t="n">
        <v>6440</v>
      </c>
      <c r="F761" s="100" t="n">
        <f aca="false">SUM(G761:H761)</f>
        <v>0</v>
      </c>
      <c r="G761" s="101" t="n">
        <f aca="false" t="array" ref="G761:G761">SUM(IF(ewidencja!$A$8:$A$759=D761,IF(ewidencja!$C$8:$C$759=E761,ewidencja!$F$8:$F$759,0),0))</f>
        <v>0</v>
      </c>
      <c r="H761" s="101" t="n">
        <f aca="false" t="array" ref="H761:H761">SUM(IF(ewidencja!$A$8:$A$759=D761,IF(ewidencja!$C$8:$C$759=E761,ewidencja!$G$8:$G$759,0),0))</f>
        <v>0</v>
      </c>
    </row>
    <row r="762" s="112" customFormat="true" ht="12.75" hidden="true" customHeight="true" outlineLevel="0" collapsed="false">
      <c r="A762" s="49" t="s">
        <v>829</v>
      </c>
      <c r="B762" s="49"/>
      <c r="C762" s="50" t="str">
        <f aca="false">INDEX((klasyfikacja!$B$2:$B$136),MATCH(A762,klasyfikacja!$A$2:$A$136,0))</f>
        <v>Dotacja celowa otrzymana z gminy na inwestycje i zakupy inwestycyjne realizowane na podstawie porozumień (umów) między jednostkami samorządu terytorialnego</v>
      </c>
      <c r="D762" s="98" t="n">
        <v>710</v>
      </c>
      <c r="E762" s="102" t="n">
        <v>6610</v>
      </c>
      <c r="F762" s="100" t="n">
        <f aca="false">SUM(G762:H762)</f>
        <v>0</v>
      </c>
      <c r="G762" s="101" t="n">
        <f aca="false" t="array" ref="G762:G762">SUM(IF(ewidencja!$A$8:$A$759=D762,IF(ewidencja!$C$8:$C$759=E762,ewidencja!$F$8:$F$759,0),0))</f>
        <v>0</v>
      </c>
      <c r="H762" s="101" t="n">
        <f aca="false" t="array" ref="H762:H762">SUM(IF(ewidencja!$A$8:$A$759=D762,IF(ewidencja!$C$8:$C$759=E762,ewidencja!$G$8:$G$759,0),0))</f>
        <v>0</v>
      </c>
    </row>
    <row r="763" s="112" customFormat="true" ht="12.75" hidden="true" customHeight="true" outlineLevel="0" collapsed="false">
      <c r="A763" s="49" t="s">
        <v>831</v>
      </c>
      <c r="B763" s="49"/>
      <c r="C763" s="50" t="str">
        <f aca="false">INDEX((klasyfikacja!$B$2:$B$136),MATCH(A763,klasyfikacja!$A$2:$A$136,0))</f>
        <v>Dotacja celowa otrzymana z powiatu na inwestycje i zakupy inwestycyjne realizowane na podstawie porozumień (umów) między jednostkami samorządu terytorialnego</v>
      </c>
      <c r="D763" s="98" t="n">
        <v>710</v>
      </c>
      <c r="E763" s="102" t="n">
        <v>6620</v>
      </c>
      <c r="F763" s="100" t="n">
        <f aca="false">SUM(G763:H763)</f>
        <v>0</v>
      </c>
      <c r="G763" s="101" t="n">
        <f aca="false" t="array" ref="G763:G763">SUM(IF(ewidencja!$A$8:$A$759=D763,IF(ewidencja!$C$8:$C$759=E763,ewidencja!$F$8:$F$759,0),0))</f>
        <v>0</v>
      </c>
      <c r="H763" s="101" t="n">
        <f aca="false" t="array" ref="H763:H763">SUM(IF(ewidencja!$A$8:$A$759=D763,IF(ewidencja!$C$8:$C$759=E763,ewidencja!$G$8:$G$759,0),0))</f>
        <v>0</v>
      </c>
    </row>
    <row r="764" s="112" customFormat="true" ht="12.75" hidden="true" customHeight="true" outlineLevel="0" collapsed="false">
      <c r="A764" s="49" t="s">
        <v>833</v>
      </c>
      <c r="B764" s="49"/>
      <c r="C764" s="50" t="str">
        <f aca="false">INDEX((klasyfikacja!$B$2:$B$136),MATCH(A764,klasyfikacja!$A$2:$A$136,0))</f>
        <v>Dotacja celowa otrzymana z samorządu województwa na inwestycje i zakupy inwestycyjne realizowane na podstawie porozumień (umów) między jednostkami samorządu terytorialnego</v>
      </c>
      <c r="D764" s="98" t="n">
        <v>710</v>
      </c>
      <c r="E764" s="102" t="n">
        <v>6630</v>
      </c>
      <c r="F764" s="100" t="n">
        <f aca="false">SUM(G764:H764)</f>
        <v>0</v>
      </c>
      <c r="G764" s="101" t="n">
        <f aca="false" t="array" ref="G764:G764">SUM(IF(ewidencja!$A$8:$A$759=D764,IF(ewidencja!$C$8:$C$759=E764,ewidencja!$F$8:$F$759,0),0))</f>
        <v>0</v>
      </c>
      <c r="H764" s="101" t="n">
        <f aca="false" t="array" ref="H764:H764">SUM(IF(ewidencja!$A$8:$A$759=D764,IF(ewidencja!$C$8:$C$759=E764,ewidencja!$G$8:$G$759,0),0))</f>
        <v>0</v>
      </c>
    </row>
    <row r="765" s="112" customFormat="true" ht="12.75" hidden="true" customHeight="true" outlineLevel="0" collapsed="false">
      <c r="A765" s="49" t="s">
        <v>837</v>
      </c>
      <c r="B765" s="49"/>
      <c r="C765" s="50" t="str">
        <f aca="false">INDEX((klasyfikacja!$B$2:$B$136),MATCH(A765,klasyfikacja!$A$2:$A$136,0))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765" s="98" t="n">
        <v>710</v>
      </c>
      <c r="E765" s="102" t="n">
        <v>6660</v>
      </c>
      <c r="F765" s="100" t="n">
        <f aca="false">SUM(G765:H765)</f>
        <v>0</v>
      </c>
      <c r="G765" s="101" t="n">
        <f aca="false" t="array" ref="G765:G765">SUM(IF(ewidencja!$A$8:$A$759=D765,IF(ewidencja!$C$8:$C$759=E765,ewidencja!$F$8:$F$759,0),0))</f>
        <v>0</v>
      </c>
      <c r="H765" s="101" t="n">
        <f aca="false" t="array" ref="H765:H765">SUM(IF(ewidencja!$A$8:$A$759=D765,IF(ewidencja!$C$8:$C$759=E765,ewidencja!$G$8:$G$759,0),0))</f>
        <v>0</v>
      </c>
    </row>
    <row r="766" s="112" customFormat="true" ht="12.75" hidden="true" customHeight="true" outlineLevel="0" collapsed="false">
      <c r="A766" s="49" t="s">
        <v>839</v>
      </c>
      <c r="B766" s="49"/>
      <c r="C766" s="50" t="str">
        <f aca="false">INDEX((klasyfikacja!$B$2:$B$136),MATCH(A766,klasyfikacja!$A$2:$A$136,0))</f>
        <v>Wpłata środków finansowych z niewykorzystanych w terminie wydatków, które nie wygasają z upływem roku budżetowego</v>
      </c>
      <c r="D766" s="98" t="n">
        <v>710</v>
      </c>
      <c r="E766" s="102" t="n">
        <v>6680</v>
      </c>
      <c r="F766" s="100" t="n">
        <f aca="false">SUM(G766:H766)</f>
        <v>0</v>
      </c>
      <c r="G766" s="101" t="n">
        <f aca="false" t="array" ref="G766:G766">SUM(IF(ewidencja!$A$8:$A$759=D766,IF(ewidencja!$C$8:$C$759=E766,ewidencja!$F$8:$F$759,0),0))</f>
        <v>0</v>
      </c>
      <c r="H766" s="101" t="n">
        <f aca="false" t="array" ref="H766:H766">SUM(IF(ewidencja!$A$8:$A$759=D766,IF(ewidencja!$C$8:$C$759=E766,ewidencja!$G$8:$G$759,0),0))</f>
        <v>0</v>
      </c>
    </row>
    <row r="767" s="112" customFormat="true" ht="12.75" hidden="true" customHeight="true" outlineLevel="0" collapsed="false">
      <c r="A767" s="49" t="s">
        <v>841</v>
      </c>
      <c r="B767" s="49"/>
      <c r="C767" s="50" t="str">
        <f aca="false">INDEX((klasyfikacja!$B$2:$B$136),MATCH(A767,klasyfikacja!$A$2:$A$136,0))</f>
        <v>Wpływy ze zwrotów niewykorzystanych dotacji oraz płatności, dotyczące dochodów majątkowych</v>
      </c>
      <c r="D767" s="105" t="n">
        <v>710</v>
      </c>
      <c r="E767" s="106" t="n">
        <v>6690</v>
      </c>
      <c r="F767" s="100" t="n">
        <f aca="false">SUM(G767:H767)</f>
        <v>0</v>
      </c>
      <c r="G767" s="101" t="n">
        <f aca="false" t="array" ref="G767:G767">SUM(IF(ewidencja!$A$8:$A$759=D767,IF(ewidencja!$C$8:$C$759=E767,ewidencja!$F$8:$F$759,0),0))</f>
        <v>0</v>
      </c>
      <c r="H767" s="101" t="n">
        <f aca="false" t="array" ref="H767:H767">SUM(IF(ewidencja!$A$8:$A$759=D767,IF(ewidencja!$C$8:$C$759=E767,ewidencja!$G$8:$G$759,0),0))</f>
        <v>0</v>
      </c>
    </row>
    <row r="768" s="93" customFormat="true" ht="28.5" hidden="false" customHeight="true" outlineLevel="0" collapsed="false">
      <c r="A768" s="88" t="n">
        <v>750</v>
      </c>
      <c r="B768" s="88" t="n">
        <v>1</v>
      </c>
      <c r="C768" s="89" t="s">
        <v>878</v>
      </c>
      <c r="D768" s="90"/>
      <c r="E768" s="90"/>
      <c r="F768" s="91" t="n">
        <f aca="false">SUM(G768:H768)</f>
        <v>43638835</v>
      </c>
      <c r="G768" s="92" t="n">
        <f aca="false">SUM(G769+G858)</f>
        <v>23175560</v>
      </c>
      <c r="H768" s="92" t="n">
        <f aca="false">SUM(H769+H858)</f>
        <v>20463275</v>
      </c>
    </row>
    <row r="769" s="51" customFormat="true" ht="18" hidden="false" customHeight="true" outlineLevel="0" collapsed="false">
      <c r="A769" s="94"/>
      <c r="B769" s="94"/>
      <c r="C769" s="95" t="s">
        <v>860</v>
      </c>
      <c r="D769" s="90"/>
      <c r="E769" s="90"/>
      <c r="F769" s="96" t="n">
        <f aca="false">SUM(G769:H769)</f>
        <v>43633835</v>
      </c>
      <c r="G769" s="97" t="n">
        <f aca="false">SUM(G770:G857)</f>
        <v>23170560</v>
      </c>
      <c r="H769" s="97" t="n">
        <f aca="false">SUM(H770:H857)</f>
        <v>20463275</v>
      </c>
      <c r="K769" s="111"/>
    </row>
    <row r="770" s="51" customFormat="true" ht="12.75" hidden="true" customHeight="true" outlineLevel="0" collapsed="false">
      <c r="A770" s="49" t="s">
        <v>576</v>
      </c>
      <c r="B770" s="49"/>
      <c r="C770" s="50" t="str">
        <f aca="false">INDEX((klasyfikacja!$B$2:$B$136),MATCH(A770,klasyfikacja!$A$2:$A$136,0))</f>
        <v>Wpływy z podatku dochodowego od osób fizycznych</v>
      </c>
      <c r="D770" s="98" t="n">
        <v>750</v>
      </c>
      <c r="E770" s="99" t="s">
        <v>501</v>
      </c>
      <c r="F770" s="100" t="n">
        <f aca="false">SUM(G770:H770)</f>
        <v>0</v>
      </c>
      <c r="G770" s="101" t="n">
        <f aca="false" t="array" ref="G770:G770">SUM(IF(ewidencja!$A$8:$A$759=D770,IF(ewidencja!$C$8:$C$759=E770,ewidencja!$F$8:$F$759,0),0))</f>
        <v>0</v>
      </c>
      <c r="H770" s="101" t="n">
        <f aca="false" t="array" ref="H770:H770">SUM(IF(ewidencja!$A$8:$A$759=D770,IF(ewidencja!$C$8:$C$759=E770,ewidencja!$G$8:$G$759,0),0))</f>
        <v>0</v>
      </c>
      <c r="K770" s="111"/>
    </row>
    <row r="771" s="51" customFormat="true" ht="12.75" hidden="true" customHeight="true" outlineLevel="0" collapsed="false">
      <c r="A771" s="49" t="s">
        <v>578</v>
      </c>
      <c r="B771" s="49"/>
      <c r="C771" s="50" t="str">
        <f aca="false">INDEX((klasyfikacja!$B$2:$B$136),MATCH(A771,klasyfikacja!$A$2:$A$136,0))</f>
        <v>Wpływy z podatku dochodowego od osób prawnych</v>
      </c>
      <c r="D771" s="98" t="n">
        <v>750</v>
      </c>
      <c r="E771" s="102" t="s">
        <v>498</v>
      </c>
      <c r="F771" s="100" t="n">
        <f aca="false">SUM(G771:H771)</f>
        <v>0</v>
      </c>
      <c r="G771" s="101" t="n">
        <f aca="false" t="array" ref="G771:G771">SUM(IF(ewidencja!$A$8:$A$759=D771,IF(ewidencja!$C$8:$C$759=E771,ewidencja!$F$8:$F$759,0),0))</f>
        <v>0</v>
      </c>
      <c r="H771" s="101" t="n">
        <f aca="false" t="array" ref="H771:H771">SUM(IF(ewidencja!$A$8:$A$759=D771,IF(ewidencja!$C$8:$C$759=E771,ewidencja!$G$8:$G$759,0),0))</f>
        <v>0</v>
      </c>
      <c r="K771" s="111"/>
    </row>
    <row r="772" s="51" customFormat="true" ht="12.75" hidden="true" customHeight="true" outlineLevel="0" collapsed="false">
      <c r="A772" s="49" t="s">
        <v>580</v>
      </c>
      <c r="B772" s="49"/>
      <c r="C772" s="50" t="str">
        <f aca="false">INDEX((klasyfikacja!$B$2:$B$136),MATCH(A772,klasyfikacja!$A$2:$A$136,0))</f>
        <v>Wpływy z części opłaty za zezwolenie na sprzedaż napojów alkoholowych w obrocie hurtowym</v>
      </c>
      <c r="D772" s="98" t="n">
        <v>750</v>
      </c>
      <c r="E772" s="102" t="s">
        <v>334</v>
      </c>
      <c r="F772" s="100" t="n">
        <f aca="false">SUM(G772:H772)</f>
        <v>0</v>
      </c>
      <c r="G772" s="101" t="n">
        <f aca="false" t="array" ref="G772:G772">SUM(IF(ewidencja!$A$8:$A$759=D772,IF(ewidencja!$C$8:$C$759=E772,ewidencja!$F$8:$F$759,0),0))</f>
        <v>0</v>
      </c>
      <c r="H772" s="101" t="n">
        <f aca="false" t="array" ref="H772:H772">SUM(IF(ewidencja!$A$8:$A$759=D772,IF(ewidencja!$C$8:$C$759=E772,ewidencja!$G$8:$G$759,0),0))</f>
        <v>0</v>
      </c>
      <c r="K772" s="111"/>
    </row>
    <row r="773" s="51" customFormat="true" ht="12.75" hidden="true" customHeight="true" outlineLevel="0" collapsed="false">
      <c r="A773" s="49" t="s">
        <v>582</v>
      </c>
      <c r="B773" s="49"/>
      <c r="C773" s="50" t="str">
        <f aca="false">INDEX((klasyfikacja!$B$2:$B$136),MATCH(A773,klasyfikacja!$A$2:$A$136,0))</f>
        <v>Wpływy z podatku od nieruchomości</v>
      </c>
      <c r="D773" s="98" t="n">
        <v>750</v>
      </c>
      <c r="E773" s="102" t="s">
        <v>405</v>
      </c>
      <c r="F773" s="100" t="n">
        <f aca="false">SUM(G773:H773)</f>
        <v>0</v>
      </c>
      <c r="G773" s="101" t="n">
        <f aca="false" t="array" ref="G773:G773">SUM(IF(ewidencja!$A$8:$A$759=D773,IF(ewidencja!$C$8:$C$759=E773,ewidencja!$F$8:$F$759,0),0))</f>
        <v>0</v>
      </c>
      <c r="H773" s="101" t="n">
        <f aca="false" t="array" ref="H773:H773">SUM(IF(ewidencja!$A$8:$A$759=D773,IF(ewidencja!$C$8:$C$759=E773,ewidencja!$G$8:$G$759,0),0))</f>
        <v>0</v>
      </c>
      <c r="K773" s="111"/>
    </row>
    <row r="774" s="51" customFormat="true" ht="12.75" hidden="true" customHeight="true" outlineLevel="0" collapsed="false">
      <c r="A774" s="49" t="s">
        <v>584</v>
      </c>
      <c r="B774" s="49"/>
      <c r="C774" s="50" t="str">
        <f aca="false">INDEX((klasyfikacja!$B$2:$B$136),MATCH(A774,klasyfikacja!$A$2:$A$136,0))</f>
        <v>Wpływy z podatku rolnego</v>
      </c>
      <c r="D774" s="98" t="n">
        <v>750</v>
      </c>
      <c r="E774" s="102" t="s">
        <v>411</v>
      </c>
      <c r="F774" s="100" t="n">
        <f aca="false">SUM(G774:H774)</f>
        <v>0</v>
      </c>
      <c r="G774" s="101" t="n">
        <f aca="false" t="array" ref="G774:G774">SUM(IF(ewidencja!$A$8:$A$759=D774,IF(ewidencja!$C$8:$C$759=E774,ewidencja!$F$8:$F$759,0),0))</f>
        <v>0</v>
      </c>
      <c r="H774" s="101" t="n">
        <f aca="false" t="array" ref="H774:H774">SUM(IF(ewidencja!$A$8:$A$759=D774,IF(ewidencja!$C$8:$C$759=E774,ewidencja!$G$8:$G$759,0),0))</f>
        <v>0</v>
      </c>
      <c r="K774" s="111"/>
    </row>
    <row r="775" s="51" customFormat="true" ht="12.75" hidden="true" customHeight="true" outlineLevel="0" collapsed="false">
      <c r="A775" s="49" t="s">
        <v>586</v>
      </c>
      <c r="B775" s="49"/>
      <c r="C775" s="50" t="str">
        <f aca="false">INDEX((klasyfikacja!$B$2:$B$136),MATCH(A775,klasyfikacja!$A$2:$A$136,0))</f>
        <v>Wpływy z podatku leśnego</v>
      </c>
      <c r="D775" s="98" t="n">
        <v>750</v>
      </c>
      <c r="E775" s="102" t="s">
        <v>400</v>
      </c>
      <c r="F775" s="100" t="n">
        <f aca="false">SUM(G775:H775)</f>
        <v>0</v>
      </c>
      <c r="G775" s="101" t="n">
        <f aca="false" t="array" ref="G775:G775">SUM(IF(ewidencja!$A$8:$A$759=D775,IF(ewidencja!$C$8:$C$759=E775,ewidencja!$F$8:$F$759,0),0))</f>
        <v>0</v>
      </c>
      <c r="H775" s="101" t="n">
        <f aca="false" t="array" ref="H775:H775">SUM(IF(ewidencja!$A$8:$A$759=D775,IF(ewidencja!$C$8:$C$759=E775,ewidencja!$G$8:$G$759,0),0))</f>
        <v>0</v>
      </c>
      <c r="K775" s="111"/>
    </row>
    <row r="776" s="51" customFormat="true" ht="12.75" hidden="true" customHeight="true" outlineLevel="0" collapsed="false">
      <c r="A776" s="49" t="s">
        <v>588</v>
      </c>
      <c r="B776" s="49"/>
      <c r="C776" s="50" t="str">
        <f aca="false">INDEX((klasyfikacja!$B$2:$B$136),MATCH(A776,klasyfikacja!$A$2:$A$136,0))</f>
        <v>Wpływy z podatku od środków transportowych</v>
      </c>
      <c r="D776" s="98" t="n">
        <v>750</v>
      </c>
      <c r="E776" s="102" t="s">
        <v>409</v>
      </c>
      <c r="F776" s="100" t="n">
        <f aca="false">SUM(G776:H776)</f>
        <v>0</v>
      </c>
      <c r="G776" s="101" t="n">
        <f aca="false" t="array" ref="G776:G776">SUM(IF(ewidencja!$A$8:$A$759=D776,IF(ewidencja!$C$8:$C$759=E776,ewidencja!$F$8:$F$759,0),0))</f>
        <v>0</v>
      </c>
      <c r="H776" s="101" t="n">
        <f aca="false" t="array" ref="H776:H776">SUM(IF(ewidencja!$A$8:$A$759=D776,IF(ewidencja!$C$8:$C$759=E776,ewidencja!$G$8:$G$759,0),0))</f>
        <v>0</v>
      </c>
      <c r="K776" s="111"/>
    </row>
    <row r="777" s="51" customFormat="true" ht="12.75" hidden="true" customHeight="true" outlineLevel="0" collapsed="false">
      <c r="A777" s="49" t="s">
        <v>590</v>
      </c>
      <c r="B777" s="49"/>
      <c r="C777" s="50" t="str">
        <f aca="false">INDEX((klasyfikacja!$B$2:$B$136),MATCH(A777,klasyfikacja!$A$2:$A$136,0))</f>
        <v>Wpływy z podatku od działalności gospodarczej osób fizycznych, opłacanego w formie karty podatkowej</v>
      </c>
      <c r="D777" s="98" t="n">
        <v>750</v>
      </c>
      <c r="E777" s="102" t="s">
        <v>170</v>
      </c>
      <c r="F777" s="100" t="n">
        <f aca="false">SUM(G777:H777)</f>
        <v>0</v>
      </c>
      <c r="G777" s="101" t="n">
        <f aca="false" t="array" ref="G777:G777">SUM(IF(ewidencja!$A$8:$A$759=D777,IF(ewidencja!$C$8:$C$759=E777,ewidencja!$F$8:$F$759,0),0))</f>
        <v>0</v>
      </c>
      <c r="H777" s="101" t="n">
        <f aca="false" t="array" ref="H777:H777">SUM(IF(ewidencja!$A$8:$A$759=D777,IF(ewidencja!$C$8:$C$759=E777,ewidencja!$G$8:$G$759,0),0))</f>
        <v>0</v>
      </c>
      <c r="K777" s="111"/>
    </row>
    <row r="778" s="51" customFormat="true" ht="12.75" hidden="true" customHeight="true" outlineLevel="0" collapsed="false">
      <c r="A778" s="49" t="s">
        <v>592</v>
      </c>
      <c r="B778" s="49"/>
      <c r="C778" s="50" t="str">
        <f aca="false">INDEX((klasyfikacja!$B$2:$B$136),MATCH(A778,klasyfikacja!$A$2:$A$136,0))</f>
        <v>Wpływy z podatku od spadków i darowizn</v>
      </c>
      <c r="D778" s="98" t="n">
        <v>750</v>
      </c>
      <c r="E778" s="102" t="s">
        <v>407</v>
      </c>
      <c r="F778" s="100" t="n">
        <f aca="false">SUM(G778:H778)</f>
        <v>0</v>
      </c>
      <c r="G778" s="101" t="n">
        <f aca="false" t="array" ref="G778:G778">SUM(IF(ewidencja!$A$8:$A$759=D778,IF(ewidencja!$C$8:$C$759=E778,ewidencja!$F$8:$F$759,0),0))</f>
        <v>0</v>
      </c>
      <c r="H778" s="101" t="n">
        <f aca="false" t="array" ref="H778:H778">SUM(IF(ewidencja!$A$8:$A$759=D778,IF(ewidencja!$C$8:$C$759=E778,ewidencja!$G$8:$G$759,0),0))</f>
        <v>0</v>
      </c>
      <c r="K778" s="111"/>
    </row>
    <row r="779" s="51" customFormat="true" ht="12.75" hidden="true" customHeight="true" outlineLevel="0" collapsed="false">
      <c r="A779" s="49" t="s">
        <v>594</v>
      </c>
      <c r="B779" s="49"/>
      <c r="C779" s="50" t="str">
        <f aca="false">INDEX((klasyfikacja!$B$2:$B$136),MATCH(A779,klasyfikacja!$A$2:$A$136,0))</f>
        <v>Wpływy z opłaty od posiadania psów</v>
      </c>
      <c r="D779" s="98" t="n">
        <v>750</v>
      </c>
      <c r="E779" s="102" t="s">
        <v>336</v>
      </c>
      <c r="F779" s="100" t="n">
        <f aca="false">SUM(G779:H779)</f>
        <v>0</v>
      </c>
      <c r="G779" s="101" t="n">
        <f aca="false" t="array" ref="G779:G779">SUM(IF(ewidencja!$A$8:$A$759=D779,IF(ewidencja!$C$8:$C$759=E779,ewidencja!$F$8:$F$759,0),0))</f>
        <v>0</v>
      </c>
      <c r="H779" s="101" t="n">
        <f aca="false" t="array" ref="H779:H779">SUM(IF(ewidencja!$A$8:$A$759=D779,IF(ewidencja!$C$8:$C$759=E779,ewidencja!$G$8:$G$759,0),0))</f>
        <v>0</v>
      </c>
      <c r="K779" s="111"/>
    </row>
    <row r="780" s="51" customFormat="true" ht="12.75" hidden="true" customHeight="true" outlineLevel="0" collapsed="false">
      <c r="A780" s="49" t="s">
        <v>596</v>
      </c>
      <c r="B780" s="49"/>
      <c r="C780" s="50" t="str">
        <f aca="false">INDEX((klasyfikacja!$B$2:$B$136),MATCH(A780,klasyfikacja!$A$2:$A$136,0))</f>
        <v>Wpływy z opłaty uzdrowiskowej, pobieranej w gminach posiadających status gminy uzdrowiskowej</v>
      </c>
      <c r="D780" s="98" t="n">
        <v>750</v>
      </c>
      <c r="E780" s="102" t="s">
        <v>861</v>
      </c>
      <c r="F780" s="100" t="n">
        <f aca="false">SUM(G780:H780)</f>
        <v>0</v>
      </c>
      <c r="G780" s="101" t="n">
        <f aca="false" t="array" ref="G780:G780">SUM(IF(ewidencja!$A$8:$A$759=D780,IF(ewidencja!$C$8:$C$759=E780,ewidencja!$F$8:$F$759,0),0))</f>
        <v>0</v>
      </c>
      <c r="H780" s="101" t="n">
        <f aca="false" t="array" ref="H780:H780">SUM(IF(ewidencja!$A$8:$A$759=D780,IF(ewidencja!$C$8:$C$759=E780,ewidencja!$G$8:$G$759,0),0))</f>
        <v>0</v>
      </c>
      <c r="K780" s="111"/>
    </row>
    <row r="781" s="51" customFormat="true" ht="12.75" hidden="true" customHeight="true" outlineLevel="0" collapsed="false">
      <c r="A781" s="49" t="s">
        <v>598</v>
      </c>
      <c r="B781" s="49"/>
      <c r="C781" s="50" t="str">
        <f aca="false">INDEX((klasyfikacja!$B$2:$B$136),MATCH(A781,klasyfikacja!$A$2:$A$136,0))</f>
        <v>Wpływy z opłaty produktowej</v>
      </c>
      <c r="D781" s="98" t="n">
        <v>750</v>
      </c>
      <c r="E781" s="102" t="s">
        <v>338</v>
      </c>
      <c r="F781" s="100" t="n">
        <f aca="false">SUM(G781:H781)</f>
        <v>0</v>
      </c>
      <c r="G781" s="101" t="n">
        <f aca="false" t="array" ref="G781:G781">SUM(IF(ewidencja!$A$8:$A$759=D781,IF(ewidencja!$C$8:$C$759=E781,ewidencja!$F$8:$F$759,0),0))</f>
        <v>0</v>
      </c>
      <c r="H781" s="101" t="n">
        <f aca="false" t="array" ref="H781:H781">SUM(IF(ewidencja!$A$8:$A$759=D781,IF(ewidencja!$C$8:$C$759=E781,ewidencja!$G$8:$G$759,0),0))</f>
        <v>0</v>
      </c>
      <c r="K781" s="111"/>
    </row>
    <row r="782" s="51" customFormat="true" ht="12.75" hidden="true" customHeight="true" outlineLevel="0" collapsed="false">
      <c r="A782" s="49" t="s">
        <v>600</v>
      </c>
      <c r="B782" s="49"/>
      <c r="C782" s="50" t="str">
        <f aca="false">INDEX((klasyfikacja!$B$2:$B$136),MATCH(A782,klasyfikacja!$A$2:$A$136,0))</f>
        <v>Wpływy z opłaty skarbowej</v>
      </c>
      <c r="D782" s="98" t="n">
        <v>750</v>
      </c>
      <c r="E782" s="102" t="s">
        <v>341</v>
      </c>
      <c r="F782" s="100" t="n">
        <f aca="false">SUM(G782:H782)</f>
        <v>0</v>
      </c>
      <c r="G782" s="101" t="n">
        <f aca="false" t="array" ref="G782:G782">SUM(IF(ewidencja!$A$8:$A$759=D782,IF(ewidencja!$C$8:$C$759=E782,ewidencja!$F$8:$F$759,0),0))</f>
        <v>0</v>
      </c>
      <c r="H782" s="101" t="n">
        <f aca="false" t="array" ref="H782:H782">SUM(IF(ewidencja!$A$8:$A$759=D782,IF(ewidencja!$C$8:$C$759=E782,ewidencja!$G$8:$G$759,0),0))</f>
        <v>0</v>
      </c>
      <c r="K782" s="111"/>
    </row>
    <row r="783" s="51" customFormat="true" ht="12.75" hidden="false" customHeight="true" outlineLevel="0" collapsed="false">
      <c r="A783" s="49" t="n">
        <v>420</v>
      </c>
      <c r="B783" s="49"/>
      <c r="C783" s="50" t="e">
        <f aca="false">INDEX((klasyfikacja!$B$2:$B$136),MATCH(A783,klasyfikacja!$A$2:$A$136,0))</f>
        <v>#N/A</v>
      </c>
      <c r="D783" s="98" t="n">
        <v>750</v>
      </c>
      <c r="E783" s="102" t="s">
        <v>332</v>
      </c>
      <c r="F783" s="100" t="n">
        <f aca="false">SUM(G783:H783)</f>
        <v>18000000</v>
      </c>
      <c r="G783" s="101" t="n">
        <f aca="false" t="array" ref="G783:G783">SUM(IF(ewidencja!$A$8:$A$759=D783,IF(ewidencja!$C$8:$C$759=E783,ewidencja!$F$8:$F$759,0),0))</f>
        <v>0</v>
      </c>
      <c r="H783" s="101" t="n">
        <f aca="false" t="array" ref="H783:H783">SUM(IF(ewidencja!$A$8:$A$759=D783,IF(ewidencja!$C$8:$C$759=E783,ewidencja!$G$8:$G$759,0),0))</f>
        <v>18000000</v>
      </c>
      <c r="K783" s="111"/>
    </row>
    <row r="784" s="51" customFormat="true" ht="12.75" hidden="true" customHeight="true" outlineLevel="0" collapsed="false">
      <c r="A784" s="49" t="s">
        <v>604</v>
      </c>
      <c r="B784" s="49"/>
      <c r="C784" s="50" t="str">
        <f aca="false">INDEX((klasyfikacja!$B$2:$B$136),MATCH(A784,klasyfikacja!$A$2:$A$136,0))</f>
        <v>Wpływy z opłaty targowej</v>
      </c>
      <c r="D784" s="98" t="n">
        <v>750</v>
      </c>
      <c r="E784" s="102" t="s">
        <v>344</v>
      </c>
      <c r="F784" s="100" t="n">
        <f aca="false">SUM(G784:H784)</f>
        <v>0</v>
      </c>
      <c r="G784" s="101" t="n">
        <f aca="false" t="array" ref="G784:G784">SUM(IF(ewidencja!$A$8:$A$759=D784,IF(ewidencja!$C$8:$C$759=E784,ewidencja!$F$8:$F$759,0),0))</f>
        <v>0</v>
      </c>
      <c r="H784" s="101" t="n">
        <f aca="false" t="array" ref="H784:H784">SUM(IF(ewidencja!$A$8:$A$759=D784,IF(ewidencja!$C$8:$C$759=E784,ewidencja!$G$8:$G$759,0),0))</f>
        <v>0</v>
      </c>
      <c r="K784" s="111"/>
    </row>
    <row r="785" s="51" customFormat="true" ht="12.75" hidden="true" customHeight="true" outlineLevel="0" collapsed="false">
      <c r="A785" s="49" t="s">
        <v>606</v>
      </c>
      <c r="B785" s="49"/>
      <c r="C785" s="50" t="str">
        <f aca="false">INDEX((klasyfikacja!$B$2:$B$136),MATCH(A785,klasyfikacja!$A$2:$A$136,0))</f>
        <v>Wpływy z opłaty miejscowej</v>
      </c>
      <c r="D785" s="98" t="n">
        <v>750</v>
      </c>
      <c r="E785" s="102" t="s">
        <v>862</v>
      </c>
      <c r="F785" s="100" t="n">
        <f aca="false">SUM(G785:H785)</f>
        <v>0</v>
      </c>
      <c r="G785" s="101" t="n">
        <f aca="false" t="array" ref="G785:G785">SUM(IF(ewidencja!$A$8:$A$759=D785,IF(ewidencja!$C$8:$C$759=E785,ewidencja!$F$8:$F$759,0),0))</f>
        <v>0</v>
      </c>
      <c r="H785" s="101" t="n">
        <f aca="false" t="array" ref="H785:H785">SUM(IF(ewidencja!$A$8:$A$759=D785,IF(ewidencja!$C$8:$C$759=E785,ewidencja!$G$8:$G$759,0),0))</f>
        <v>0</v>
      </c>
      <c r="K785" s="111"/>
    </row>
    <row r="786" s="51" customFormat="true" ht="12.75" hidden="true" customHeight="true" outlineLevel="0" collapsed="false">
      <c r="A786" s="49" t="s">
        <v>608</v>
      </c>
      <c r="B786" s="49"/>
      <c r="C786" s="50" t="str">
        <f aca="false">INDEX((klasyfikacja!$B$2:$B$136),MATCH(A786,klasyfikacja!$A$2:$A$136,0))</f>
        <v>Wpływy z opłaty eksploatacyjnej</v>
      </c>
      <c r="D786" s="98" t="n">
        <v>750</v>
      </c>
      <c r="E786" s="102" t="s">
        <v>330</v>
      </c>
      <c r="F786" s="100" t="n">
        <f aca="false">SUM(G786:H786)</f>
        <v>0</v>
      </c>
      <c r="G786" s="101" t="n">
        <f aca="false" t="array" ref="G786:G786">SUM(IF(ewidencja!$A$8:$A$759=D786,IF(ewidencja!$C$8:$C$759=E786,ewidencja!$F$8:$F$759,0),0))</f>
        <v>0</v>
      </c>
      <c r="H786" s="101" t="n">
        <f aca="false" t="array" ref="H786:H786">SUM(IF(ewidencja!$A$8:$A$759=D786,IF(ewidencja!$C$8:$C$759=E786,ewidencja!$G$8:$G$759,0),0))</f>
        <v>0</v>
      </c>
      <c r="K786" s="111"/>
    </row>
    <row r="787" s="51" customFormat="true" ht="12.75" hidden="true" customHeight="true" outlineLevel="0" collapsed="false">
      <c r="A787" s="49" t="s">
        <v>610</v>
      </c>
      <c r="B787" s="49"/>
      <c r="C787" s="50" t="str">
        <f aca="false">INDEX((klasyfikacja!$B$2:$B$136),MATCH(A787,klasyfikacja!$A$2:$A$136,0))</f>
        <v>Wpływy z opłat za trwały zarząd, użytkowanie i służebności</v>
      </c>
      <c r="D787" s="98" t="n">
        <v>750</v>
      </c>
      <c r="E787" s="102" t="s">
        <v>390</v>
      </c>
      <c r="F787" s="100" t="n">
        <f aca="false">SUM(G787:H787)</f>
        <v>0</v>
      </c>
      <c r="G787" s="101" t="n">
        <f aca="false" t="array" ref="G787:G787">SUM(IF(ewidencja!$A$8:$A$759=D787,IF(ewidencja!$C$8:$C$759=E787,ewidencja!$F$8:$F$759,0),0))</f>
        <v>0</v>
      </c>
      <c r="H787" s="101" t="n">
        <f aca="false" t="array" ref="H787:H787">SUM(IF(ewidencja!$A$8:$A$759=D787,IF(ewidencja!$C$8:$C$759=E787,ewidencja!$G$8:$G$759,0),0))</f>
        <v>0</v>
      </c>
      <c r="K787" s="111"/>
    </row>
    <row r="788" s="51" customFormat="true" ht="12.75" hidden="true" customHeight="true" outlineLevel="0" collapsed="false">
      <c r="A788" s="49" t="s">
        <v>612</v>
      </c>
      <c r="B788" s="49"/>
      <c r="C788" s="50" t="str">
        <f aca="false">INDEX((klasyfikacja!$B$2:$B$136),MATCH(A788,klasyfikacja!$A$2:$A$136,0))</f>
        <v>Wpływy z opłat za zezwolenia na sprzedaż napojów alkoholowych</v>
      </c>
      <c r="D788" s="98" t="n">
        <v>750</v>
      </c>
      <c r="E788" s="102" t="s">
        <v>375</v>
      </c>
      <c r="F788" s="100" t="n">
        <f aca="false">SUM(G788:H788)</f>
        <v>0</v>
      </c>
      <c r="G788" s="101" t="n">
        <f aca="false" t="array" ref="G788:G788">SUM(IF(ewidencja!$A$8:$A$759=D788,IF(ewidencja!$C$8:$C$759=E788,ewidencja!$F$8:$F$759,0),0))</f>
        <v>0</v>
      </c>
      <c r="H788" s="101" t="n">
        <f aca="false" t="array" ref="H788:H788">SUM(IF(ewidencja!$A$8:$A$759=D788,IF(ewidencja!$C$8:$C$759=E788,ewidencja!$G$8:$G$759,0),0))</f>
        <v>0</v>
      </c>
      <c r="K788" s="111"/>
    </row>
    <row r="789" s="51" customFormat="true" ht="12.75" hidden="true" customHeight="true" outlineLevel="0" collapsed="false">
      <c r="A789" s="49" t="s">
        <v>614</v>
      </c>
      <c r="B789" s="49"/>
      <c r="C789" s="50" t="str">
        <f aca="false">INDEX((klasyfikacja!$B$2:$B$136),MATCH(A789,klasyfikacja!$A$2:$A$136,0))</f>
        <v>Wpływy z innych lokalnych opłat pobieranych przez jednostki samorządu terytorialnego na podstawie odrębnych ustaw</v>
      </c>
      <c r="D789" s="98" t="n">
        <v>750</v>
      </c>
      <c r="E789" s="102" t="s">
        <v>30</v>
      </c>
      <c r="F789" s="100" t="n">
        <f aca="false">SUM(G789:H789)</f>
        <v>0</v>
      </c>
      <c r="G789" s="101" t="n">
        <f aca="false" t="array" ref="G789:G789">SUM(IF(ewidencja!$A$8:$A$759=D789,IF(ewidencja!$C$8:$C$759=E789,ewidencja!$F$8:$F$759,0),0))</f>
        <v>0</v>
      </c>
      <c r="H789" s="101" t="n">
        <f aca="false" t="array" ref="H789:H789">SUM(IF(ewidencja!$A$8:$A$759=D789,IF(ewidencja!$C$8:$C$759=E789,ewidencja!$G$8:$G$759,0),0))</f>
        <v>0</v>
      </c>
      <c r="K789" s="111"/>
    </row>
    <row r="790" s="51" customFormat="true" ht="12.75" hidden="true" customHeight="true" outlineLevel="0" collapsed="false">
      <c r="A790" s="49" t="s">
        <v>616</v>
      </c>
      <c r="B790" s="49"/>
      <c r="C790" s="50" t="str">
        <f aca="false">INDEX((klasyfikacja!$B$2:$B$136),MATCH(A790,klasyfikacja!$A$2:$A$136,0))</f>
        <v>Wpływy z podatku od czynności cywilnoprawnych</v>
      </c>
      <c r="D790" s="98" t="n">
        <v>750</v>
      </c>
      <c r="E790" s="102" t="s">
        <v>403</v>
      </c>
      <c r="F790" s="100" t="n">
        <f aca="false">SUM(G790:H790)</f>
        <v>0</v>
      </c>
      <c r="G790" s="101" t="n">
        <f aca="false" t="array" ref="G790:G790">SUM(IF(ewidencja!$A$8:$A$759=D790,IF(ewidencja!$C$8:$C$759=E790,ewidencja!$F$8:$F$759,0),0))</f>
        <v>0</v>
      </c>
      <c r="H790" s="101" t="n">
        <f aca="false" t="array" ref="H790:H790">SUM(IF(ewidencja!$A$8:$A$759=D790,IF(ewidencja!$C$8:$C$759=E790,ewidencja!$G$8:$G$759,0),0))</f>
        <v>0</v>
      </c>
      <c r="K790" s="111"/>
    </row>
    <row r="791" s="51" customFormat="true" ht="12.75" hidden="true" customHeight="true" outlineLevel="0" collapsed="false">
      <c r="A791" s="49" t="s">
        <v>618</v>
      </c>
      <c r="B791" s="49"/>
      <c r="C791" s="50" t="str">
        <f aca="false">INDEX((klasyfikacja!$B$2:$B$136),MATCH(A791,klasyfikacja!$A$2:$A$136,0))</f>
        <v>Wpływy z opłat z tytułu użytkowania wieczystego nieruchomości</v>
      </c>
      <c r="D791" s="98" t="n">
        <v>750</v>
      </c>
      <c r="E791" s="102" t="s">
        <v>393</v>
      </c>
      <c r="F791" s="100" t="n">
        <f aca="false">SUM(G791:H791)</f>
        <v>0</v>
      </c>
      <c r="G791" s="101" t="n">
        <f aca="false" t="array" ref="G791:G791">SUM(IF(ewidencja!$A$8:$A$759=D791,IF(ewidencja!$C$8:$C$759=E791,ewidencja!$F$8:$F$759,0),0))</f>
        <v>0</v>
      </c>
      <c r="H791" s="101" t="n">
        <f aca="false" t="array" ref="H791:H791">SUM(IF(ewidencja!$A$8:$A$759=D791,IF(ewidencja!$C$8:$C$759=E791,ewidencja!$G$8:$G$759,0),0))</f>
        <v>0</v>
      </c>
      <c r="K791" s="111"/>
    </row>
    <row r="792" s="51" customFormat="true" ht="12.75" hidden="false" customHeight="true" outlineLevel="0" collapsed="false">
      <c r="A792" s="49" t="n">
        <v>570</v>
      </c>
      <c r="B792" s="49"/>
      <c r="C792" s="50" t="e">
        <f aca="false">INDEX((klasyfikacja!$B$2:$B$136),MATCH(A792,klasyfikacja!$A$2:$A$136,0))</f>
        <v>#N/A</v>
      </c>
      <c r="D792" s="98" t="n">
        <v>750</v>
      </c>
      <c r="E792" s="102" t="s">
        <v>173</v>
      </c>
      <c r="F792" s="100" t="n">
        <f aca="false">SUM(G792:H792)</f>
        <v>62000</v>
      </c>
      <c r="G792" s="101" t="n">
        <f aca="false" t="array" ref="G792:G792">SUM(IF(ewidencja!$A$8:$A$759=D792,IF(ewidencja!$C$8:$C$759=E792,ewidencja!$F$8:$F$759,0),0))</f>
        <v>38000</v>
      </c>
      <c r="H792" s="101" t="n">
        <f aca="false" t="array" ref="H792:H792">SUM(IF(ewidencja!$A$8:$A$759=D792,IF(ewidencja!$C$8:$C$759=E792,ewidencja!$G$8:$G$759,0),0))</f>
        <v>24000</v>
      </c>
      <c r="K792" s="111"/>
    </row>
    <row r="793" s="51" customFormat="true" ht="12.75" hidden="true" customHeight="true" outlineLevel="0" collapsed="false">
      <c r="A793" s="49" t="s">
        <v>622</v>
      </c>
      <c r="B793" s="49"/>
      <c r="C793" s="50" t="str">
        <f aca="false">INDEX((klasyfikacja!$B$2:$B$136),MATCH(A793,klasyfikacja!$A$2:$A$136,0))</f>
        <v>Wpływy z tytułu grzywien i innych kar pieniężnych od osób prawnych i innych jednostek organizacyjnych</v>
      </c>
      <c r="D793" s="98" t="n">
        <v>750</v>
      </c>
      <c r="E793" s="102" t="s">
        <v>195</v>
      </c>
      <c r="F793" s="100" t="n">
        <f aca="false">SUM(G793:H793)</f>
        <v>0</v>
      </c>
      <c r="G793" s="101" t="n">
        <f aca="false" t="array" ref="G793:G793">SUM(IF(ewidencja!$A$8:$A$759=D793,IF(ewidencja!$C$8:$C$759=E793,ewidencja!$F$8:$F$759,0),0))</f>
        <v>0</v>
      </c>
      <c r="H793" s="101" t="n">
        <f aca="false" t="array" ref="H793:H793">SUM(IF(ewidencja!$A$8:$A$759=D793,IF(ewidencja!$C$8:$C$759=E793,ewidencja!$G$8:$G$759,0),0))</f>
        <v>0</v>
      </c>
      <c r="K793" s="111"/>
    </row>
    <row r="794" s="51" customFormat="true" ht="12.75" hidden="false" customHeight="true" outlineLevel="0" collapsed="false">
      <c r="A794" s="49" t="n">
        <v>590</v>
      </c>
      <c r="B794" s="49"/>
      <c r="C794" s="50" t="e">
        <f aca="false">INDEX((klasyfikacja!$B$2:$B$136),MATCH(A794,klasyfikacja!$A$2:$A$136,0))</f>
        <v>#N/A</v>
      </c>
      <c r="D794" s="98" t="n">
        <v>750</v>
      </c>
      <c r="E794" s="102" t="s">
        <v>356</v>
      </c>
      <c r="F794" s="113" t="n">
        <f aca="false">SUM(G794:H794)</f>
        <v>268000</v>
      </c>
      <c r="G794" s="101" t="n">
        <f aca="false" t="array" ref="G794:G794">SUM(IF(ewidencja!$A$8:$A$759=D794,IF(ewidencja!$C$8:$C$759=E794,ewidencja!$F$8:$F$759,0),0))</f>
        <v>163000</v>
      </c>
      <c r="H794" s="101" t="n">
        <f aca="false" t="array" ref="H794:H794">SUM(IF(ewidencja!$A$8:$A$759=D794,IF(ewidencja!$C$8:$C$759=E794,ewidencja!$G$8:$G$759,0),0))</f>
        <v>105000</v>
      </c>
      <c r="K794" s="111"/>
    </row>
    <row r="795" s="51" customFormat="true" ht="25.5" hidden="true" customHeight="true" outlineLevel="0" collapsed="false">
      <c r="A795" s="49" t="s">
        <v>626</v>
      </c>
      <c r="B795" s="49"/>
      <c r="C795" s="50" t="str">
        <f aca="false">INDEX((klasyfikacja!$B$2:$B$136),MATCH(A795,klasyfikacja!$A$2:$A$136,0))</f>
        <v>Wpływy z opłat egzaminacyjnych oraz opłat za wydawanie świadectw, dyplomów, zaświadczeń, certyfikatów i ich duplikatów</v>
      </c>
      <c r="D795" s="98" t="n">
        <v>750</v>
      </c>
      <c r="E795" s="102" t="s">
        <v>863</v>
      </c>
      <c r="F795" s="100" t="n">
        <f aca="false">SUM(G795:H795)</f>
        <v>0</v>
      </c>
      <c r="G795" s="101" t="n">
        <f aca="false" t="array" ref="G795:G795">SUM(IF(ewidencja!$A$8:$A$759=D795,IF(ewidencja!$C$8:$C$759=E795,ewidencja!$F$8:$F$759,0),0))</f>
        <v>0</v>
      </c>
      <c r="H795" s="101" t="n">
        <f aca="false" t="array" ref="H795:H795">SUM(IF(ewidencja!$A$8:$A$759=D795,IF(ewidencja!$C$8:$C$759=E795,ewidencja!$G$8:$G$759,0),0))</f>
        <v>0</v>
      </c>
      <c r="K795" s="111"/>
    </row>
    <row r="796" s="51" customFormat="true" ht="12.75" hidden="false" customHeight="true" outlineLevel="0" collapsed="false">
      <c r="A796" s="49" t="n">
        <v>620</v>
      </c>
      <c r="B796" s="49"/>
      <c r="C796" s="50" t="e">
        <f aca="false">INDEX((klasyfikacja!$B$2:$B$136),MATCH(A796,klasyfikacja!$A$2:$A$136,0))</f>
        <v>#N/A</v>
      </c>
      <c r="D796" s="98" t="n">
        <v>750</v>
      </c>
      <c r="E796" s="102" t="s">
        <v>367</v>
      </c>
      <c r="F796" s="113" t="n">
        <f aca="false">SUM(G796:H796)</f>
        <v>8000</v>
      </c>
      <c r="G796" s="101" t="n">
        <f aca="false" t="array" ref="G796:G796">SUM(IF(ewidencja!$A$8:$A$759=D796,IF(ewidencja!$C$8:$C$759=E796,ewidencja!$F$8:$F$759,0),0))</f>
        <v>0</v>
      </c>
      <c r="H796" s="101" t="n">
        <f aca="false" t="array" ref="H796:H796">SUM(IF(ewidencja!$A$8:$A$759=D796,IF(ewidencja!$C$8:$C$759=E796,ewidencja!$G$8:$G$759,0),0))</f>
        <v>8000</v>
      </c>
      <c r="K796" s="111"/>
    </row>
    <row r="797" s="51" customFormat="true" ht="25.5" hidden="false" customHeight="true" outlineLevel="0" collapsed="false">
      <c r="A797" s="49" t="n">
        <v>630</v>
      </c>
      <c r="B797" s="49"/>
      <c r="C797" s="50" t="e">
        <f aca="false">INDEX((klasyfikacja!$B$2:$B$136),MATCH(A797,klasyfikacja!$A$2:$A$136,0))</f>
        <v>#N/A</v>
      </c>
      <c r="D797" s="98" t="n">
        <v>750</v>
      </c>
      <c r="E797" s="102" t="s">
        <v>203</v>
      </c>
      <c r="F797" s="113" t="n">
        <f aca="false">SUM(G797:H797)</f>
        <v>750000</v>
      </c>
      <c r="G797" s="101" t="n">
        <f aca="false" t="array" ref="G797:G797">SUM(IF(ewidencja!$A$8:$A$759=D797,IF(ewidencja!$C$8:$C$759=E797,ewidencja!$F$8:$F$759,0),0))</f>
        <v>750000</v>
      </c>
      <c r="H797" s="101" t="n">
        <f aca="false" t="array" ref="H797:H797">SUM(IF(ewidencja!$A$8:$A$759=D797,IF(ewidencja!$C$8:$C$759=E797,ewidencja!$G$8:$G$759,0),0))</f>
        <v>0</v>
      </c>
      <c r="K797" s="111"/>
    </row>
    <row r="798" s="51" customFormat="true" ht="12.75" hidden="false" customHeight="true" outlineLevel="0" collapsed="false">
      <c r="A798" s="49" t="n">
        <v>640</v>
      </c>
      <c r="B798" s="49"/>
      <c r="C798" s="50" t="e">
        <f aca="false">INDEX((klasyfikacja!$B$2:$B$136),MATCH(A798,klasyfikacja!$A$2:$A$136,0))</f>
        <v>#N/A</v>
      </c>
      <c r="D798" s="98" t="n">
        <v>750</v>
      </c>
      <c r="E798" s="102" t="s">
        <v>200</v>
      </c>
      <c r="F798" s="100" t="n">
        <f aca="false">SUM(G798:H798)</f>
        <v>2200000</v>
      </c>
      <c r="G798" s="101" t="n">
        <f aca="false" t="array" ref="G798:G798">SUM(IF(ewidencja!$A$8:$A$759=D798,IF(ewidencja!$C$8:$C$759=E798,ewidencja!$F$8:$F$759,0),0))</f>
        <v>2200000</v>
      </c>
      <c r="H798" s="101" t="n">
        <f aca="false" t="array" ref="H798:H798">SUM(IF(ewidencja!$A$8:$A$759=D798,IF(ewidencja!$C$8:$C$759=E798,ewidencja!$G$8:$G$759,0),0))</f>
        <v>0</v>
      </c>
      <c r="K798" s="111"/>
    </row>
    <row r="799" s="51" customFormat="true" ht="12.75" hidden="false" customHeight="true" outlineLevel="0" collapsed="false">
      <c r="A799" s="49" t="n">
        <v>650</v>
      </c>
      <c r="B799" s="49"/>
      <c r="C799" s="50" t="e">
        <f aca="false">INDEX((klasyfikacja!$B$2:$B$136),MATCH(A799,klasyfikacja!$A$2:$A$136,0))</f>
        <v>#N/A</v>
      </c>
      <c r="D799" s="98" t="n">
        <v>750</v>
      </c>
      <c r="E799" s="102" t="s">
        <v>388</v>
      </c>
      <c r="F799" s="100" t="n">
        <f aca="false">SUM(G799:H799)</f>
        <v>1870000</v>
      </c>
      <c r="G799" s="101" t="n">
        <f aca="false" t="array" ref="G799:G799">SUM(IF(ewidencja!$A$8:$A$759=D799,IF(ewidencja!$C$8:$C$759=E799,ewidencja!$F$8:$F$759,0),0))</f>
        <v>0</v>
      </c>
      <c r="H799" s="101" t="n">
        <f aca="false" t="array" ref="H799:H799">SUM(IF(ewidencja!$A$8:$A$759=D799,IF(ewidencja!$C$8:$C$759=E799,ewidencja!$G$8:$G$759,0),0))</f>
        <v>1870000</v>
      </c>
      <c r="K799" s="111"/>
    </row>
    <row r="800" s="51" customFormat="true" ht="12.75" hidden="true" customHeight="true" outlineLevel="0" collapsed="false">
      <c r="A800" s="49" t="s">
        <v>636</v>
      </c>
      <c r="B800" s="49"/>
      <c r="C800" s="50" t="str">
        <f aca="false">INDEX((klasyfikacja!$B$2:$B$136),MATCH(A800,klasyfikacja!$A$2:$A$136,0))</f>
        <v>Wpływy z opłat za korzystanie z wychowania przedszkolnego</v>
      </c>
      <c r="D800" s="98" t="n">
        <v>750</v>
      </c>
      <c r="E800" s="102" t="s">
        <v>280</v>
      </c>
      <c r="F800" s="100" t="n">
        <f aca="false">SUM(G800:H800)</f>
        <v>0</v>
      </c>
      <c r="G800" s="101" t="n">
        <f aca="false" t="array" ref="G800:G800">SUM(IF(ewidencja!$A$8:$A$759=D800,IF(ewidencja!$C$8:$C$759=E800,ewidencja!$F$8:$F$759,0),0))</f>
        <v>0</v>
      </c>
      <c r="H800" s="101" t="n">
        <f aca="false" t="array" ref="H800:H800">SUM(IF(ewidencja!$A$8:$A$759=D800,IF(ewidencja!$C$8:$C$759=E800,ewidencja!$G$8:$G$759,0),0))</f>
        <v>0</v>
      </c>
      <c r="K800" s="111"/>
    </row>
    <row r="801" s="51" customFormat="true" ht="12.75" hidden="true" customHeight="true" outlineLevel="0" collapsed="false">
      <c r="A801" s="49" t="s">
        <v>638</v>
      </c>
      <c r="B801" s="49"/>
      <c r="C801" s="50" t="str">
        <f aca="false">INDEX((klasyfikacja!$B$2:$B$136),MATCH(A801,klasyfikacja!$A$2:$A$136,0))</f>
        <v>Wpływy z opłat za korzystanie z wyżywienia w jednostkach realizujących zadania z zakresu wychowania przedszkolnego</v>
      </c>
      <c r="D801" s="98" t="n">
        <v>750</v>
      </c>
      <c r="E801" s="102" t="s">
        <v>510</v>
      </c>
      <c r="F801" s="100" t="n">
        <f aca="false">SUM(G801:H801)</f>
        <v>0</v>
      </c>
      <c r="G801" s="101" t="n">
        <f aca="false" t="array" ref="G801:G801">SUM(IF(ewidencja!$A$8:$A$759=D801,IF(ewidencja!$C$8:$C$759=E801,ewidencja!$F$8:$F$759,0),0))</f>
        <v>0</v>
      </c>
      <c r="H801" s="101" t="n">
        <f aca="false" t="array" ref="H801:H801">SUM(IF(ewidencja!$A$8:$A$759=D801,IF(ewidencja!$C$8:$C$759=E801,ewidencja!$G$8:$G$759,0),0))</f>
        <v>0</v>
      </c>
      <c r="K801" s="111"/>
    </row>
    <row r="802" s="51" customFormat="true" ht="12.75" hidden="true" customHeight="true" outlineLevel="0" collapsed="false">
      <c r="A802" s="49" t="s">
        <v>640</v>
      </c>
      <c r="B802" s="49"/>
      <c r="C802" s="50" t="str">
        <f aca="false">INDEX((klasyfikacja!$B$2:$B$136),MATCH(A802,klasyfikacja!$A$2:$A$136,0))</f>
        <v>Wpływy od rodziców z tytułu opłaty za pobyt dziecka w pieczy zastępczej</v>
      </c>
      <c r="D802" s="98" t="n">
        <v>750</v>
      </c>
      <c r="E802" s="102" t="s">
        <v>248</v>
      </c>
      <c r="F802" s="100" t="n">
        <f aca="false">SUM(G802:H802)</f>
        <v>0</v>
      </c>
      <c r="G802" s="101" t="n">
        <f aca="false" t="array" ref="G802:G802">SUM(IF(ewidencja!$A$8:$A$759=D802,IF(ewidencja!$C$8:$C$759=E802,ewidencja!$F$8:$F$759,0),0))</f>
        <v>0</v>
      </c>
      <c r="H802" s="101" t="n">
        <f aca="false" t="array" ref="H802:H802">SUM(IF(ewidencja!$A$8:$A$759=D802,IF(ewidencja!$C$8:$C$759=E802,ewidencja!$G$8:$G$759,0),0))</f>
        <v>0</v>
      </c>
      <c r="K802" s="111"/>
    </row>
    <row r="803" s="51" customFormat="true" ht="12.75" hidden="false" customHeight="true" outlineLevel="0" collapsed="false">
      <c r="A803" s="49" t="n">
        <v>690</v>
      </c>
      <c r="B803" s="49"/>
      <c r="C803" s="50" t="e">
        <f aca="false">INDEX((klasyfikacja!$B$2:$B$136),MATCH(A803,klasyfikacja!$A$2:$A$136,0))</f>
        <v>#N/A</v>
      </c>
      <c r="D803" s="98" t="n">
        <v>750</v>
      </c>
      <c r="E803" s="102" t="s">
        <v>205</v>
      </c>
      <c r="F803" s="113" t="n">
        <f aca="false">SUM(G803:H803)</f>
        <v>99000</v>
      </c>
      <c r="G803" s="101" t="n">
        <f aca="false" t="array" ref="G803:G803">SUM(IF(ewidencja!$A$8:$A$759=D803,IF(ewidencja!$C$8:$C$759=E803,ewidencja!$F$8:$F$759,0),0))</f>
        <v>37000</v>
      </c>
      <c r="H803" s="101" t="n">
        <f aca="false" t="array" ref="H803:H803">SUM(IF(ewidencja!$A$8:$A$759=D803,IF(ewidencja!$C$8:$C$759=E803,ewidencja!$G$8:$G$759,0),0))</f>
        <v>62000</v>
      </c>
      <c r="K803" s="111"/>
    </row>
    <row r="804" s="51" customFormat="true" ht="25.5" hidden="false" customHeight="true" outlineLevel="0" collapsed="false">
      <c r="A804" s="49" t="n">
        <v>750</v>
      </c>
      <c r="B804" s="49"/>
      <c r="C804" s="50" t="e">
        <f aca="false">INDEX((klasyfikacja!$B$2:$B$136),MATCH(A804,klasyfikacja!$A$2:$A$136,0))</f>
        <v>#N/A</v>
      </c>
      <c r="D804" s="98" t="n">
        <v>750</v>
      </c>
      <c r="E804" s="102" t="s">
        <v>58</v>
      </c>
      <c r="F804" s="113" t="n">
        <f aca="false">SUM(G804:H804)</f>
        <v>483000</v>
      </c>
      <c r="G804" s="101" t="n">
        <f aca="false" t="array" ref="G804:G804">SUM(IF(ewidencja!$A$8:$A$759=D804,IF(ewidencja!$C$8:$C$759=E804,ewidencja!$F$8:$F$759,0),0))</f>
        <v>483000</v>
      </c>
      <c r="H804" s="101" t="n">
        <f aca="false" t="array" ref="H804:H804">SUM(IF(ewidencja!$A$8:$A$759=D804,IF(ewidencja!$C$8:$C$759=E804,ewidencja!$G$8:$G$759,0),0))</f>
        <v>0</v>
      </c>
      <c r="K804" s="111"/>
    </row>
    <row r="805" s="51" customFormat="true" ht="12.75" hidden="true" customHeight="true" outlineLevel="0" collapsed="false">
      <c r="A805" s="49" t="s">
        <v>648</v>
      </c>
      <c r="B805" s="49"/>
      <c r="C805" s="50" t="str">
        <f aca="false">INDEX((klasyfikacja!$B$2:$B$136),MATCH(A805,klasyfikacja!$A$2:$A$136,0))</f>
        <v>Wpływy z usług</v>
      </c>
      <c r="D805" s="98" t="n">
        <v>750</v>
      </c>
      <c r="E805" s="102" t="s">
        <v>37</v>
      </c>
      <c r="F805" s="100" t="n">
        <f aca="false">SUM(G805:H805)</f>
        <v>0</v>
      </c>
      <c r="G805" s="101" t="n">
        <f aca="false" t="array" ref="G805:G805">SUM(IF(ewidencja!$A$8:$A$759=D805,IF(ewidencja!$C$8:$C$759=E805,ewidencja!$F$8:$F$759,0),0))</f>
        <v>0</v>
      </c>
      <c r="H805" s="101" t="n">
        <f aca="false" t="array" ref="H805:H805">SUM(IF(ewidencja!$A$8:$A$759=D805,IF(ewidencja!$C$8:$C$759=E805,ewidencja!$G$8:$G$759,0),0))</f>
        <v>0</v>
      </c>
      <c r="K805" s="111"/>
    </row>
    <row r="806" s="51" customFormat="true" ht="12.75" hidden="true" customHeight="true" outlineLevel="0" collapsed="false">
      <c r="A806" s="49" t="s">
        <v>650</v>
      </c>
      <c r="B806" s="49"/>
      <c r="C806" s="50" t="str">
        <f aca="false">INDEX((klasyfikacja!$B$2:$B$136),MATCH(A806,klasyfikacja!$A$2:$A$136,0))</f>
        <v>Wpływy ze sprzedaży wyrobów</v>
      </c>
      <c r="D806" s="98" t="n">
        <v>750</v>
      </c>
      <c r="E806" s="102" t="s">
        <v>864</v>
      </c>
      <c r="F806" s="113" t="n">
        <f aca="false">SUM(G806:H806)</f>
        <v>0</v>
      </c>
      <c r="G806" s="101" t="n">
        <f aca="false" t="array" ref="G806:G806">SUM(IF(ewidencja!$A$8:$A$759=D806,IF(ewidencja!$C$8:$C$759=E806,ewidencja!$F$8:$F$759,0),0))</f>
        <v>0</v>
      </c>
      <c r="H806" s="101" t="n">
        <f aca="false" t="array" ref="H806:H806">SUM(IF(ewidencja!$A$8:$A$759=D806,IF(ewidencja!$C$8:$C$759=E806,ewidencja!$G$8:$G$759,0),0))</f>
        <v>0</v>
      </c>
      <c r="K806" s="111"/>
    </row>
    <row r="807" s="51" customFormat="true" ht="12.75" hidden="true" customHeight="true" outlineLevel="0" collapsed="false">
      <c r="A807" s="49" t="s">
        <v>652</v>
      </c>
      <c r="B807" s="49"/>
      <c r="C807" s="50" t="str">
        <f aca="false">INDEX((klasyfikacja!$B$2:$B$136),MATCH(A807,klasyfikacja!$A$2:$A$136,0))</f>
        <v>Wpływy z odsetek od dotacji oraz płatności: wykorzystanych niezgodnie z przeznaczeniem lub wykorzystanych z naruszeniem procedur, o których mowa w art. 184 ustawy, pobranych nienależnie lub w nadmiernej wysokości</v>
      </c>
      <c r="D807" s="98" t="n">
        <v>750</v>
      </c>
      <c r="E807" s="102" t="s">
        <v>562</v>
      </c>
      <c r="F807" s="100" t="n">
        <f aca="false">SUM(G807:H807)</f>
        <v>0</v>
      </c>
      <c r="G807" s="101" t="n">
        <f aca="false" t="array" ref="G807:G807">SUM(IF(ewidencja!$A$8:$A$759=D807,IF(ewidencja!$C$8:$C$759=E807,ewidencja!$F$8:$F$759,0),0))</f>
        <v>0</v>
      </c>
      <c r="H807" s="101" t="n">
        <f aca="false" t="array" ref="H807:H807">SUM(IF(ewidencja!$A$8:$A$759=D807,IF(ewidencja!$C$8:$C$759=E807,ewidencja!$G$8:$G$759,0),0))</f>
        <v>0</v>
      </c>
      <c r="K807" s="111"/>
    </row>
    <row r="808" s="51" customFormat="true" ht="12.75" hidden="true" customHeight="true" outlineLevel="0" collapsed="false">
      <c r="A808" s="49" t="s">
        <v>654</v>
      </c>
      <c r="B808" s="49"/>
      <c r="C808" s="50" t="str">
        <f aca="false">INDEX((klasyfikacja!$B$2:$B$136),MATCH(A808,klasyfikacja!$A$2:$A$136,0))</f>
        <v>Wpływy z odsetek od nieterminowych wpłat z tytułu podatków i opłat</v>
      </c>
      <c r="D808" s="98" t="n">
        <v>750</v>
      </c>
      <c r="E808" s="102" t="s">
        <v>321</v>
      </c>
      <c r="F808" s="100" t="n">
        <f aca="false">SUM(G808:H808)</f>
        <v>0</v>
      </c>
      <c r="G808" s="101" t="n">
        <f aca="false" t="array" ref="G808:G808">SUM(IF(ewidencja!$A$8:$A$759=D808,IF(ewidencja!$C$8:$C$759=E808,ewidencja!$F$8:$F$759,0),0))</f>
        <v>0</v>
      </c>
      <c r="H808" s="101" t="n">
        <f aca="false" t="array" ref="H808:H808">SUM(IF(ewidencja!$A$8:$A$759=D808,IF(ewidencja!$C$8:$C$759=E808,ewidencja!$G$8:$G$759,0),0))</f>
        <v>0</v>
      </c>
      <c r="K808" s="111"/>
    </row>
    <row r="809" s="51" customFormat="true" ht="12.75" hidden="false" customHeight="true" outlineLevel="0" collapsed="false">
      <c r="A809" s="49" t="n">
        <v>920</v>
      </c>
      <c r="B809" s="49"/>
      <c r="C809" s="50" t="e">
        <f aca="false">INDEX((klasyfikacja!$B$2:$B$136),MATCH(A809,klasyfikacja!$A$2:$A$136,0))</f>
        <v>#N/A</v>
      </c>
      <c r="D809" s="98" t="n">
        <v>750</v>
      </c>
      <c r="E809" s="102" t="s">
        <v>311</v>
      </c>
      <c r="F809" s="113" t="n">
        <f aca="false">SUM(G809:H809)</f>
        <v>181000</v>
      </c>
      <c r="G809" s="101" t="n">
        <f aca="false" t="array" ref="G809:G809">SUM(IF(ewidencja!$A$8:$A$759=D809,IF(ewidencja!$C$8:$C$759=E809,ewidencja!$F$8:$F$759,0),0))</f>
        <v>181000</v>
      </c>
      <c r="H809" s="101" t="n">
        <f aca="false" t="array" ref="H809:H809">SUM(IF(ewidencja!$A$8:$A$759=D809,IF(ewidencja!$C$8:$C$759=E809,ewidencja!$G$8:$G$759,0),0))</f>
        <v>0</v>
      </c>
      <c r="K809" s="111"/>
    </row>
    <row r="810" s="51" customFormat="true" ht="12.75" hidden="true" customHeight="true" outlineLevel="0" collapsed="false">
      <c r="A810" s="49" t="s">
        <v>658</v>
      </c>
      <c r="B810" s="49"/>
      <c r="C810" s="50" t="str">
        <f aca="false">INDEX((klasyfikacja!$B$2:$B$136),MATCH(A810,klasyfikacja!$A$2:$A$136,0))</f>
        <v>Wpływy z pozostałych odsetek (Finansowanie programów ze środków bezzwrotnych pochodzących z Unii Europejskiej)</v>
      </c>
      <c r="D810" s="98" t="n">
        <v>750</v>
      </c>
      <c r="E810" s="102" t="s">
        <v>865</v>
      </c>
      <c r="F810" s="100" t="n">
        <f aca="false">SUM(G810:H810)</f>
        <v>0</v>
      </c>
      <c r="G810" s="101" t="n">
        <f aca="false" t="array" ref="G810:G810">SUM(IF(ewidencja!$A$8:$A$759=D810,IF(ewidencja!$C$8:$C$759=E810,ewidencja!$F$8:$F$759,0),0))</f>
        <v>0</v>
      </c>
      <c r="H810" s="101" t="n">
        <f aca="false" t="array" ref="H810:H810">SUM(IF(ewidencja!$A$8:$A$759=D810,IF(ewidencja!$C$8:$C$759=E810,ewidencja!$G$8:$G$759,0),0))</f>
        <v>0</v>
      </c>
      <c r="K810" s="111"/>
    </row>
    <row r="811" s="51" customFormat="true" ht="12.75" hidden="false" customHeight="true" outlineLevel="0" collapsed="false">
      <c r="A811" s="49" t="n">
        <v>940</v>
      </c>
      <c r="B811" s="49"/>
      <c r="C811" s="50" t="e">
        <f aca="false">INDEX((klasyfikacja!$B$2:$B$136),MATCH(A811,klasyfikacja!$A$2:$A$136,0))</f>
        <v>#N/A</v>
      </c>
      <c r="D811" s="98" t="n">
        <v>750</v>
      </c>
      <c r="E811" s="102" t="s">
        <v>275</v>
      </c>
      <c r="F811" s="100" t="n">
        <f aca="false">SUM(G811:H811)</f>
        <v>565000</v>
      </c>
      <c r="G811" s="101" t="n">
        <f aca="false" t="array" ref="G811:G811">SUM(IF(ewidencja!$A$8:$A$759=D811,IF(ewidencja!$C$8:$C$759=E811,ewidencja!$F$8:$F$759,0),0))</f>
        <v>565000</v>
      </c>
      <c r="H811" s="101" t="n">
        <f aca="false" t="array" ref="H811:H811">SUM(IF(ewidencja!$A$8:$A$759=D811,IF(ewidencja!$C$8:$C$759=E811,ewidencja!$G$8:$G$759,0),0))</f>
        <v>0</v>
      </c>
      <c r="K811" s="111"/>
    </row>
    <row r="812" s="51" customFormat="true" ht="12.75" hidden="false" customHeight="true" outlineLevel="0" collapsed="false">
      <c r="A812" s="49" t="n">
        <v>950</v>
      </c>
      <c r="B812" s="49"/>
      <c r="C812" s="50" t="e">
        <f aca="false">INDEX((klasyfikacja!$B$2:$B$136),MATCH(A812,klasyfikacja!$A$2:$A$136,0))</f>
        <v>#N/A</v>
      </c>
      <c r="D812" s="98" t="n">
        <v>750</v>
      </c>
      <c r="E812" s="102" t="s">
        <v>178</v>
      </c>
      <c r="F812" s="100" t="n">
        <f aca="false">SUM(G812:H812)</f>
        <v>7190000</v>
      </c>
      <c r="G812" s="101" t="n">
        <f aca="false" t="array" ref="G812:G812">SUM(IF(ewidencja!$A$8:$A$759=D812,IF(ewidencja!$C$8:$C$759=E812,ewidencja!$F$8:$F$759,0),0))</f>
        <v>7190000</v>
      </c>
      <c r="H812" s="101" t="n">
        <f aca="false" t="array" ref="H812:H812">SUM(IF(ewidencja!$A$8:$A$759=D812,IF(ewidencja!$C$8:$C$759=E812,ewidencja!$G$8:$G$759,0),0))</f>
        <v>0</v>
      </c>
      <c r="K812" s="111"/>
    </row>
    <row r="813" s="51" customFormat="true" ht="12.75" hidden="false" customHeight="true" outlineLevel="0" collapsed="false">
      <c r="A813" s="49" t="n">
        <v>960</v>
      </c>
      <c r="B813" s="49"/>
      <c r="C813" s="50" t="e">
        <f aca="false">INDEX((klasyfikacja!$B$2:$B$136),MATCH(A813,klasyfikacja!$A$2:$A$136,0))</f>
        <v>#N/A</v>
      </c>
      <c r="D813" s="98" t="n">
        <v>750</v>
      </c>
      <c r="E813" s="102" t="s">
        <v>95</v>
      </c>
      <c r="F813" s="113" t="n">
        <f aca="false">SUM(G813:H813)</f>
        <v>200000</v>
      </c>
      <c r="G813" s="101" t="n">
        <f aca="false" t="array" ref="G813:G813">SUM(IF(ewidencja!$A$8:$A$759=D813,IF(ewidencja!$C$8:$C$759=E813,ewidencja!$F$8:$F$759,0),0))</f>
        <v>200000</v>
      </c>
      <c r="H813" s="101" t="n">
        <f aca="false" t="array" ref="H813:H813">SUM(IF(ewidencja!$A$8:$A$759=D813,IF(ewidencja!$C$8:$C$759=E813,ewidencja!$G$8:$G$759,0),0))</f>
        <v>0</v>
      </c>
      <c r="K813" s="111"/>
    </row>
    <row r="814" s="51" customFormat="true" ht="12.75" hidden="false" customHeight="true" outlineLevel="0" collapsed="false">
      <c r="A814" s="49" t="n">
        <v>970</v>
      </c>
      <c r="B814" s="49"/>
      <c r="C814" s="50" t="e">
        <f aca="false">INDEX((klasyfikacja!$B$2:$B$136),MATCH(A814,klasyfikacja!$A$2:$A$136,0))</f>
        <v>#N/A</v>
      </c>
      <c r="D814" s="98" t="n">
        <v>750</v>
      </c>
      <c r="E814" s="102" t="s">
        <v>153</v>
      </c>
      <c r="F814" s="113" t="n">
        <f aca="false">SUM(G814:H814)</f>
        <v>1210000</v>
      </c>
      <c r="G814" s="101" t="n">
        <f aca="false" t="array" ref="G814:G814">SUM(IF(ewidencja!$A$8:$A$759=D814,IF(ewidencja!$C$8:$C$759=E814,ewidencja!$F$8:$F$759,0),0))</f>
        <v>1185000</v>
      </c>
      <c r="H814" s="101" t="n">
        <f aca="false" t="array" ref="H814:H814">SUM(IF(ewidencja!$A$8:$A$759=D814,IF(ewidencja!$C$8:$C$759=E814,ewidencja!$G$8:$G$759,0),0))</f>
        <v>25000</v>
      </c>
      <c r="K814" s="111"/>
    </row>
    <row r="815" s="51" customFormat="true" ht="12.75" hidden="true" customHeight="true" outlineLevel="0" collapsed="false">
      <c r="A815" s="49" t="s">
        <v>668</v>
      </c>
      <c r="B815" s="49"/>
      <c r="C815" s="50" t="str">
        <f aca="false">INDEX((klasyfikacja!$B$2:$B$136),MATCH(A815,klasyfikacja!$A$2:$A$136,0))</f>
        <v>Wpływy z różnych dochodów (Finansowanie programów ze środków bezzwrotnych pochodzących z Unii Europejskiej)</v>
      </c>
      <c r="D815" s="98" t="n">
        <v>750</v>
      </c>
      <c r="E815" s="102" t="s">
        <v>866</v>
      </c>
      <c r="F815" s="100" t="n">
        <f aca="false">SUM(G815:H815)</f>
        <v>0</v>
      </c>
      <c r="G815" s="101" t="n">
        <f aca="false" t="array" ref="G815:G815">SUM(IF(ewidencja!$A$8:$A$759=D815,IF(ewidencja!$C$8:$C$759=E815,ewidencja!$F$8:$F$759,0),0))</f>
        <v>0</v>
      </c>
      <c r="H815" s="101" t="n">
        <f aca="false" t="array" ref="H815:H815">SUM(IF(ewidencja!$A$8:$A$759=D815,IF(ewidencja!$C$8:$C$759=E815,ewidencja!$G$8:$G$759,0),0))</f>
        <v>0</v>
      </c>
      <c r="K815" s="111"/>
    </row>
    <row r="816" s="51" customFormat="true" ht="12.75" hidden="true" customHeight="true" outlineLevel="0" collapsed="false">
      <c r="A816" s="49" t="s">
        <v>670</v>
      </c>
      <c r="B816" s="49"/>
      <c r="C816" s="50" t="str">
        <f aca="false">INDEX((klasyfikacja!$B$2:$B$136),MATCH(A816,klasyfikacja!$A$2:$A$136,0))</f>
        <v>Wpływy z różnych dochodów (Płatności w zakresie budżetu środków europejskich)</v>
      </c>
      <c r="D816" s="98" t="n">
        <v>750</v>
      </c>
      <c r="E816" s="102" t="s">
        <v>867</v>
      </c>
      <c r="F816" s="100" t="n">
        <f aca="false">SUM(G816:H816)</f>
        <v>0</v>
      </c>
      <c r="G816" s="101" t="n">
        <f aca="false" t="array" ref="G816:G816">SUM(IF(ewidencja!$A$8:$A$759=D816,IF(ewidencja!$C$8:$C$759=E816,ewidencja!$F$8:$F$759,0),0))</f>
        <v>0</v>
      </c>
      <c r="H816" s="101" t="n">
        <f aca="false" t="array" ref="H816:H816">SUM(IF(ewidencja!$A$8:$A$759=D816,IF(ewidencja!$C$8:$C$759=E816,ewidencja!$G$8:$G$759,0),0))</f>
        <v>0</v>
      </c>
      <c r="K816" s="111"/>
    </row>
    <row r="817" s="51" customFormat="true" ht="12.75" hidden="true" customHeight="true" outlineLevel="0" collapsed="false">
      <c r="A817" s="49" t="s">
        <v>672</v>
      </c>
      <c r="B817" s="49"/>
      <c r="C817" s="50" t="str">
        <f aca="false">INDEX((klasyfikacja!$B$2:$B$136),MATCH(A817,klasyfikacja!$A$2:$A$136,0))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817" s="98" t="n">
        <v>750</v>
      </c>
      <c r="E817" s="102" t="s">
        <v>868</v>
      </c>
      <c r="F817" s="100" t="n">
        <f aca="false">SUM(G817:H817)</f>
        <v>0</v>
      </c>
      <c r="G817" s="101" t="n">
        <f aca="false" t="array" ref="G817:G817">SUM(IF(ewidencja!$A$8:$A$759=D817,IF(ewidencja!$C$8:$C$759=E817,ewidencja!$F$8:$F$759,0),0))</f>
        <v>0</v>
      </c>
      <c r="H817" s="101" t="n">
        <f aca="false" t="array" ref="H817:H817">SUM(IF(ewidencja!$A$8:$A$759=D817,IF(ewidencja!$C$8:$C$759=E817,ewidencja!$G$8:$G$759,0),0))</f>
        <v>0</v>
      </c>
      <c r="K817" s="111"/>
    </row>
    <row r="818" s="51" customFormat="true" ht="37.5" hidden="true" customHeight="true" outlineLevel="0" collapsed="false">
      <c r="A818" s="49" t="s">
        <v>674</v>
      </c>
      <c r="B818" s="49"/>
      <c r="C818" s="50" t="str">
        <f aca="false">INDEX((klasyfikacja!$B$2:$B$136),MATCH(A818,klasyfikacja!$A$2:$A$136,0))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818" s="98" t="n">
        <v>750</v>
      </c>
      <c r="E818" s="102" t="n">
        <v>2007</v>
      </c>
      <c r="F818" s="113" t="n">
        <f aca="false">SUM(G818:H818)</f>
        <v>0</v>
      </c>
      <c r="G818" s="101" t="n">
        <f aca="false" t="array" ref="G818:G818">SUM(IF(ewidencja!$A$8:$A$759=D818,IF(ewidencja!$C$8:$C$759=E818,ewidencja!$F$8:$F$759,0),0))</f>
        <v>0</v>
      </c>
      <c r="H818" s="101" t="n">
        <f aca="false" t="array" ref="H818:H818">SUM(IF(ewidencja!$A$8:$A$759=D818,IF(ewidencja!$C$8:$C$759=E818,ewidencja!$G$8:$G$759,0),0))</f>
        <v>0</v>
      </c>
      <c r="K818" s="111"/>
    </row>
    <row r="819" s="51" customFormat="true" ht="63.75" hidden="true" customHeight="true" outlineLevel="0" collapsed="false">
      <c r="A819" s="49" t="s">
        <v>676</v>
      </c>
      <c r="B819" s="49"/>
      <c r="C819" s="50" t="str">
        <f aca="false">INDEX((klasyfikacja!$B$2:$B$136),MATCH(A819,klasyfikacja!$A$2:$A$136,0))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819" s="98" t="n">
        <v>750</v>
      </c>
      <c r="E819" s="102" t="n">
        <v>2008</v>
      </c>
      <c r="F819" s="113" t="n">
        <f aca="false">SUM(G819:H819)</f>
        <v>0</v>
      </c>
      <c r="G819" s="101" t="n">
        <f aca="false" t="array" ref="G819:G819">SUM(IF(ewidencja!$A$8:$A$759=D819,IF(ewidencja!$C$8:$C$759=E819,ewidencja!$F$8:$F$759,0),0))</f>
        <v>0</v>
      </c>
      <c r="H819" s="101" t="n">
        <f aca="false" t="array" ref="H819:H819">SUM(IF(ewidencja!$A$8:$A$759=D819,IF(ewidencja!$C$8:$C$759=E819,ewidencja!$G$8:$G$759,0),0))</f>
        <v>0</v>
      </c>
      <c r="K819" s="111"/>
    </row>
    <row r="820" s="51" customFormat="true" ht="63.75" hidden="true" customHeight="true" outlineLevel="0" collapsed="false">
      <c r="A820" s="49" t="s">
        <v>678</v>
      </c>
      <c r="B820" s="49"/>
      <c r="C820" s="50" t="str">
        <f aca="false">INDEX((klasyfikacja!$B$2:$B$136),MATCH(A820,klasyfikacja!$A$2:$A$136,0))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820" s="98" t="n">
        <v>750</v>
      </c>
      <c r="E820" s="102" t="n">
        <v>2009</v>
      </c>
      <c r="F820" s="113" t="n">
        <f aca="false">SUM(G820:H820)</f>
        <v>0</v>
      </c>
      <c r="G820" s="101" t="n">
        <f aca="false" t="array" ref="G820:G820">SUM(IF(ewidencja!$A$8:$A$759=D820,IF(ewidencja!$C$8:$C$759=E820,ewidencja!$F$8:$F$759,0),0))</f>
        <v>0</v>
      </c>
      <c r="H820" s="101" t="n">
        <f aca="false" t="array" ref="H820:H820">SUM(IF(ewidencja!$A$8:$A$759=D820,IF(ewidencja!$C$8:$C$759=E820,ewidencja!$G$8:$G$759,0),0))</f>
        <v>0</v>
      </c>
      <c r="K820" s="111"/>
    </row>
    <row r="821" s="51" customFormat="true" ht="25.5" hidden="false" customHeight="true" outlineLevel="0" collapsed="false">
      <c r="A821" s="49" t="n">
        <v>2010</v>
      </c>
      <c r="B821" s="49"/>
      <c r="C821" s="50" t="e">
        <f aca="false">INDEX((klasyfikacja!$B$2:$B$136),MATCH(A821,klasyfikacja!$A$2:$A$136,0))</f>
        <v>#N/A</v>
      </c>
      <c r="D821" s="98" t="n">
        <v>750</v>
      </c>
      <c r="E821" s="102" t="n">
        <v>2010</v>
      </c>
      <c r="F821" s="100" t="n">
        <f aca="false">SUM(G821:H821)</f>
        <v>7484215</v>
      </c>
      <c r="G821" s="101" t="n">
        <f aca="false" t="array" ref="G821:G821">SUM(IF(ewidencja!$A$8:$A$759=D821,IF(ewidencja!$C$8:$C$759=E821,ewidencja!$F$8:$F$759,0),0))</f>
        <v>7484215</v>
      </c>
      <c r="H821" s="101" t="n">
        <f aca="false" t="array" ref="H821:H821">SUM(IF(ewidencja!$A$8:$A$759=D821,IF(ewidencja!$C$8:$C$759=E821,ewidencja!$G$8:$G$759,0),0))</f>
        <v>0</v>
      </c>
      <c r="K821" s="111"/>
    </row>
    <row r="822" s="51" customFormat="true" ht="12.75" hidden="true" customHeight="true" outlineLevel="0" collapsed="false">
      <c r="A822" s="49" t="s">
        <v>682</v>
      </c>
      <c r="B822" s="49"/>
      <c r="C822" s="50" t="str">
        <f aca="false">INDEX((klasyfikacja!$B$2:$B$136),MATCH(A822,klasyfikacja!$A$2:$A$136,0))</f>
        <v>Dotacja celowa otrzymana z budżetu państwa na zadania bieżące realizowane przez gminę na podstawie porozumień z organami administracji rządowej</v>
      </c>
      <c r="D822" s="98" t="n">
        <v>750</v>
      </c>
      <c r="E822" s="102" t="n">
        <v>2020</v>
      </c>
      <c r="F822" s="100" t="n">
        <f aca="false">SUM(G822:H822)</f>
        <v>0</v>
      </c>
      <c r="G822" s="101" t="n">
        <f aca="false" t="array" ref="G822:G822">SUM(IF(ewidencja!$A$8:$A$759=D822,IF(ewidencja!$C$8:$C$759=E822,ewidencja!$F$8:$F$759,0),0))</f>
        <v>0</v>
      </c>
      <c r="H822" s="101" t="n">
        <f aca="false" t="array" ref="H822:H822">SUM(IF(ewidencja!$A$8:$A$759=D822,IF(ewidencja!$C$8:$C$759=E822,ewidencja!$G$8:$G$759,0),0))</f>
        <v>0</v>
      </c>
      <c r="K822" s="111"/>
    </row>
    <row r="823" s="51" customFormat="true" ht="25.5" hidden="true" customHeight="true" outlineLevel="0" collapsed="false">
      <c r="A823" s="49" t="s">
        <v>684</v>
      </c>
      <c r="B823" s="49"/>
      <c r="C823" s="50" t="str">
        <f aca="false">INDEX((klasyfikacja!$B$2:$B$136),MATCH(A823,klasyfikacja!$A$2:$A$136,0))</f>
        <v>Dotacja celowa otrzymana z budżetu państwa na realizację własnych zadań bieżących gmin (związków gmin, związków powiatowo-gminnych)</v>
      </c>
      <c r="D823" s="98" t="n">
        <v>750</v>
      </c>
      <c r="E823" s="102" t="n">
        <v>2030</v>
      </c>
      <c r="F823" s="100" t="n">
        <f aca="false">SUM(G823:H823)</f>
        <v>0</v>
      </c>
      <c r="G823" s="101" t="n">
        <f aca="false" t="array" ref="G823:G823">SUM(IF(ewidencja!$A$8:$A$759=D823,IF(ewidencja!$C$8:$C$759=E823,ewidencja!$F$8:$F$759,0),0))</f>
        <v>0</v>
      </c>
      <c r="H823" s="101" t="n">
        <f aca="false" t="array" ref="H823:H823">SUM(IF(ewidencja!$A$8:$A$759=D823,IF(ewidencja!$C$8:$C$759=E823,ewidencja!$G$8:$G$759,0),0))</f>
        <v>0</v>
      </c>
      <c r="K823" s="111"/>
    </row>
    <row r="824" s="51" customFormat="true" ht="25.5" hidden="true" customHeight="true" outlineLevel="0" collapsed="false">
      <c r="A824" s="49" t="s">
        <v>688</v>
      </c>
      <c r="B824" s="49"/>
      <c r="C824" s="50" t="str">
        <f aca="false">INDEX((klasyfikacja!$B$2:$B$136),MATCH(A824,klasyfikacja!$A$2:$A$136,0))</f>
        <v>Dotacja celowa otrzymana z budżetu państwa na realizację zadań bieżących gmin z zakresu edukacyjnej opieki wychowawczej finansowanych w całości przez budżet państwa w ramach programów rządowych</v>
      </c>
      <c r="D824" s="98" t="n">
        <v>750</v>
      </c>
      <c r="E824" s="102" t="n">
        <v>2040</v>
      </c>
      <c r="F824" s="100" t="n">
        <f aca="false">SUM(G824:H824)</f>
        <v>0</v>
      </c>
      <c r="G824" s="101" t="n">
        <f aca="false" t="array" ref="G824:G824">SUM(IF(ewidencja!$A$8:$A$759=D824,IF(ewidencja!$C$8:$C$759=E824,ewidencja!$F$8:$F$759,0),0))</f>
        <v>0</v>
      </c>
      <c r="H824" s="101" t="n">
        <f aca="false" t="array" ref="H824:H824">SUM(IF(ewidencja!$A$8:$A$759=D824,IF(ewidencja!$C$8:$C$759=E824,ewidencja!$G$8:$G$759,0),0))</f>
        <v>0</v>
      </c>
      <c r="K824" s="111"/>
    </row>
    <row r="825" s="51" customFormat="true" ht="39" hidden="false" customHeight="true" outlineLevel="0" collapsed="false">
      <c r="A825" s="49" t="n">
        <v>2057</v>
      </c>
      <c r="B825" s="49"/>
      <c r="C825" s="50" t="e">
        <f aca="false">INDEX((klasyfikacja!$B$2:$B$136),MATCH(A825,klasyfikacja!$A$2:$A$136,0))</f>
        <v>#N/A</v>
      </c>
      <c r="D825" s="98" t="n">
        <v>750</v>
      </c>
      <c r="E825" s="102" t="n">
        <v>2057</v>
      </c>
      <c r="F825" s="100" t="n">
        <f aca="false">SUM(G825:H825)</f>
        <v>2147764</v>
      </c>
      <c r="G825" s="101" t="n">
        <f aca="false" t="array" ref="G825:G825">SUM(IF(ewidencja!$A$8:$A$759=D825,IF(ewidencja!$C$8:$C$759=E825,ewidencja!$F$8:$F$759,0),0))</f>
        <v>2147764</v>
      </c>
      <c r="H825" s="101" t="n">
        <f aca="false" t="array" ref="H825:H825">SUM(IF(ewidencja!$A$8:$A$759=D825,IF(ewidencja!$C$8:$C$759=E825,ewidencja!$G$8:$G$759,0),0))</f>
        <v>0</v>
      </c>
      <c r="K825" s="111"/>
    </row>
    <row r="826" s="51" customFormat="true" ht="64.5" hidden="true" customHeight="true" outlineLevel="0" collapsed="false">
      <c r="A826" s="49" t="s">
        <v>692</v>
      </c>
      <c r="B826" s="49"/>
      <c r="C826" s="50" t="str">
        <f aca="false">INDEX((klasyfikacja!$B$2:$B$136),MATCH(A826,klasyfikacja!$A$2:$A$136,0))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826" s="98" t="n">
        <v>750</v>
      </c>
      <c r="E826" s="102" t="n">
        <v>2058</v>
      </c>
      <c r="F826" s="100" t="n">
        <f aca="false">SUM(G826:H826)</f>
        <v>0</v>
      </c>
      <c r="G826" s="101" t="n">
        <f aca="false" t="array" ref="G826:G826">SUM(IF(ewidencja!$A$8:$A$759=D826,IF(ewidencja!$C$8:$C$759=E826,ewidencja!$F$8:$F$759,0),0))</f>
        <v>0</v>
      </c>
      <c r="H826" s="101" t="n">
        <f aca="false" t="array" ref="H826:H826">SUM(IF(ewidencja!$A$8:$A$759=D826,IF(ewidencja!$C$8:$C$759=E826,ewidencja!$G$8:$G$759,0),0))</f>
        <v>0</v>
      </c>
      <c r="K826" s="111"/>
    </row>
    <row r="827" s="51" customFormat="true" ht="37.5" hidden="true" customHeight="true" outlineLevel="0" collapsed="false">
      <c r="A827" s="49" t="s">
        <v>694</v>
      </c>
      <c r="B827" s="49"/>
      <c r="C827" s="50" t="str">
        <f aca="false">INDEX((klasyfikacja!$B$2:$B$136),MATCH(A827,klasyfikacja!$A$2:$A$136,0))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827" s="98" t="n">
        <v>750</v>
      </c>
      <c r="E827" s="102" t="n">
        <v>2059</v>
      </c>
      <c r="F827" s="100" t="n">
        <f aca="false">SUM(G827:H827)</f>
        <v>0</v>
      </c>
      <c r="G827" s="101" t="n">
        <f aca="false" t="array" ref="G827:G827">SUM(IF(ewidencja!$A$8:$A$759=D827,IF(ewidencja!$C$8:$C$759=E827,ewidencja!$F$8:$F$759,0),0))</f>
        <v>0</v>
      </c>
      <c r="H827" s="101" t="n">
        <f aca="false" t="array" ref="H827:H827">SUM(IF(ewidencja!$A$8:$A$759=D827,IF(ewidencja!$C$8:$C$759=E827,ewidencja!$G$8:$G$759,0),0))</f>
        <v>0</v>
      </c>
      <c r="K827" s="111"/>
    </row>
    <row r="828" s="51" customFormat="true" ht="37.5" hidden="true" customHeight="true" outlineLevel="0" collapsed="false">
      <c r="A828" s="49" t="s">
        <v>696</v>
      </c>
      <c r="B828" s="49"/>
      <c r="C828" s="50" t="str">
        <f aca="false">INDEX((klasyfikacja!$B$2:$B$136),MATCH(A828,klasyfikacja!$A$2:$A$136,0))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828" s="98" t="n">
        <v>750</v>
      </c>
      <c r="E828" s="102" t="n">
        <v>2060</v>
      </c>
      <c r="F828" s="100" t="n">
        <f aca="false">SUM(G828:H828)</f>
        <v>0</v>
      </c>
      <c r="G828" s="101" t="n">
        <f aca="false" t="array" ref="G828:G828">SUM(IF(ewidencja!$A$8:$A$759=D828,IF(ewidencja!$C$8:$C$759=E828,ewidencja!$F$8:$F$759,0),0))</f>
        <v>0</v>
      </c>
      <c r="H828" s="101" t="n">
        <f aca="false" t="array" ref="H828:H828">SUM(IF(ewidencja!$A$8:$A$759=D828,IF(ewidencja!$C$8:$C$759=E828,ewidencja!$G$8:$G$759,0),0))</f>
        <v>0</v>
      </c>
      <c r="K828" s="111"/>
    </row>
    <row r="829" s="51" customFormat="true" ht="25.5" hidden="false" customHeight="true" outlineLevel="0" collapsed="false">
      <c r="A829" s="49" t="n">
        <v>2110</v>
      </c>
      <c r="B829" s="49"/>
      <c r="C829" s="50" t="e">
        <f aca="false">INDEX((klasyfikacja!$B$2:$B$136),MATCH(A829,klasyfikacja!$A$2:$A$136,0))</f>
        <v>#N/A</v>
      </c>
      <c r="D829" s="98" t="n">
        <v>750</v>
      </c>
      <c r="E829" s="102" t="n">
        <v>2110</v>
      </c>
      <c r="F829" s="100" t="n">
        <f aca="false">SUM(G829:H829)</f>
        <v>216635</v>
      </c>
      <c r="G829" s="101" t="n">
        <f aca="false" t="array" ref="G829:G829">SUM(IF(ewidencja!$A$8:$A$759=D829,IF(ewidencja!$C$8:$C$759=E829,ewidencja!$F$8:$F$759,0),0))</f>
        <v>0</v>
      </c>
      <c r="H829" s="101" t="n">
        <f aca="false" t="array" ref="H829:H829">SUM(IF(ewidencja!$A$8:$A$759=D829,IF(ewidencja!$C$8:$C$759=E829,ewidencja!$G$8:$G$759,0),0))</f>
        <v>216635</v>
      </c>
      <c r="K829" s="111"/>
    </row>
    <row r="830" s="51" customFormat="true" ht="25.5" hidden="false" customHeight="false" outlineLevel="0" collapsed="false">
      <c r="A830" s="49" t="n">
        <v>2120</v>
      </c>
      <c r="B830" s="49"/>
      <c r="C830" s="50" t="e">
        <f aca="false">INDEX((klasyfikacja!$B$2:$B$136),MATCH(A830,klasyfikacja!$A$2:$A$136,0))</f>
        <v>#N/A</v>
      </c>
      <c r="D830" s="98" t="n">
        <v>750</v>
      </c>
      <c r="E830" s="102" t="n">
        <v>2120</v>
      </c>
      <c r="F830" s="100" t="n">
        <f aca="false">SUM(G830:H830)</f>
        <v>108640</v>
      </c>
      <c r="G830" s="101" t="n">
        <f aca="false" t="array" ref="G830:G830">SUM(IF(ewidencja!$A$8:$A$759=D830,IF(ewidencja!$C$8:$C$759=E830,ewidencja!$F$8:$F$759,0),0))</f>
        <v>0</v>
      </c>
      <c r="H830" s="101" t="n">
        <f aca="false" t="array" ref="H830:H830">SUM(IF(ewidencja!$A$8:$A$759=D830,IF(ewidencja!$C$8:$C$759=E830,ewidencja!$G$8:$G$759,0),0))</f>
        <v>108640</v>
      </c>
      <c r="K830" s="111"/>
    </row>
    <row r="831" s="51" customFormat="true" ht="12.75" hidden="true" customHeight="true" outlineLevel="0" collapsed="false">
      <c r="A831" s="49" t="s">
        <v>702</v>
      </c>
      <c r="B831" s="49"/>
      <c r="C831" s="50" t="str">
        <f aca="false">INDEX((klasyfikacja!$B$2:$B$136),MATCH(A831,klasyfikacja!$A$2:$A$136,0))</f>
        <v>Dotacja celowa otrzymana z budżetu państwa na realizację bieżących zadań własnych powiatu</v>
      </c>
      <c r="D831" s="98" t="n">
        <v>750</v>
      </c>
      <c r="E831" s="102" t="n">
        <v>2130</v>
      </c>
      <c r="F831" s="100" t="n">
        <f aca="false">SUM(G831:H831)</f>
        <v>0</v>
      </c>
      <c r="G831" s="101" t="n">
        <f aca="false" t="array" ref="G831:G831">SUM(IF(ewidencja!$A$8:$A$759=D831,IF(ewidencja!$C$8:$C$759=E831,ewidencja!$F$8:$F$759,0),0))</f>
        <v>0</v>
      </c>
      <c r="H831" s="101" t="n">
        <f aca="false" t="array" ref="H831:H831">SUM(IF(ewidencja!$A$8:$A$759=D831,IF(ewidencja!$C$8:$C$759=E831,ewidencja!$G$8:$G$759,0),0))</f>
        <v>0</v>
      </c>
      <c r="K831" s="111"/>
    </row>
    <row r="832" s="51" customFormat="true" ht="12.75" hidden="true" customHeight="true" outlineLevel="0" collapsed="false">
      <c r="A832" s="49" t="s">
        <v>704</v>
      </c>
      <c r="B832" s="49"/>
      <c r="C832" s="50" t="str">
        <f aca="false">INDEX((klasyfikacja!$B$2:$B$136),MATCH(A832,klasyfikacja!$A$2:$A$136,0))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832" s="98" t="n">
        <v>750</v>
      </c>
      <c r="E832" s="102" t="n">
        <v>2160</v>
      </c>
      <c r="F832" s="100" t="n">
        <f aca="false">SUM(G832:H832)</f>
        <v>0</v>
      </c>
      <c r="G832" s="101" t="n">
        <f aca="false" t="array" ref="G832:G832">SUM(IF(ewidencja!$A$8:$A$759=D832,IF(ewidencja!$C$8:$C$759=E832,ewidencja!$F$8:$F$759,0),0))</f>
        <v>0</v>
      </c>
      <c r="H832" s="101" t="n">
        <f aca="false" t="array" ref="H832:H832">SUM(IF(ewidencja!$A$8:$A$759=D832,IF(ewidencja!$C$8:$C$759=E832,ewidencja!$G$8:$G$759,0),0))</f>
        <v>0</v>
      </c>
      <c r="K832" s="111"/>
    </row>
    <row r="833" s="51" customFormat="true" ht="12.75" hidden="true" customHeight="true" outlineLevel="0" collapsed="false">
      <c r="A833" s="49" t="s">
        <v>708</v>
      </c>
      <c r="B833" s="49"/>
      <c r="C833" s="50" t="str">
        <f aca="false">INDEX((klasyfikacja!$B$2:$B$136),MATCH(A833,klasyfikacja!$A$2:$A$136,0))</f>
        <v>Dotacja celowa otrzymana z gminy na zadania bieżące realizowane na podstawie porozumień (umów) między jednostkami samorządu terytorialnego</v>
      </c>
      <c r="D833" s="98" t="n">
        <v>750</v>
      </c>
      <c r="E833" s="102" t="n">
        <v>2310</v>
      </c>
      <c r="F833" s="100" t="n">
        <f aca="false">SUM(G833:H833)</f>
        <v>0</v>
      </c>
      <c r="G833" s="101" t="n">
        <f aca="false" t="array" ref="G833:G833">SUM(IF(ewidencja!$A$8:$A$759=D833,IF(ewidencja!$C$8:$C$759=E833,ewidencja!$F$8:$F$759,0),0))</f>
        <v>0</v>
      </c>
      <c r="H833" s="101" t="n">
        <f aca="false" t="array" ref="H833:H833">SUM(IF(ewidencja!$A$8:$A$759=D833,IF(ewidencja!$C$8:$C$759=E833,ewidencja!$G$8:$G$759,0),0))</f>
        <v>0</v>
      </c>
      <c r="K833" s="111"/>
    </row>
    <row r="834" s="51" customFormat="true" ht="25.5" hidden="false" customHeight="true" outlineLevel="0" collapsed="false">
      <c r="A834" s="49" t="n">
        <v>2320</v>
      </c>
      <c r="B834" s="49"/>
      <c r="C834" s="50" t="e">
        <f aca="false">INDEX((klasyfikacja!$B$2:$B$136),MATCH(A834,klasyfikacja!$A$2:$A$136,0))</f>
        <v>#N/A</v>
      </c>
      <c r="D834" s="98" t="n">
        <v>750</v>
      </c>
      <c r="E834" s="102" t="n">
        <v>2320</v>
      </c>
      <c r="F834" s="100" t="n">
        <f aca="false">SUM(G834:H834)</f>
        <v>44000</v>
      </c>
      <c r="G834" s="101" t="n">
        <f aca="false" t="array" ref="G834:G834">SUM(IF(ewidencja!$A$8:$A$759=D834,IF(ewidencja!$C$8:$C$759=E834,ewidencja!$F$8:$F$759,0),0))</f>
        <v>0</v>
      </c>
      <c r="H834" s="101" t="n">
        <f aca="false" t="array" ref="H834:H834">SUM(IF(ewidencja!$A$8:$A$759=D834,IF(ewidencja!$C$8:$C$759=E834,ewidencja!$G$8:$G$759,0),0))</f>
        <v>44000</v>
      </c>
      <c r="K834" s="111"/>
    </row>
    <row r="835" s="51" customFormat="true" ht="25.5" hidden="true" customHeight="true" outlineLevel="0" collapsed="false">
      <c r="A835" s="49" t="s">
        <v>714</v>
      </c>
      <c r="B835" s="49"/>
      <c r="C835" s="50" t="str">
        <f aca="false">INDEX((klasyfikacja!$B$2:$B$136),MATCH(A835,klasyfikacja!$A$2:$A$136,0))</f>
        <v>Dotacja celowa otrzymana od samorządu województwa na zadania bieżące realizowane na podstawie porozumień (umów) między jednostkami samorządu terytorialnego</v>
      </c>
      <c r="D835" s="98" t="n">
        <v>750</v>
      </c>
      <c r="E835" s="102" t="n">
        <v>2330</v>
      </c>
      <c r="F835" s="100" t="n">
        <f aca="false">SUM(G835:H835)</f>
        <v>0</v>
      </c>
      <c r="G835" s="101" t="n">
        <f aca="false" t="array" ref="G835:G835">SUM(IF(ewidencja!$A$8:$A$759=D835,IF(ewidencja!$C$8:$C$759=E835,ewidencja!$F$8:$F$759,0),0))</f>
        <v>0</v>
      </c>
      <c r="H835" s="101" t="n">
        <f aca="false" t="array" ref="H835:H835">SUM(IF(ewidencja!$A$8:$A$759=D835,IF(ewidencja!$C$8:$C$759=E835,ewidencja!$G$8:$G$759,0),0))</f>
        <v>0</v>
      </c>
      <c r="K835" s="111"/>
    </row>
    <row r="836" s="51" customFormat="true" ht="25.5" hidden="false" customHeight="true" outlineLevel="0" collapsed="false">
      <c r="A836" s="49" t="n">
        <v>2360</v>
      </c>
      <c r="B836" s="49"/>
      <c r="C836" s="50" t="e">
        <f aca="false">INDEX((klasyfikacja!$B$2:$B$136),MATCH(A836,klasyfikacja!$A$2:$A$136,0))</f>
        <v>#N/A</v>
      </c>
      <c r="D836" s="98" t="n">
        <v>750</v>
      </c>
      <c r="E836" s="102" t="n">
        <v>2360</v>
      </c>
      <c r="F836" s="100" t="n">
        <f aca="false">SUM(G836:H836)</f>
        <v>5000</v>
      </c>
      <c r="G836" s="101" t="n">
        <f aca="false" t="array" ref="G836:G836">SUM(IF(ewidencja!$A$8:$A$759=D836,IF(ewidencja!$C$8:$C$759=E836,ewidencja!$F$8:$F$759,0),0))</f>
        <v>5000</v>
      </c>
      <c r="H836" s="101" t="n">
        <f aca="false" t="array" ref="H836:H836">SUM(IF(ewidencja!$A$8:$A$759=D836,IF(ewidencja!$C$8:$C$759=E836,ewidencja!$G$8:$G$759,0),0))</f>
        <v>0</v>
      </c>
      <c r="K836" s="111"/>
    </row>
    <row r="837" s="51" customFormat="true" ht="12.75" hidden="true" customHeight="true" outlineLevel="0" collapsed="false">
      <c r="A837" s="49" t="s">
        <v>718</v>
      </c>
      <c r="B837" s="49"/>
      <c r="C837" s="50" t="str">
        <f aca="false">INDEX((klasyfikacja!$B$2:$B$136),MATCH(A837,klasyfikacja!$A$2:$A$136,0))</f>
        <v>Wpływy do budżetu nadwyżki środków obrotowych samorządowego zakładu budżetowego</v>
      </c>
      <c r="D837" s="98" t="n">
        <v>750</v>
      </c>
      <c r="E837" s="102" t="n">
        <v>2370</v>
      </c>
      <c r="F837" s="100" t="n">
        <f aca="false">SUM(G837:H837)</f>
        <v>0</v>
      </c>
      <c r="G837" s="101" t="n">
        <f aca="false" t="array" ref="G837:G837">SUM(IF(ewidencja!$A$8:$A$759=D837,IF(ewidencja!$C$8:$C$759=E837,ewidencja!$F$8:$F$759,0),0))</f>
        <v>0</v>
      </c>
      <c r="H837" s="101" t="n">
        <f aca="false" t="array" ref="H837:H837">SUM(IF(ewidencja!$A$8:$A$759=D837,IF(ewidencja!$C$8:$C$759=E837,ewidencja!$G$8:$G$759,0),0))</f>
        <v>0</v>
      </c>
      <c r="K837" s="111"/>
    </row>
    <row r="838" s="51" customFormat="true" ht="25.5" hidden="true" customHeight="true" outlineLevel="0" collapsed="false">
      <c r="A838" s="49" t="s">
        <v>720</v>
      </c>
      <c r="B838" s="49"/>
      <c r="C838" s="50" t="str">
        <f aca="false">INDEX((klasyfikacja!$B$2:$B$136),MATCH(A838,klasyfikacja!$A$2:$A$136,0))</f>
        <v>Dotacja otrzymana z państwowego funduszu celowego na realizację zadań bieżących jednostek sektora finansów publicznych</v>
      </c>
      <c r="D838" s="98" t="n">
        <v>750</v>
      </c>
      <c r="E838" s="102" t="n">
        <v>2440</v>
      </c>
      <c r="F838" s="100" t="n">
        <f aca="false">SUM(G838:H838)</f>
        <v>0</v>
      </c>
      <c r="G838" s="101" t="n">
        <f aca="false" t="array" ref="G838:G838">SUM(IF(ewidencja!$A$8:$A$759=D838,IF(ewidencja!$C$8:$C$759=E838,ewidencja!$F$8:$F$759,0),0))</f>
        <v>0</v>
      </c>
      <c r="H838" s="101" t="n">
        <f aca="false" t="array" ref="H838:H838">SUM(IF(ewidencja!$A$8:$A$759=D838,IF(ewidencja!$C$8:$C$759=E838,ewidencja!$G$8:$G$759,0),0))</f>
        <v>0</v>
      </c>
      <c r="K838" s="111"/>
    </row>
    <row r="839" s="51" customFormat="true" ht="38.25" hidden="true" customHeight="true" outlineLevel="0" collapsed="false">
      <c r="A839" s="49" t="s">
        <v>722</v>
      </c>
      <c r="B839" s="49"/>
      <c r="C839" s="50" t="str">
        <f aca="false">INDEX((klasyfikacja!$B$2:$B$136),MATCH(A839,klasyfikacja!$A$2:$A$136,0))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839" s="98" t="n">
        <v>750</v>
      </c>
      <c r="E839" s="102" t="n">
        <v>2442</v>
      </c>
      <c r="F839" s="100" t="n">
        <f aca="false">SUM(G839:H839)</f>
        <v>0</v>
      </c>
      <c r="G839" s="101" t="n">
        <f aca="false" t="array" ref="G839:G839">SUM(IF(ewidencja!$A$8:$A$759=D839,IF(ewidencja!$C$8:$C$759=E839,ewidencja!$F$8:$F$759,0),0))</f>
        <v>0</v>
      </c>
      <c r="H839" s="101" t="n">
        <f aca="false" t="array" ref="H839:H839">SUM(IF(ewidencja!$A$8:$A$759=D839,IF(ewidencja!$C$8:$C$759=E839,ewidencja!$G$8:$G$759,0),0))</f>
        <v>0</v>
      </c>
      <c r="K839" s="111"/>
    </row>
    <row r="840" s="51" customFormat="true" ht="38.25" hidden="true" customHeight="true" outlineLevel="0" collapsed="false">
      <c r="A840" s="49" t="s">
        <v>724</v>
      </c>
      <c r="B840" s="49"/>
      <c r="C840" s="50" t="str">
        <f aca="false">INDEX((klasyfikacja!$B$2:$B$136),MATCH(A840,klasyfikacja!$A$2:$A$136,0))</f>
        <v>Środki otrzymane od pozostałych jednostek zaliczanych do sektora finansów publicznych na realizację zadań bieżących jednostek zaliczanych do sektora finansów publicznych</v>
      </c>
      <c r="D840" s="98" t="n">
        <v>750</v>
      </c>
      <c r="E840" s="102" t="n">
        <v>2460</v>
      </c>
      <c r="F840" s="100" t="n">
        <f aca="false">SUM(G840:H840)</f>
        <v>0</v>
      </c>
      <c r="G840" s="101" t="n">
        <f aca="false" t="array" ref="G840:G840">SUM(IF(ewidencja!$A$8:$A$759=D840,IF(ewidencja!$C$8:$C$759=E840,ewidencja!$F$8:$F$759,0),0))</f>
        <v>0</v>
      </c>
      <c r="H840" s="101" t="n">
        <f aca="false" t="array" ref="H840:H840">SUM(IF(ewidencja!$A$8:$A$759=D840,IF(ewidencja!$C$8:$C$759=E840,ewidencja!$G$8:$G$759,0),0))</f>
        <v>0</v>
      </c>
      <c r="K840" s="111"/>
    </row>
    <row r="841" s="51" customFormat="true" ht="12.75" hidden="true" customHeight="true" outlineLevel="0" collapsed="false">
      <c r="A841" s="49" t="s">
        <v>728</v>
      </c>
      <c r="B841" s="49"/>
      <c r="C841" s="50" t="str">
        <f aca="false">INDEX((klasyfikacja!$B$2:$B$136),MATCH(A841,klasyfikacja!$A$2:$A$136,0))</f>
        <v>Rekompensaty utraconych dochodów w podatkach i opłatach lokalnych</v>
      </c>
      <c r="D841" s="98" t="n">
        <v>750</v>
      </c>
      <c r="E841" s="102" t="n">
        <v>2680</v>
      </c>
      <c r="F841" s="100" t="n">
        <f aca="false">SUM(G841:H841)</f>
        <v>0</v>
      </c>
      <c r="G841" s="101" t="n">
        <f aca="false" t="array" ref="G841:G841">SUM(IF(ewidencja!$A$8:$A$759=D841,IF(ewidencja!$C$8:$C$759=E841,ewidencja!$F$8:$F$759,0),0))</f>
        <v>0</v>
      </c>
      <c r="H841" s="101" t="n">
        <f aca="false" t="array" ref="H841:H841">SUM(IF(ewidencja!$A$8:$A$759=D841,IF(ewidencja!$C$8:$C$759=E841,ewidencja!$G$8:$G$759,0),0))</f>
        <v>0</v>
      </c>
      <c r="K841" s="111"/>
    </row>
    <row r="842" s="51" customFormat="true" ht="12.75" hidden="true" customHeight="true" outlineLevel="0" collapsed="false">
      <c r="A842" s="49" t="s">
        <v>730</v>
      </c>
      <c r="B842" s="49"/>
      <c r="C842" s="50" t="str">
        <f aca="false">INDEX((klasyfikacja!$B$2:$B$136),MATCH(A842,klasyfikacja!$A$2:$A$136,0))</f>
        <v>Środki z Funduszu Pracy otrzymane na realizację zadań wynikających z odrębnych ustaw</v>
      </c>
      <c r="D842" s="98" t="n">
        <v>750</v>
      </c>
      <c r="E842" s="102" t="n">
        <v>2690</v>
      </c>
      <c r="F842" s="100" t="n">
        <f aca="false">SUM(G842:H842)</f>
        <v>0</v>
      </c>
      <c r="G842" s="101" t="n">
        <f aca="false" t="array" ref="G842:G842">SUM(IF(ewidencja!$A$8:$A$759=D842,IF(ewidencja!$C$8:$C$759=E842,ewidencja!$F$8:$F$759,0),0))</f>
        <v>0</v>
      </c>
      <c r="H842" s="101" t="n">
        <f aca="false" t="array" ref="H842:H842">SUM(IF(ewidencja!$A$8:$A$759=D842,IF(ewidencja!$C$8:$C$759=E842,ewidencja!$G$8:$G$759,0),0))</f>
        <v>0</v>
      </c>
      <c r="K842" s="111"/>
    </row>
    <row r="843" s="51" customFormat="true" ht="25.5" hidden="true" customHeight="true" outlineLevel="0" collapsed="false">
      <c r="A843" s="49" t="s">
        <v>732</v>
      </c>
      <c r="B843" s="49"/>
      <c r="C843" s="50" t="str">
        <f aca="false">INDEX((klasyfikacja!$B$2:$B$136),MATCH(A843,klasyfikacja!$A$2:$A$136,0))</f>
        <v>Środki na dofinansowanie własnych zadań bieżących gmin, powiatów (związków gmin, związków powiatowo-gminnych, związków powiatów), samorządów województw, pozyskane z innych źródeł</v>
      </c>
      <c r="D843" s="98" t="n">
        <v>750</v>
      </c>
      <c r="E843" s="102" t="n">
        <v>2700</v>
      </c>
      <c r="F843" s="100" t="n">
        <f aca="false">SUM(G843:H843)</f>
        <v>0</v>
      </c>
      <c r="G843" s="101" t="n">
        <f aca="false" t="array" ref="G843:G843">SUM(IF(ewidencja!$A$8:$A$759=D843,IF(ewidencja!$C$8:$C$759=E843,ewidencja!$F$8:$F$759,0),0))</f>
        <v>0</v>
      </c>
      <c r="H843" s="101" t="n">
        <f aca="false" t="array" ref="H843:H843">SUM(IF(ewidencja!$A$8:$A$759=D843,IF(ewidencja!$C$8:$C$759=E843,ewidencja!$G$8:$G$759,0),0))</f>
        <v>0</v>
      </c>
      <c r="K843" s="111"/>
    </row>
    <row r="844" s="51" customFormat="true" ht="38.25" hidden="true" customHeight="true" outlineLevel="0" collapsed="false">
      <c r="A844" s="49" t="s">
        <v>734</v>
      </c>
      <c r="B844" s="49"/>
      <c r="C844" s="50" t="str">
        <f aca="false">INDEX((klasyfikacja!$B$2:$B$136),MATCH(A844,klasyfikacja!$A$2:$A$136,0))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844" s="98" t="n">
        <v>750</v>
      </c>
      <c r="E844" s="102" t="n">
        <v>2701</v>
      </c>
      <c r="F844" s="100" t="n">
        <f aca="false">SUM(G844:H844)</f>
        <v>0</v>
      </c>
      <c r="G844" s="101" t="n">
        <f aca="false" t="array" ref="G844:G844">SUM(IF(ewidencja!$A$8:$A$759=D844,IF(ewidencja!$C$8:$C$759=E844,ewidencja!$F$8:$F$759,0),0))</f>
        <v>0</v>
      </c>
      <c r="H844" s="101" t="n">
        <f aca="false" t="array" ref="H844:H844">SUM(IF(ewidencja!$A$8:$A$759=D844,IF(ewidencja!$C$8:$C$759=E844,ewidencja!$G$8:$G$759,0),0))</f>
        <v>0</v>
      </c>
      <c r="K844" s="111"/>
    </row>
    <row r="845" s="51" customFormat="true" ht="38.25" hidden="true" customHeight="true" outlineLevel="0" collapsed="false">
      <c r="A845" s="49" t="s">
        <v>736</v>
      </c>
      <c r="B845" s="49"/>
      <c r="C845" s="50" t="str">
        <f aca="false">INDEX((klasyfikacja!$B$2:$B$136),MATCH(A845,klasyfikacja!$A$2:$A$136,0))</f>
        <v>Środki na dofinansowanie własnych zadań bieżących gmin, powiatów (związków gmin, związków powiatowo-gminnych, związków powiatów), samorządów województw, pozyskane z innych źródeł (Współfinansowanie programów realizowanych ze środków bezzwrotnych pochodzących z Unii Europejskiej)</v>
      </c>
      <c r="D845" s="98" t="n">
        <v>750</v>
      </c>
      <c r="E845" s="102" t="n">
        <v>2702</v>
      </c>
      <c r="F845" s="100" t="n">
        <f aca="false">SUM(G845:H845)</f>
        <v>0</v>
      </c>
      <c r="G845" s="101" t="n">
        <f aca="false" t="array" ref="G845:G845">SUM(IF(ewidencja!$A$8:$A$759=D845,IF(ewidencja!$C$8:$C$759=E845,ewidencja!$F$8:$F$759,0),0))</f>
        <v>0</v>
      </c>
      <c r="H845" s="101" t="n">
        <f aca="false" t="array" ref="H845:H845">SUM(IF(ewidencja!$A$8:$A$759=D845,IF(ewidencja!$C$8:$C$759=E845,ewidencja!$G$8:$G$759,0),0))</f>
        <v>0</v>
      </c>
      <c r="K845" s="111"/>
    </row>
    <row r="846" s="51" customFormat="true" ht="38.25" hidden="false" customHeight="false" outlineLevel="0" collapsed="false">
      <c r="A846" s="49" t="n">
        <v>2705</v>
      </c>
      <c r="B846" s="49"/>
      <c r="C846" s="50" t="e">
        <f aca="false">INDEX((klasyfikacja!$B$2:$B$136),MATCH(A846,klasyfikacja!$A$2:$A$136,0))</f>
        <v>#N/A</v>
      </c>
      <c r="D846" s="98" t="n">
        <v>750</v>
      </c>
      <c r="E846" s="102" t="n">
        <v>2705</v>
      </c>
      <c r="F846" s="100" t="n">
        <f aca="false">SUM(G846:H846)</f>
        <v>7920</v>
      </c>
      <c r="G846" s="101" t="n">
        <f aca="false" t="array" ref="G846:G846">SUM(IF(ewidencja!$A$8:$A$759=D846,IF(ewidencja!$C$8:$C$759=E846,ewidencja!$F$8:$F$759,0),0))</f>
        <v>7920</v>
      </c>
      <c r="H846" s="101" t="n">
        <f aca="false" t="array" ref="H846:H846">SUM(IF(ewidencja!$A$8:$A$759=D846,IF(ewidencja!$C$8:$C$759=E846,ewidencja!$G$8:$G$759,0),0))</f>
        <v>0</v>
      </c>
      <c r="K846" s="111"/>
    </row>
    <row r="847" s="51" customFormat="true" ht="38.25" hidden="true" customHeight="true" outlineLevel="0" collapsed="false">
      <c r="A847" s="49" t="s">
        <v>742</v>
      </c>
      <c r="B847" s="49"/>
      <c r="C847" s="50" t="str">
        <f aca="false">INDEX((klasyfikacja!$B$2:$B$136),MATCH(A847,klasyfikacja!$A$2:$A$136,0))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847" s="98" t="n">
        <v>750</v>
      </c>
      <c r="E847" s="102" t="n">
        <v>2706</v>
      </c>
      <c r="F847" s="100" t="n">
        <f aca="false">SUM(G847:H847)</f>
        <v>0</v>
      </c>
      <c r="G847" s="101" t="n">
        <f aca="false" t="array" ref="G847:G847">SUM(IF(ewidencja!$A$8:$A$759=D847,IF(ewidencja!$C$8:$C$759=E847,ewidencja!$F$8:$F$759,0),0))</f>
        <v>0</v>
      </c>
      <c r="H847" s="101" t="n">
        <f aca="false" t="array" ref="H847:H847">SUM(IF(ewidencja!$A$8:$A$759=D847,IF(ewidencja!$C$8:$C$759=E847,ewidencja!$G$8:$G$759,0),0))</f>
        <v>0</v>
      </c>
      <c r="K847" s="111"/>
    </row>
    <row r="848" s="51" customFormat="true" ht="38.25" hidden="false" customHeight="false" outlineLevel="0" collapsed="false">
      <c r="A848" s="49" t="n">
        <v>2707</v>
      </c>
      <c r="B848" s="49"/>
      <c r="C848" s="50" t="e">
        <f aca="false">INDEX((klasyfikacja!$B$2:$B$136),MATCH(A848,klasyfikacja!$A$2:$A$136,0))</f>
        <v>#N/A</v>
      </c>
      <c r="D848" s="98" t="n">
        <v>750</v>
      </c>
      <c r="E848" s="102" t="n">
        <v>2707</v>
      </c>
      <c r="F848" s="100" t="n">
        <f aca="false">SUM(G848:H848)</f>
        <v>453493</v>
      </c>
      <c r="G848" s="101" t="n">
        <f aca="false" t="array" ref="G848:G848">SUM(IF(ewidencja!$A$8:$A$759=D848,IF(ewidencja!$C$8:$C$759=E848,ewidencja!$F$8:$F$759,0),0))</f>
        <v>453493</v>
      </c>
      <c r="H848" s="101" t="n">
        <f aca="false" t="array" ref="H848:H848">SUM(IF(ewidencja!$A$8:$A$759=D848,IF(ewidencja!$C$8:$C$759=E848,ewidencja!$G$8:$G$759,0),0))</f>
        <v>0</v>
      </c>
      <c r="K848" s="111"/>
    </row>
    <row r="849" s="51" customFormat="true" ht="53.25" hidden="false" customHeight="true" outlineLevel="0" collapsed="false">
      <c r="A849" s="49" t="n">
        <v>2708</v>
      </c>
      <c r="B849" s="49"/>
      <c r="C849" s="50" t="e">
        <f aca="false">INDEX((klasyfikacja!$B$2:$B$136),MATCH(A849,klasyfikacja!$A$2:$A$136,0))</f>
        <v>#N/A</v>
      </c>
      <c r="D849" s="98" t="n">
        <v>750</v>
      </c>
      <c r="E849" s="102" t="n">
        <v>2708</v>
      </c>
      <c r="F849" s="113" t="n">
        <f aca="false">SUM(G849:H849)</f>
        <v>80168</v>
      </c>
      <c r="G849" s="101" t="n">
        <f aca="false" t="array" ref="G849:G849">SUM(IF(ewidencja!$A$8:$A$759=D849,IF(ewidencja!$C$8:$C$759=E849,ewidencja!$F$8:$F$759,0),0))</f>
        <v>80168</v>
      </c>
      <c r="H849" s="101" t="n">
        <f aca="false" t="array" ref="H849:H849">SUM(IF(ewidencja!$A$8:$A$759=D849,IF(ewidencja!$C$8:$C$759=E849,ewidencja!$G$8:$G$759,0),0))</f>
        <v>0</v>
      </c>
      <c r="K849" s="111"/>
    </row>
    <row r="850" s="51" customFormat="true" ht="25.5" hidden="true" customHeight="true" outlineLevel="0" collapsed="false">
      <c r="A850" s="49" t="s">
        <v>750</v>
      </c>
      <c r="B850" s="49"/>
      <c r="C850" s="50" t="str">
        <f aca="false">INDEX((klasyfikacja!$B$2:$B$136),MATCH(A850,klasyfikacja!$A$2:$A$136,0))</f>
        <v>Dotacja celowa otrzymana z tytułu pomocy finansowej udzielanej między jednostkami samorządu terytorialnego na dofinansowanie własnych zadań bieżących</v>
      </c>
      <c r="D850" s="98" t="n">
        <v>750</v>
      </c>
      <c r="E850" s="102" t="n">
        <v>2710</v>
      </c>
      <c r="F850" s="100" t="n">
        <f aca="false">SUM(G850:H850)</f>
        <v>0</v>
      </c>
      <c r="G850" s="101" t="n">
        <f aca="false" t="array" ref="G850:G850">SUM(IF(ewidencja!$A$8:$A$759=D850,IF(ewidencja!$C$8:$C$759=E850,ewidencja!$F$8:$F$759,0),0))</f>
        <v>0</v>
      </c>
      <c r="H850" s="101" t="n">
        <f aca="false" t="array" ref="H850:H850">SUM(IF(ewidencja!$A$8:$A$759=D850,IF(ewidencja!$C$8:$C$759=E850,ewidencja!$G$8:$G$759,0),0))</f>
        <v>0</v>
      </c>
      <c r="K850" s="111"/>
    </row>
    <row r="851" s="51" customFormat="true" ht="12.75" hidden="true" customHeight="true" outlineLevel="0" collapsed="false">
      <c r="A851" s="49" t="s">
        <v>752</v>
      </c>
      <c r="B851" s="49"/>
      <c r="C851" s="50" t="str">
        <f aca="false">INDEX((klasyfikacja!$B$2:$B$136),MATCH(A851,klasyfikacja!$A$2:$A$136,0))</f>
        <v>Środki na uzupełnienie dochodów gmin</v>
      </c>
      <c r="D851" s="98" t="n">
        <v>750</v>
      </c>
      <c r="E851" s="102" t="n">
        <v>2750</v>
      </c>
      <c r="F851" s="100" t="n">
        <f aca="false">SUM(G851:H851)</f>
        <v>0</v>
      </c>
      <c r="G851" s="101" t="n">
        <f aca="false" t="array" ref="G851:G851">SUM(IF(ewidencja!$A$8:$A$759=D851,IF(ewidencja!$C$8:$C$759=E851,ewidencja!$F$8:$F$759,0),0))</f>
        <v>0</v>
      </c>
      <c r="H851" s="101" t="n">
        <f aca="false" t="array" ref="H851:H851">SUM(IF(ewidencja!$A$8:$A$759=D851,IF(ewidencja!$C$8:$C$759=E851,ewidencja!$G$8:$G$759,0),0))</f>
        <v>0</v>
      </c>
      <c r="K851" s="111"/>
    </row>
    <row r="852" s="51" customFormat="true" ht="12.75" hidden="true" customHeight="true" outlineLevel="0" collapsed="false">
      <c r="A852" s="49" t="s">
        <v>754</v>
      </c>
      <c r="B852" s="49"/>
      <c r="C852" s="50" t="str">
        <f aca="false">INDEX((klasyfikacja!$B$2:$B$136),MATCH(A852,klasyfikacja!$A$2:$A$136,0))</f>
        <v>Środki na uzupełnienie dochodów powiatów</v>
      </c>
      <c r="D852" s="98" t="n">
        <v>750</v>
      </c>
      <c r="E852" s="102" t="n">
        <v>2760</v>
      </c>
      <c r="F852" s="100" t="n">
        <f aca="false">SUM(G852:H852)</f>
        <v>0</v>
      </c>
      <c r="G852" s="101" t="n">
        <f aca="false" t="array" ref="G852:G852">SUM(IF(ewidencja!$A$8:$A$759=D852,IF(ewidencja!$C$8:$C$759=E852,ewidencja!$F$8:$F$759,0),0))</f>
        <v>0</v>
      </c>
      <c r="H852" s="101" t="n">
        <f aca="false" t="array" ref="H852:H852">SUM(IF(ewidencja!$A$8:$A$759=D852,IF(ewidencja!$C$8:$C$759=E852,ewidencja!$G$8:$G$759,0),0))</f>
        <v>0</v>
      </c>
      <c r="K852" s="111"/>
    </row>
    <row r="853" s="51" customFormat="true" ht="12.75" hidden="true" customHeight="true" outlineLevel="0" collapsed="false">
      <c r="A853" s="49" t="s">
        <v>756</v>
      </c>
      <c r="B853" s="49"/>
      <c r="C853" s="50" t="str">
        <f aca="false">INDEX((klasyfikacja!$B$2:$B$136),MATCH(A853,klasyfikacja!$A$2:$A$136,0))</f>
        <v>Środki na utrzymanie rzecznych przepraw promowych oraz na remonty, utrzymanie, ochronę i zarządzanie drogami krajowymi i wojewódzkimi w granicach miast na prawach powiatu</v>
      </c>
      <c r="D853" s="98" t="n">
        <v>750</v>
      </c>
      <c r="E853" s="102" t="n">
        <v>2790</v>
      </c>
      <c r="F853" s="100" t="n">
        <f aca="false">SUM(G853:H853)</f>
        <v>0</v>
      </c>
      <c r="G853" s="101" t="n">
        <f aca="false" t="array" ref="G853:G853">SUM(IF(ewidencja!$A$8:$A$759=D853,IF(ewidencja!$C$8:$C$759=E853,ewidencja!$F$8:$F$759,0),0))</f>
        <v>0</v>
      </c>
      <c r="H853" s="101" t="n">
        <f aca="false" t="array" ref="H853:H853">SUM(IF(ewidencja!$A$8:$A$759=D853,IF(ewidencja!$C$8:$C$759=E853,ewidencja!$G$8:$G$759,0),0))</f>
        <v>0</v>
      </c>
      <c r="K853" s="111"/>
    </row>
    <row r="854" s="51" customFormat="true" ht="12.75" hidden="true" customHeight="true" outlineLevel="0" collapsed="false">
      <c r="A854" s="49" t="s">
        <v>758</v>
      </c>
      <c r="B854" s="49"/>
      <c r="C854" s="50" t="str">
        <f aca="false">INDEX((klasyfikacja!$B$2:$B$136),MATCH(A854,klasyfikacja!$A$2:$A$136,0))</f>
        <v>Dotacja z budżetu państwa dla gmin uzdrowiskowych</v>
      </c>
      <c r="D854" s="98" t="n">
        <v>750</v>
      </c>
      <c r="E854" s="102" t="n">
        <v>2870</v>
      </c>
      <c r="F854" s="100" t="n">
        <f aca="false">SUM(G854:H854)</f>
        <v>0</v>
      </c>
      <c r="G854" s="101" t="n">
        <f aca="false" t="array" ref="G854:G854">SUM(IF(ewidencja!$A$8:$A$759=D854,IF(ewidencja!$C$8:$C$759=E854,ewidencja!$F$8:$F$759,0),0))</f>
        <v>0</v>
      </c>
      <c r="H854" s="101" t="n">
        <f aca="false" t="array" ref="H854:H854">SUM(IF(ewidencja!$A$8:$A$759=D854,IF(ewidencja!$C$8:$C$759=E854,ewidencja!$G$8:$G$759,0),0))</f>
        <v>0</v>
      </c>
      <c r="K854" s="111"/>
    </row>
    <row r="855" s="51" customFormat="true" ht="26.25" hidden="true" customHeight="true" outlineLevel="0" collapsed="false">
      <c r="A855" s="49" t="s">
        <v>760</v>
      </c>
      <c r="B855" s="49"/>
      <c r="C855" s="50" t="str">
        <f aca="false">INDEX((klasyfikacja!$B$2:$B$136),MATCH(A855,klasyfikacja!$A$2:$A$136,0))</f>
        <v>Wpływy ze zwrotów dotacji oraz płatności wykorzystanych niezgodnie z przeznaczeniem lub wykorzystanych z naruszeniem procedur, o których mowa w art. 184 ustawy, pobranych nienależnie lub w nadmiernej wysokości</v>
      </c>
      <c r="D855" s="98" t="n">
        <v>750</v>
      </c>
      <c r="E855" s="102" t="n">
        <v>2910</v>
      </c>
      <c r="F855" s="100" t="n">
        <f aca="false">SUM(G855:H855)</f>
        <v>0</v>
      </c>
      <c r="G855" s="101" t="n">
        <f aca="false" t="array" ref="G855:G855">SUM(IF(ewidencja!$A$8:$A$759=D855,IF(ewidencja!$C$8:$C$759=E855,ewidencja!$F$8:$F$759,0),0))</f>
        <v>0</v>
      </c>
      <c r="H855" s="101" t="n">
        <f aca="false" t="array" ref="H855:H855">SUM(IF(ewidencja!$A$8:$A$759=D855,IF(ewidencja!$C$8:$C$759=E855,ewidencja!$G$8:$G$759,0),0))</f>
        <v>0</v>
      </c>
      <c r="K855" s="111"/>
    </row>
    <row r="856" s="51" customFormat="true" ht="26.25" hidden="true" customHeight="true" outlineLevel="0" collapsed="false">
      <c r="A856" s="49" t="s">
        <v>762</v>
      </c>
      <c r="B856" s="49"/>
      <c r="C856" s="50" t="str">
        <f aca="false">INDEX((klasyfikacja!$B$2:$B$136),MATCH(A856,klasyfikacja!$A$2:$A$136,0))</f>
        <v>Subwencje ogólne z budżetu państwa</v>
      </c>
      <c r="D856" s="98" t="n">
        <v>750</v>
      </c>
      <c r="E856" s="102" t="n">
        <v>2920</v>
      </c>
      <c r="F856" s="100" t="n">
        <f aca="false">SUM(G856:H856)</f>
        <v>0</v>
      </c>
      <c r="G856" s="101" t="n">
        <f aca="false" t="array" ref="G856:G856">SUM(IF(ewidencja!$A$8:$A$759=D856,IF(ewidencja!$C$8:$C$759=E856,ewidencja!$F$8:$F$759,0),0))</f>
        <v>0</v>
      </c>
      <c r="H856" s="101" t="n">
        <f aca="false" t="array" ref="H856:H856">SUM(IF(ewidencja!$A$8:$A$759=D856,IF(ewidencja!$C$8:$C$759=E856,ewidencja!$G$8:$G$759,0),0))</f>
        <v>0</v>
      </c>
      <c r="K856" s="111"/>
    </row>
    <row r="857" s="51" customFormat="true" ht="12.75" hidden="true" customHeight="true" outlineLevel="0" collapsed="false">
      <c r="A857" s="49" t="s">
        <v>764</v>
      </c>
      <c r="B857" s="49"/>
      <c r="C857" s="50" t="str">
        <f aca="false">INDEX((klasyfikacja!$B$2:$B$136),MATCH(A857,klasyfikacja!$A$2:$A$136,0))</f>
        <v>Wpływy ze zwrotów niewykorzystanych dotacji oraz płatności</v>
      </c>
      <c r="D857" s="98" t="n">
        <v>750</v>
      </c>
      <c r="E857" s="102" t="n">
        <v>2950</v>
      </c>
      <c r="F857" s="100" t="n">
        <f aca="false">SUM(G857:H857)</f>
        <v>0</v>
      </c>
      <c r="G857" s="101" t="n">
        <f aca="false" t="array" ref="G857:G857">SUM(IF(ewidencja!$A$8:$A$759=D857,IF(ewidencja!$C$8:$C$759=E857,ewidencja!$F$8:$F$759,0),0))</f>
        <v>0</v>
      </c>
      <c r="H857" s="101" t="n">
        <f aca="false" t="array" ref="H857:H857">SUM(IF(ewidencja!$A$8:$A$759=D857,IF(ewidencja!$C$8:$C$759=E857,ewidencja!$G$8:$G$759,0),0))</f>
        <v>0</v>
      </c>
      <c r="K857" s="111"/>
    </row>
    <row r="858" s="112" customFormat="true" ht="18" hidden="false" customHeight="true" outlineLevel="0" collapsed="false">
      <c r="A858" s="94"/>
      <c r="B858" s="94"/>
      <c r="C858" s="95" t="s">
        <v>869</v>
      </c>
      <c r="D858" s="98"/>
      <c r="E858" s="104"/>
      <c r="F858" s="96" t="n">
        <f aca="false">SUM(G858:H858)</f>
        <v>5000</v>
      </c>
      <c r="G858" s="97" t="n">
        <f aca="false">SUM(G859:G893)</f>
        <v>5000</v>
      </c>
      <c r="H858" s="97" t="n">
        <f aca="false">SUM(H859:H893)</f>
        <v>0</v>
      </c>
    </row>
    <row r="859" s="112" customFormat="true" ht="12.75" hidden="true" customHeight="true" outlineLevel="0" collapsed="false">
      <c r="A859" s="49" t="s">
        <v>766</v>
      </c>
      <c r="B859" s="49"/>
      <c r="C859" s="50" t="str">
        <f aca="false">INDEX((klasyfikacja!$B$2:$B$136),MATCH(A859,klasyfikacja!$A$2:$A$136,0))</f>
        <v>Wpływy z tytułu przekształcenia prawa użytkowania wieczystego w prawo własności</v>
      </c>
      <c r="D859" s="98" t="n">
        <v>750</v>
      </c>
      <c r="E859" s="102" t="s">
        <v>419</v>
      </c>
      <c r="F859" s="100" t="n">
        <f aca="false">SUM(G859:H859)</f>
        <v>0</v>
      </c>
      <c r="G859" s="101" t="n">
        <f aca="false" t="array" ref="G859:G859">SUM(IF(ewidencja!$A$8:$A$759=D859,IF(ewidencja!$C$8:$C$759=E859,ewidencja!$F$8:$F$759,0),0))</f>
        <v>0</v>
      </c>
      <c r="H859" s="101" t="n">
        <f aca="false" t="array" ref="H859:H859">SUM(IF(ewidencja!$A$8:$A$759=D859,IF(ewidencja!$C$8:$C$759=E859,ewidencja!$G$8:$G$759,0),0))</f>
        <v>0</v>
      </c>
    </row>
    <row r="860" s="112" customFormat="true" ht="12.75" hidden="true" customHeight="true" outlineLevel="0" collapsed="false">
      <c r="A860" s="49" t="s">
        <v>768</v>
      </c>
      <c r="B860" s="49"/>
      <c r="C860" s="50" t="str">
        <f aca="false">INDEX((klasyfikacja!$B$2:$B$136),MATCH(A860,klasyfikacja!$A$2:$A$136,0))</f>
        <v>Wpłaty z tytułu odpłatnego nabycia prawa własności oraz prawa użytkowania wieczystego nieruchomości</v>
      </c>
      <c r="D860" s="98" t="n">
        <v>750</v>
      </c>
      <c r="E860" s="102" t="s">
        <v>475</v>
      </c>
      <c r="F860" s="100" t="n">
        <f aca="false">SUM(G860:H860)</f>
        <v>0</v>
      </c>
      <c r="G860" s="101" t="n">
        <f aca="false" t="array" ref="G860:G860">SUM(IF(ewidencja!$A$8:$A$759=D860,IF(ewidencja!$C$8:$C$759=E860,ewidencja!$F$8:$F$759,0),0))</f>
        <v>0</v>
      </c>
      <c r="H860" s="101" t="n">
        <f aca="false" t="array" ref="H860:H860">SUM(IF(ewidencja!$A$8:$A$759=D860,IF(ewidencja!$C$8:$C$759=E860,ewidencja!$G$8:$G$759,0),0))</f>
        <v>0</v>
      </c>
    </row>
    <row r="861" s="112" customFormat="true" ht="12.75" hidden="true" customHeight="true" outlineLevel="0" collapsed="false">
      <c r="A861" s="49" t="s">
        <v>770</v>
      </c>
      <c r="B861" s="49"/>
      <c r="C861" s="50" t="str">
        <f aca="false">INDEX((klasyfikacja!$B$2:$B$136),MATCH(A861,klasyfikacja!$A$2:$A$136,0))</f>
        <v>Wpływy ze zbycia praw majątkowych</v>
      </c>
      <c r="D861" s="98" t="n">
        <v>750</v>
      </c>
      <c r="E861" s="102" t="s">
        <v>870</v>
      </c>
      <c r="F861" s="100" t="n">
        <f aca="false">SUM(G861:H861)</f>
        <v>0</v>
      </c>
      <c r="G861" s="101" t="n">
        <f aca="false" t="array" ref="G861:G861">SUM(IF(ewidencja!$A$8:$A$759=D861,IF(ewidencja!$C$8:$C$759=E861,ewidencja!$F$8:$F$759,0),0))</f>
        <v>0</v>
      </c>
      <c r="H861" s="101" t="n">
        <f aca="false" t="array" ref="H861:H861">SUM(IF(ewidencja!$A$8:$A$759=D861,IF(ewidencja!$C$8:$C$759=E861,ewidencja!$G$8:$G$759,0),0))</f>
        <v>0</v>
      </c>
    </row>
    <row r="862" s="112" customFormat="true" ht="12.75" hidden="true" customHeight="true" outlineLevel="0" collapsed="false">
      <c r="A862" s="49" t="s">
        <v>772</v>
      </c>
      <c r="B862" s="49"/>
      <c r="C862" s="50" t="str">
        <f aca="false">INDEX((klasyfikacja!$B$2:$B$136),MATCH(A862,klasyfikacja!$A$2:$A$136,0))</f>
        <v>Wpływy z tytułu odszkodowania za przejęte nieruchomości pod inwestycje celu publicznego</v>
      </c>
      <c r="D862" s="98" t="n">
        <v>750</v>
      </c>
      <c r="E862" s="102" t="s">
        <v>871</v>
      </c>
      <c r="F862" s="100" t="n">
        <f aca="false">SUM(G862:H862)</f>
        <v>0</v>
      </c>
      <c r="G862" s="101" t="n">
        <f aca="false" t="array" ref="G862:G862">SUM(IF(ewidencja!$A$8:$A$759=D862,IF(ewidencja!$C$8:$C$759=E862,ewidencja!$F$8:$F$759,0),0))</f>
        <v>0</v>
      </c>
      <c r="H862" s="101" t="n">
        <f aca="false" t="array" ref="H862:H862">SUM(IF(ewidencja!$A$8:$A$759=D862,IF(ewidencja!$C$8:$C$759=E862,ewidencja!$G$8:$G$759,0),0))</f>
        <v>0</v>
      </c>
    </row>
    <row r="863" s="112" customFormat="true" ht="12.75" hidden="false" customHeight="true" outlineLevel="0" collapsed="false">
      <c r="A863" s="114" t="n">
        <v>870</v>
      </c>
      <c r="B863" s="49"/>
      <c r="C863" s="115" t="e">
        <f aca="false">INDEX((klasyfikacja!$B$2:$B$136),MATCH(A863,klasyfikacja!$A$2:$A$136,0))</f>
        <v>#N/A</v>
      </c>
      <c r="D863" s="98" t="n">
        <v>750</v>
      </c>
      <c r="E863" s="102" t="s">
        <v>472</v>
      </c>
      <c r="F863" s="116" t="n">
        <f aca="false">SUM(G863:H863)</f>
        <v>5000</v>
      </c>
      <c r="G863" s="117" t="n">
        <f aca="false" t="array" ref="G863:G863">SUM(IF(ewidencja!$A$8:$A$759=D863,IF(ewidencja!$C$8:$C$759=E863,ewidencja!$F$8:$F$759,0),0))</f>
        <v>5000</v>
      </c>
      <c r="H863" s="117" t="n">
        <f aca="false" t="array" ref="H863:H863">SUM(IF(ewidencja!$A$8:$A$759=D863,IF(ewidencja!$C$8:$C$759=E863,ewidencja!$G$8:$G$759,0),0))</f>
        <v>0</v>
      </c>
    </row>
    <row r="864" s="112" customFormat="true" ht="12.75" hidden="true" customHeight="true" outlineLevel="0" collapsed="false">
      <c r="A864" s="49" t="s">
        <v>776</v>
      </c>
      <c r="B864" s="49"/>
      <c r="C864" s="50" t="str">
        <f aca="false">INDEX((klasyfikacja!$B$2:$B$136),MATCH(A864,klasyfikacja!$A$2:$A$136,0))</f>
        <v>Środki z Funduszu Przeciwdziałania COVID-19 na finansowanie lub dofinansowanie kosztów realizacji inwestycji i zakupów inwestycyjnych związanych z przeciwdziałaniem COVID-19</v>
      </c>
      <c r="D864" s="98" t="n">
        <v>750</v>
      </c>
      <c r="E864" s="102" t="n">
        <v>6090</v>
      </c>
      <c r="F864" s="100" t="n">
        <f aca="false">SUM(G864:H864)</f>
        <v>0</v>
      </c>
      <c r="G864" s="101" t="n">
        <f aca="false" t="array" ref="G864:G864">SUM(IF(ewidencja!$A$8:$A$759=D864,IF(ewidencja!$C$8:$C$759=E864,ewidencja!$F$8:$F$759,0),0))</f>
        <v>0</v>
      </c>
      <c r="H864" s="101" t="n">
        <f aca="false" t="array" ref="H864:H864">SUM(IF(ewidencja!$A$8:$A$759=D864,IF(ewidencja!$C$8:$C$759=E864,ewidencja!$G$8:$G$759,0),0))</f>
        <v>0</v>
      </c>
    </row>
    <row r="865" s="112" customFormat="true" ht="12.75" hidden="true" customHeight="true" outlineLevel="0" collapsed="false">
      <c r="A865" s="49" t="s">
        <v>778</v>
      </c>
      <c r="B865" s="49"/>
      <c r="C865" s="50" t="str">
        <f aca="false">INDEX((klasyfikacja!$B$2:$B$136),MATCH(A865,klasyfikacja!$A$2:$A$136,0))</f>
        <v>Środki na inwestycje na drogach publicznych powiatowych i wojewódzkich oraz na drogach powiatowych, wojewódzkich i krajowych w granicach miast na prawach powiatu</v>
      </c>
      <c r="D865" s="98" t="n">
        <v>750</v>
      </c>
      <c r="E865" s="102" t="n">
        <v>6180</v>
      </c>
      <c r="F865" s="100" t="n">
        <f aca="false">SUM(G865:H865)</f>
        <v>0</v>
      </c>
      <c r="G865" s="101" t="n">
        <f aca="false" t="array" ref="G865:G865">SUM(IF(ewidencja!$A$8:$A$759=D865,IF(ewidencja!$C$8:$C$759=E865,ewidencja!$F$8:$F$759,0),0))</f>
        <v>0</v>
      </c>
      <c r="H865" s="101" t="n">
        <f aca="false" t="array" ref="H865:H865">SUM(IF(ewidencja!$A$8:$A$759=D865,IF(ewidencja!$C$8:$C$759=E865,ewidencja!$G$8:$G$759,0),0))</f>
        <v>0</v>
      </c>
    </row>
    <row r="866" s="112" customFormat="true" ht="37.5" hidden="true" customHeight="true" outlineLevel="0" collapsed="false">
      <c r="A866" s="49" t="s">
        <v>780</v>
      </c>
      <c r="B866" s="49"/>
      <c r="C866" s="50" t="str">
        <f aca="false">INDEX((klasyfikacja!$B$2:$B$136),MATCH(A866,klasyfikacja!$A$2:$A$136,0))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866" s="98" t="n">
        <v>750</v>
      </c>
      <c r="E866" s="102" t="n">
        <v>6207</v>
      </c>
      <c r="F866" s="100" t="n">
        <f aca="false">SUM(G866:H866)</f>
        <v>0</v>
      </c>
      <c r="G866" s="101" t="n">
        <f aca="false" t="array" ref="G866:G866">SUM(IF(ewidencja!$A$8:$A$759=D866,IF(ewidencja!$C$8:$C$759=E866,ewidencja!$F$8:$F$759,0),0))</f>
        <v>0</v>
      </c>
      <c r="H866" s="101" t="n">
        <f aca="false" t="array" ref="H866:H866">SUM(IF(ewidencja!$A$8:$A$759=D866,IF(ewidencja!$C$8:$C$759=E866,ewidencja!$G$8:$G$759,0),0))</f>
        <v>0</v>
      </c>
    </row>
    <row r="867" s="112" customFormat="true" ht="63.75" hidden="true" customHeight="true" outlineLevel="0" collapsed="false">
      <c r="A867" s="49" t="s">
        <v>782</v>
      </c>
      <c r="B867" s="49"/>
      <c r="C867" s="50" t="str">
        <f aca="false">INDEX((klasyfikacja!$B$2:$B$136),MATCH(A867,klasyfikacja!$A$2:$A$136,0))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867" s="98" t="n">
        <v>750</v>
      </c>
      <c r="E867" s="102" t="n">
        <v>6208</v>
      </c>
      <c r="F867" s="100" t="n">
        <f aca="false">SUM(G867:H867)</f>
        <v>0</v>
      </c>
      <c r="G867" s="101" t="n">
        <f aca="false" t="array" ref="G867:G867">SUM(IF(ewidencja!$A$8:$A$759=D867,IF(ewidencja!$C$8:$C$759=E867,ewidencja!$F$8:$F$759,0),0))</f>
        <v>0</v>
      </c>
      <c r="H867" s="101" t="n">
        <f aca="false" t="array" ref="H867:H867">SUM(IF(ewidencja!$A$8:$A$759=D867,IF(ewidencja!$C$8:$C$759=E867,ewidencja!$G$8:$G$759,0),0))</f>
        <v>0</v>
      </c>
    </row>
    <row r="868" s="112" customFormat="true" ht="63.75" hidden="true" customHeight="true" outlineLevel="0" collapsed="false">
      <c r="A868" s="49" t="s">
        <v>784</v>
      </c>
      <c r="B868" s="49"/>
      <c r="C868" s="50" t="str">
        <f aca="false">INDEX((klasyfikacja!$B$2:$B$136),MATCH(A868,klasyfikacja!$A$2:$A$136,0))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868" s="98" t="n">
        <v>750</v>
      </c>
      <c r="E868" s="102" t="n">
        <v>6209</v>
      </c>
      <c r="F868" s="100" t="n">
        <f aca="false">SUM(G868:H868)</f>
        <v>0</v>
      </c>
      <c r="G868" s="101" t="n">
        <f aca="false" t="array" ref="G868:G868">SUM(IF(ewidencja!$A$8:$A$759=D868,IF(ewidencja!$C$8:$C$759=E868,ewidencja!$F$8:$F$759,0),0))</f>
        <v>0</v>
      </c>
      <c r="H868" s="101" t="n">
        <f aca="false" t="array" ref="H868:H868">SUM(IF(ewidencja!$A$8:$A$759=D868,IF(ewidencja!$C$8:$C$759=E868,ewidencja!$G$8:$G$759,0),0))</f>
        <v>0</v>
      </c>
    </row>
    <row r="869" s="112" customFormat="true" ht="39" hidden="true" customHeight="true" outlineLevel="0" collapsed="false">
      <c r="A869" s="49" t="s">
        <v>786</v>
      </c>
      <c r="B869" s="49"/>
      <c r="C869" s="50" t="str">
        <f aca="false">INDEX((klasyfikacja!$B$2:$B$136),MATCH(A869,klasyfikacja!$A$2:$A$136,0))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869" s="98" t="n">
        <v>750</v>
      </c>
      <c r="E869" s="102" t="n">
        <v>6257</v>
      </c>
      <c r="F869" s="100" t="n">
        <f aca="false">SUM(G869:H869)</f>
        <v>0</v>
      </c>
      <c r="G869" s="101" t="n">
        <f aca="false" t="array" ref="G869:G869">SUM(IF(ewidencja!$A$8:$A$759=D869,IF(ewidencja!$C$8:$C$759=E869,ewidencja!$F$8:$F$759,0),0))</f>
        <v>0</v>
      </c>
      <c r="H869" s="101" t="n">
        <f aca="false" t="array" ref="H869:H869">SUM(IF(ewidencja!$A$8:$A$759=D869,IF(ewidencja!$C$8:$C$759=E869,ewidencja!$G$8:$G$759,0),0))</f>
        <v>0</v>
      </c>
    </row>
    <row r="870" s="112" customFormat="true" ht="37.5" hidden="true" customHeight="true" outlineLevel="0" collapsed="false">
      <c r="A870" s="49" t="s">
        <v>787</v>
      </c>
      <c r="B870" s="49"/>
      <c r="C870" s="50" t="str">
        <f aca="false">INDEX((klasyfikacja!$B$2:$B$136),MATCH(A870,klasyfikacja!$A$2:$A$136,0))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870" s="98" t="n">
        <v>750</v>
      </c>
      <c r="E870" s="102" t="n">
        <v>6258</v>
      </c>
      <c r="F870" s="100" t="n">
        <f aca="false">SUM(G870:H870)</f>
        <v>0</v>
      </c>
      <c r="G870" s="101" t="n">
        <f aca="false" t="array" ref="G870:G870">SUM(IF(ewidencja!$A$8:$A$759=D870,IF(ewidencja!$C$8:$C$759=E870,ewidencja!$F$8:$F$759,0),0))</f>
        <v>0</v>
      </c>
      <c r="H870" s="101" t="n">
        <f aca="false" t="array" ref="H870:H870">SUM(IF(ewidencja!$A$8:$A$759=D870,IF(ewidencja!$C$8:$C$759=E870,ewidencja!$G$8:$G$759,0),0))</f>
        <v>0</v>
      </c>
    </row>
    <row r="871" s="112" customFormat="true" ht="37.5" hidden="true" customHeight="true" outlineLevel="0" collapsed="false">
      <c r="A871" s="49" t="s">
        <v>788</v>
      </c>
      <c r="B871" s="49"/>
      <c r="C871" s="50" t="str">
        <f aca="false">INDEX((klasyfikacja!$B$2:$B$136),MATCH(A871,klasyfikacja!$A$2:$A$136,0))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871" s="98" t="n">
        <v>750</v>
      </c>
      <c r="E871" s="102" t="n">
        <v>6259</v>
      </c>
      <c r="F871" s="100" t="n">
        <f aca="false">SUM(G871:H871)</f>
        <v>0</v>
      </c>
      <c r="G871" s="101" t="n">
        <f aca="false" t="array" ref="G871:G871">SUM(IF(ewidencja!$A$8:$A$759=D871,IF(ewidencja!$C$8:$C$759=E871,ewidencja!$F$8:$F$759,0),0))</f>
        <v>0</v>
      </c>
      <c r="H871" s="101" t="n">
        <f aca="false" t="array" ref="H871:H871">SUM(IF(ewidencja!$A$8:$A$759=D871,IF(ewidencja!$C$8:$C$759=E871,ewidencja!$G$8:$G$759,0),0))</f>
        <v>0</v>
      </c>
    </row>
    <row r="872" s="112" customFormat="true" ht="12.75" hidden="true" customHeight="true" outlineLevel="0" collapsed="false">
      <c r="A872" s="49" t="s">
        <v>789</v>
      </c>
      <c r="B872" s="49"/>
      <c r="C872" s="50" t="str">
        <f aca="false">INDEX((klasyfikacja!$B$2:$B$136),MATCH(A872,klasyfikacja!$A$2:$A$136,0))</f>
        <v>Dotacja otrzymana z państwowych funduszy celowych na finansowanie lub dofinansowanie kosztów realizacji inwestycji i zakupów inwestycyjnych jednostek sektora finansów publicznych</v>
      </c>
      <c r="D872" s="98" t="n">
        <v>750</v>
      </c>
      <c r="E872" s="102" t="n">
        <v>6260</v>
      </c>
      <c r="F872" s="100" t="n">
        <f aca="false">SUM(G872:H872)</f>
        <v>0</v>
      </c>
      <c r="G872" s="101" t="n">
        <f aca="false" t="array" ref="G872:G872">SUM(IF(ewidencja!$A$8:$A$759=D872,IF(ewidencja!$C$8:$C$759=E872,ewidencja!$F$8:$F$759,0),0))</f>
        <v>0</v>
      </c>
      <c r="H872" s="101" t="n">
        <f aca="false" t="array" ref="H872:H872">SUM(IF(ewidencja!$A$8:$A$759=D872,IF(ewidencja!$C$8:$C$759=E872,ewidencja!$G$8:$G$759,0),0))</f>
        <v>0</v>
      </c>
    </row>
    <row r="873" s="112" customFormat="true" ht="12.75" hidden="true" customHeight="true" outlineLevel="0" collapsed="false">
      <c r="A873" s="49" t="s">
        <v>791</v>
      </c>
      <c r="B873" s="49"/>
      <c r="C873" s="50" t="str">
        <f aca="false">INDEX((klasyfikacja!$B$2:$B$136),MATCH(A873,klasyfikacja!$A$2:$A$136,0))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873" s="98" t="n">
        <v>750</v>
      </c>
      <c r="E873" s="102" t="n">
        <v>6280</v>
      </c>
      <c r="F873" s="100" t="n">
        <f aca="false">SUM(G873:H873)</f>
        <v>0</v>
      </c>
      <c r="G873" s="101" t="n">
        <f aca="false" t="array" ref="G873:G873">SUM(IF(ewidencja!$A$8:$A$759=D873,IF(ewidencja!$C$8:$C$759=E873,ewidencja!$F$8:$F$759,0),0))</f>
        <v>0</v>
      </c>
      <c r="H873" s="101" t="n">
        <f aca="false" t="array" ref="H873:H873">SUM(IF(ewidencja!$A$8:$A$759=D873,IF(ewidencja!$C$8:$C$759=E873,ewidencja!$G$8:$G$759,0),0))</f>
        <v>0</v>
      </c>
    </row>
    <row r="874" s="112" customFormat="true" ht="12.75" hidden="true" customHeight="true" outlineLevel="0" collapsed="false">
      <c r="A874" s="49" t="s">
        <v>795</v>
      </c>
      <c r="B874" s="49"/>
      <c r="C874" s="50" t="str">
        <f aca="false">INDEX((klasyfikacja!$B$2:$B$136),MATCH(A874,klasyfikacja!$A$2:$A$136,0))</f>
        <v>Środki na dofinansowanie własnych inwestycji gmin, powiatów (związków gmin, związków powiatowo-gminnych, związków powiatów), samorządów województw, pozyskane z innych źródeł</v>
      </c>
      <c r="D874" s="98" t="n">
        <v>750</v>
      </c>
      <c r="E874" s="102" t="n">
        <v>6290</v>
      </c>
      <c r="F874" s="100" t="n">
        <f aca="false">SUM(G874:H874)</f>
        <v>0</v>
      </c>
      <c r="G874" s="101" t="n">
        <f aca="false" t="array" ref="G874:G874">SUM(IF(ewidencja!$A$8:$A$759=D874,IF(ewidencja!$C$8:$C$759=E874,ewidencja!$F$8:$F$759,0),0))</f>
        <v>0</v>
      </c>
      <c r="H874" s="101" t="n">
        <f aca="false" t="array" ref="H874:H874">SUM(IF(ewidencja!$A$8:$A$759=D874,IF(ewidencja!$C$8:$C$759=E874,ewidencja!$G$8:$G$759,0),0))</f>
        <v>0</v>
      </c>
    </row>
    <row r="875" s="112" customFormat="true" ht="12.75" hidden="true" customHeight="true" outlineLevel="0" collapsed="false">
      <c r="A875" s="49" t="s">
        <v>797</v>
      </c>
      <c r="B875" s="49"/>
      <c r="C875" s="50" t="str">
        <f aca="false">INDEX((klasyfikacja!$B$2:$B$136),MATCH(A875,klasyfikacja!$A$2:$A$136,0))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875" s="98" t="n">
        <v>750</v>
      </c>
      <c r="E875" s="102" t="n">
        <v>6291</v>
      </c>
      <c r="F875" s="100" t="n">
        <f aca="false">SUM(G875:H875)</f>
        <v>0</v>
      </c>
      <c r="G875" s="101" t="n">
        <f aca="false" t="array" ref="G875:G875">SUM(IF(ewidencja!$A$8:$A$759=D875,IF(ewidencja!$C$8:$C$759=E875,ewidencja!$F$8:$F$759,0),0))</f>
        <v>0</v>
      </c>
      <c r="H875" s="101" t="n">
        <f aca="false" t="array" ref="H875:H875">SUM(IF(ewidencja!$A$8:$A$759=D875,IF(ewidencja!$C$8:$C$759=E875,ewidencja!$G$8:$G$759,0),0))</f>
        <v>0</v>
      </c>
    </row>
    <row r="876" s="112" customFormat="true" ht="12.75" hidden="true" customHeight="true" outlineLevel="0" collapsed="false">
      <c r="A876" s="49" t="s">
        <v>801</v>
      </c>
      <c r="B876" s="49"/>
      <c r="C876" s="50" t="str">
        <f aca="false">INDEX((klasyfikacja!$B$2:$B$136),MATCH(A876,klasyfikacja!$A$2:$A$136,0))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876" s="98" t="n">
        <v>750</v>
      </c>
      <c r="E876" s="102" t="n">
        <v>6296</v>
      </c>
      <c r="F876" s="100" t="n">
        <f aca="false">SUM(G876:H876)</f>
        <v>0</v>
      </c>
      <c r="G876" s="101" t="n">
        <f aca="false" t="array" ref="G876:G876">SUM(IF(ewidencja!$A$8:$A$759=D876,IF(ewidencja!$C$8:$C$759=E876,ewidencja!$F$8:$F$759,0),0))</f>
        <v>0</v>
      </c>
      <c r="H876" s="101" t="n">
        <f aca="false" t="array" ref="H876:H876">SUM(IF(ewidencja!$A$8:$A$759=D876,IF(ewidencja!$C$8:$C$759=E876,ewidencja!$G$8:$G$759,0),0))</f>
        <v>0</v>
      </c>
    </row>
    <row r="877" s="112" customFormat="true" ht="25.5" hidden="true" customHeight="true" outlineLevel="0" collapsed="false">
      <c r="A877" s="49" t="s">
        <v>803</v>
      </c>
      <c r="B877" s="49"/>
      <c r="C877" s="50" t="str">
        <f aca="false">INDEX((klasyfikacja!$B$2:$B$136),MATCH(A877,klasyfikacja!$A$2:$A$136,0))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877" s="98" t="n">
        <v>750</v>
      </c>
      <c r="E877" s="102" t="n">
        <v>6297</v>
      </c>
      <c r="F877" s="100" t="n">
        <f aca="false">SUM(G877:H877)</f>
        <v>0</v>
      </c>
      <c r="G877" s="101" t="n">
        <f aca="false" t="array" ref="G877:G877">SUM(IF(ewidencja!$A$8:$A$759=D877,IF(ewidencja!$C$8:$C$759=E877,ewidencja!$F$8:$F$759,0),0))</f>
        <v>0</v>
      </c>
      <c r="H877" s="101" t="n">
        <f aca="false" t="array" ref="H877:H877">SUM(IF(ewidencja!$A$8:$A$759=D877,IF(ewidencja!$C$8:$C$759=E877,ewidencja!$G$8:$G$759,0),0))</f>
        <v>0</v>
      </c>
    </row>
    <row r="878" s="112" customFormat="true" ht="12.75" hidden="true" customHeight="true" outlineLevel="0" collapsed="false">
      <c r="A878" s="49" t="s">
        <v>805</v>
      </c>
      <c r="B878" s="49"/>
      <c r="C878" s="50" t="str">
        <f aca="false">INDEX((klasyfikacja!$B$2:$B$136),MATCH(A878,klasyfikacja!$A$2:$A$136,0))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878" s="98" t="n">
        <v>750</v>
      </c>
      <c r="E878" s="102" t="n">
        <v>6298</v>
      </c>
      <c r="F878" s="100" t="n">
        <f aca="false">SUM(G878:H878)</f>
        <v>0</v>
      </c>
      <c r="G878" s="101" t="n">
        <f aca="false" t="array" ref="G878:G878">SUM(IF(ewidencja!$A$8:$A$759=D878,IF(ewidencja!$C$8:$C$759=E878,ewidencja!$F$8:$F$759,0),0))</f>
        <v>0</v>
      </c>
      <c r="H878" s="101" t="n">
        <f aca="false" t="array" ref="H878:H878">SUM(IF(ewidencja!$A$8:$A$759=D878,IF(ewidencja!$C$8:$C$759=E878,ewidencja!$G$8:$G$759,0),0))</f>
        <v>0</v>
      </c>
    </row>
    <row r="879" s="112" customFormat="true" ht="12.75" hidden="true" customHeight="true" outlineLevel="0" collapsed="false">
      <c r="A879" s="49" t="s">
        <v>809</v>
      </c>
      <c r="B879" s="49"/>
      <c r="C879" s="50" t="str">
        <f aca="false">INDEX((klasyfikacja!$B$2:$B$136),MATCH(A879,klasyfikacja!$A$2:$A$136,0))</f>
        <v>Dotacja celowa otrzymana z tytułu pomocy finansowej udzielanej między jednostkami samorządu terytorialnego na dofinansowanie własnych zadań inwestycyjnych i zakupów inwestycyjnych</v>
      </c>
      <c r="D879" s="98" t="n">
        <v>750</v>
      </c>
      <c r="E879" s="102" t="n">
        <v>6300</v>
      </c>
      <c r="F879" s="100" t="n">
        <f aca="false">SUM(G879:H879)</f>
        <v>0</v>
      </c>
      <c r="G879" s="101" t="n">
        <f aca="false" t="array" ref="G879:G879">SUM(IF(ewidencja!$A$8:$A$759=D879,IF(ewidencja!$C$8:$C$759=E879,ewidencja!$F$8:$F$759,0),0))</f>
        <v>0</v>
      </c>
      <c r="H879" s="101" t="n">
        <f aca="false" t="array" ref="H879:H879">SUM(IF(ewidencja!$A$8:$A$759=D879,IF(ewidencja!$C$8:$C$759=E879,ewidencja!$G$8:$G$759,0),0))</f>
        <v>0</v>
      </c>
    </row>
    <row r="880" s="112" customFormat="true" ht="12.75" hidden="true" customHeight="true" outlineLevel="0" collapsed="false">
      <c r="A880" s="49" t="s">
        <v>811</v>
      </c>
      <c r="B880" s="49"/>
      <c r="C880" s="50" t="str">
        <f aca="false">INDEX((klasyfikacja!$B$2:$B$136),MATCH(A880,klasyfikacja!$A$2:$A$136,0))</f>
        <v>Dotacja celowa otrzymana z budżetu państwa na inwestycje i zakupy inwestycyjne z zakresu administracji rządowej oraz innych zadań zleconych gminom ustawami</v>
      </c>
      <c r="D880" s="98" t="n">
        <v>750</v>
      </c>
      <c r="E880" s="102" t="n">
        <v>6310</v>
      </c>
      <c r="F880" s="100" t="n">
        <f aca="false">SUM(G880:H880)</f>
        <v>0</v>
      </c>
      <c r="G880" s="101" t="n">
        <f aca="false" t="array" ref="G880:G880">SUM(IF(ewidencja!$A$8:$A$759=D880,IF(ewidencja!$C$8:$C$759=E880,ewidencja!$F$8:$F$759,0),0))</f>
        <v>0</v>
      </c>
      <c r="H880" s="101" t="n">
        <f aca="false" t="array" ref="H880:H880">SUM(IF(ewidencja!$A$8:$A$759=D880,IF(ewidencja!$C$8:$C$759=E880,ewidencja!$G$8:$G$759,0),0))</f>
        <v>0</v>
      </c>
    </row>
    <row r="881" s="112" customFormat="true" ht="12.75" hidden="true" customHeight="true" outlineLevel="0" collapsed="false">
      <c r="A881" s="49" t="s">
        <v>813</v>
      </c>
      <c r="B881" s="49"/>
      <c r="C881" s="50" t="str">
        <f aca="false">INDEX((klasyfikacja!$B$2:$B$136),MATCH(A881,klasyfikacja!$A$2:$A$136,0))</f>
        <v>Dotacja celowa otrzymana z budżetu państwa na inwestycje i zakupy inwestycyjne realizowane przez gminę na podstawie porozumień z organami administracji rządowej</v>
      </c>
      <c r="D881" s="98" t="n">
        <v>750</v>
      </c>
      <c r="E881" s="102" t="n">
        <v>6320</v>
      </c>
      <c r="F881" s="100" t="n">
        <f aca="false">SUM(G881:H881)</f>
        <v>0</v>
      </c>
      <c r="G881" s="101" t="n">
        <f aca="false" t="array" ref="G881:G881">SUM(IF(ewidencja!$A$8:$A$759=D881,IF(ewidencja!$C$8:$C$759=E881,ewidencja!$F$8:$F$759,0),0))</f>
        <v>0</v>
      </c>
      <c r="H881" s="101" t="n">
        <f aca="false" t="array" ref="H881:H881">SUM(IF(ewidencja!$A$8:$A$759=D881,IF(ewidencja!$C$8:$C$759=E881,ewidencja!$G$8:$G$759,0),0))</f>
        <v>0</v>
      </c>
    </row>
    <row r="882" s="112" customFormat="true" ht="12.75" hidden="true" customHeight="true" outlineLevel="0" collapsed="false">
      <c r="A882" s="49" t="s">
        <v>815</v>
      </c>
      <c r="B882" s="49"/>
      <c r="C882" s="50" t="str">
        <f aca="false">INDEX((klasyfikacja!$B$2:$B$136),MATCH(A882,klasyfikacja!$A$2:$A$136,0))</f>
        <v>Dotacja celowa otrzymana z budżetu państwa na realizację inwestycji i zakupów inwestycyjnych własnych gmin (związków gmin, związków powiatowo-gminnych)</v>
      </c>
      <c r="D882" s="98" t="n">
        <v>750</v>
      </c>
      <c r="E882" s="102" t="n">
        <v>6330</v>
      </c>
      <c r="F882" s="100" t="n">
        <f aca="false">SUM(G882:H882)</f>
        <v>0</v>
      </c>
      <c r="G882" s="101" t="n">
        <f aca="false" t="array" ref="G882:G882">SUM(IF(ewidencja!$A$8:$A$759=D882,IF(ewidencja!$C$8:$C$759=E882,ewidencja!$F$8:$F$759,0),0))</f>
        <v>0</v>
      </c>
      <c r="H882" s="101" t="n">
        <f aca="false" t="array" ref="H882:H882">SUM(IF(ewidencja!$A$8:$A$759=D882,IF(ewidencja!$C$8:$C$759=E882,ewidencja!$G$8:$G$759,0),0))</f>
        <v>0</v>
      </c>
    </row>
    <row r="883" s="112" customFormat="true" ht="12.75" hidden="true" customHeight="true" outlineLevel="0" collapsed="false">
      <c r="A883" s="49" t="s">
        <v>817</v>
      </c>
      <c r="B883" s="49"/>
      <c r="C883" s="50" t="str">
        <f aca="false">INDEX((klasyfikacja!$B$2:$B$136),MATCH(A883,klasyfikacja!$A$2:$A$136,0))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883" s="98" t="n">
        <v>750</v>
      </c>
      <c r="E883" s="102" t="n">
        <v>6340</v>
      </c>
      <c r="F883" s="100" t="n">
        <f aca="false">SUM(G883:H883)</f>
        <v>0</v>
      </c>
      <c r="G883" s="101" t="n">
        <f aca="false" t="array" ref="G883:G883">SUM(IF(ewidencja!$A$8:$A$759=D883,IF(ewidencja!$C$8:$C$759=E883,ewidencja!$F$8:$F$759,0),0))</f>
        <v>0</v>
      </c>
      <c r="H883" s="101" t="n">
        <f aca="false" t="array" ref="H883:H883">SUM(IF(ewidencja!$A$8:$A$759=D883,IF(ewidencja!$C$8:$C$759=E883,ewidencja!$G$8:$G$759,0),0))</f>
        <v>0</v>
      </c>
    </row>
    <row r="884" s="112" customFormat="true" ht="12.75" hidden="true" customHeight="true" outlineLevel="0" collapsed="false">
      <c r="A884" s="49" t="s">
        <v>821</v>
      </c>
      <c r="B884" s="49"/>
      <c r="C884" s="50" t="str">
        <f aca="false">INDEX((klasyfikacja!$B$2:$B$136),MATCH(A884,klasyfikacja!$A$2:$A$136,0))</f>
        <v>Dotacja celowa otrzymana z budżetu państwa na inwestycje i zakupy inwestycyjne z zakresu administracji rządowej oraz inne zadania zlecone ustawami realizowane przez powiat</v>
      </c>
      <c r="D884" s="98" t="n">
        <v>750</v>
      </c>
      <c r="E884" s="102" t="n">
        <v>6410</v>
      </c>
      <c r="F884" s="100" t="n">
        <f aca="false">SUM(G884:H884)</f>
        <v>0</v>
      </c>
      <c r="G884" s="101" t="n">
        <f aca="false" t="array" ref="G884:G884">SUM(IF(ewidencja!$A$8:$A$759=D884,IF(ewidencja!$C$8:$C$759=E884,ewidencja!$F$8:$F$759,0),0))</f>
        <v>0</v>
      </c>
      <c r="H884" s="101" t="n">
        <f aca="false" t="array" ref="H884:H884">SUM(IF(ewidencja!$A$8:$A$759=D884,IF(ewidencja!$C$8:$C$759=E884,ewidencja!$G$8:$G$759,0),0))</f>
        <v>0</v>
      </c>
    </row>
    <row r="885" s="112" customFormat="true" ht="12.75" hidden="true" customHeight="true" outlineLevel="0" collapsed="false">
      <c r="A885" s="49" t="s">
        <v>823</v>
      </c>
      <c r="B885" s="49"/>
      <c r="C885" s="50" t="str">
        <f aca="false">INDEX((klasyfikacja!$B$2:$B$136),MATCH(A885,klasyfikacja!$A$2:$A$136,0))</f>
        <v>Dotacja celowa otrzymana z budżetu państwa na inwestycje i zakupy inwestycyjne realizowane przez powiat na podstawie porozumień z organami administracji rządowej</v>
      </c>
      <c r="D885" s="98" t="n">
        <v>750</v>
      </c>
      <c r="E885" s="102" t="n">
        <v>6420</v>
      </c>
      <c r="F885" s="100" t="n">
        <f aca="false">SUM(G885:H885)</f>
        <v>0</v>
      </c>
      <c r="G885" s="101" t="n">
        <f aca="false" t="array" ref="G885:G885">SUM(IF(ewidencja!$A$8:$A$759=D885,IF(ewidencja!$C$8:$C$759=E885,ewidencja!$F$8:$F$759,0),0))</f>
        <v>0</v>
      </c>
      <c r="H885" s="101" t="n">
        <f aca="false" t="array" ref="H885:H885">SUM(IF(ewidencja!$A$8:$A$759=D885,IF(ewidencja!$C$8:$C$759=E885,ewidencja!$G$8:$G$759,0),0))</f>
        <v>0</v>
      </c>
    </row>
    <row r="886" s="112" customFormat="true" ht="12.75" hidden="true" customHeight="true" outlineLevel="0" collapsed="false">
      <c r="A886" s="49" t="s">
        <v>825</v>
      </c>
      <c r="B886" s="49"/>
      <c r="C886" s="50" t="str">
        <f aca="false">INDEX((klasyfikacja!$B$2:$B$136),MATCH(A886,klasyfikacja!$A$2:$A$136,0))</f>
        <v>Dotacja celowa otrzymana z budżetu państwa na realizację inwestycji i zakupów inwestycyjnych własnych powiatu</v>
      </c>
      <c r="D886" s="98" t="n">
        <v>750</v>
      </c>
      <c r="E886" s="102" t="n">
        <v>6430</v>
      </c>
      <c r="F886" s="100" t="n">
        <f aca="false">SUM(G886:H886)</f>
        <v>0</v>
      </c>
      <c r="G886" s="101" t="n">
        <f aca="false" t="array" ref="G886:G886">SUM(IF(ewidencja!$A$8:$A$759=D886,IF(ewidencja!$C$8:$C$759=E886,ewidencja!$F$8:$F$759,0),0))</f>
        <v>0</v>
      </c>
      <c r="H886" s="101" t="n">
        <f aca="false" t="array" ref="H886:H886">SUM(IF(ewidencja!$A$8:$A$759=D886,IF(ewidencja!$C$8:$C$759=E886,ewidencja!$G$8:$G$759,0),0))</f>
        <v>0</v>
      </c>
    </row>
    <row r="887" s="112" customFormat="true" ht="12.75" hidden="true" customHeight="true" outlineLevel="0" collapsed="false">
      <c r="A887" s="49" t="s">
        <v>827</v>
      </c>
      <c r="B887" s="49"/>
      <c r="C887" s="50" t="str">
        <f aca="false">INDEX((klasyfikacja!$B$2:$B$136),MATCH(A887,klasyfikacja!$A$2:$A$136,0))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887" s="98" t="n">
        <v>750</v>
      </c>
      <c r="E887" s="102" t="n">
        <v>6440</v>
      </c>
      <c r="F887" s="100" t="n">
        <f aca="false">SUM(G887:H887)</f>
        <v>0</v>
      </c>
      <c r="G887" s="101" t="n">
        <f aca="false" t="array" ref="G887:G887">SUM(IF(ewidencja!$A$8:$A$759=D887,IF(ewidencja!$C$8:$C$759=E887,ewidencja!$F$8:$F$759,0),0))</f>
        <v>0</v>
      </c>
      <c r="H887" s="101" t="n">
        <f aca="false" t="array" ref="H887:H887">SUM(IF(ewidencja!$A$8:$A$759=D887,IF(ewidencja!$C$8:$C$759=E887,ewidencja!$G$8:$G$759,0),0))</f>
        <v>0</v>
      </c>
    </row>
    <row r="888" s="112" customFormat="true" ht="12.75" hidden="true" customHeight="true" outlineLevel="0" collapsed="false">
      <c r="A888" s="49" t="s">
        <v>829</v>
      </c>
      <c r="B888" s="49"/>
      <c r="C888" s="50" t="str">
        <f aca="false">INDEX((klasyfikacja!$B$2:$B$136),MATCH(A888,klasyfikacja!$A$2:$A$136,0))</f>
        <v>Dotacja celowa otrzymana z gminy na inwestycje i zakupy inwestycyjne realizowane na podstawie porozumień (umów) między jednostkami samorządu terytorialnego</v>
      </c>
      <c r="D888" s="98" t="n">
        <v>750</v>
      </c>
      <c r="E888" s="102" t="n">
        <v>6610</v>
      </c>
      <c r="F888" s="100" t="n">
        <f aca="false">SUM(G888:H888)</f>
        <v>0</v>
      </c>
      <c r="G888" s="101" t="n">
        <f aca="false" t="array" ref="G888:G888">SUM(IF(ewidencja!$A$8:$A$759=D888,IF(ewidencja!$C$8:$C$759=E888,ewidencja!$F$8:$F$759,0),0))</f>
        <v>0</v>
      </c>
      <c r="H888" s="101" t="n">
        <f aca="false" t="array" ref="H888:H888">SUM(IF(ewidencja!$A$8:$A$759=D888,IF(ewidencja!$C$8:$C$759=E888,ewidencja!$G$8:$G$759,0),0))</f>
        <v>0</v>
      </c>
    </row>
    <row r="889" s="112" customFormat="true" ht="12.75" hidden="true" customHeight="true" outlineLevel="0" collapsed="false">
      <c r="A889" s="49" t="s">
        <v>831</v>
      </c>
      <c r="B889" s="49"/>
      <c r="C889" s="50" t="str">
        <f aca="false">INDEX((klasyfikacja!$B$2:$B$136),MATCH(A889,klasyfikacja!$A$2:$A$136,0))</f>
        <v>Dotacja celowa otrzymana z powiatu na inwestycje i zakupy inwestycyjne realizowane na podstawie porozumień (umów) między jednostkami samorządu terytorialnego</v>
      </c>
      <c r="D889" s="98" t="n">
        <v>750</v>
      </c>
      <c r="E889" s="102" t="n">
        <v>6620</v>
      </c>
      <c r="F889" s="100" t="n">
        <f aca="false">SUM(G889:H889)</f>
        <v>0</v>
      </c>
      <c r="G889" s="101" t="n">
        <f aca="false" t="array" ref="G889:G889">SUM(IF(ewidencja!$A$8:$A$759=D889,IF(ewidencja!$C$8:$C$759=E889,ewidencja!$F$8:$F$759,0),0))</f>
        <v>0</v>
      </c>
      <c r="H889" s="101" t="n">
        <f aca="false" t="array" ref="H889:H889">SUM(IF(ewidencja!$A$8:$A$759=D889,IF(ewidencja!$C$8:$C$759=E889,ewidencja!$G$8:$G$759,0),0))</f>
        <v>0</v>
      </c>
    </row>
    <row r="890" s="112" customFormat="true" ht="12.75" hidden="true" customHeight="true" outlineLevel="0" collapsed="false">
      <c r="A890" s="49" t="s">
        <v>833</v>
      </c>
      <c r="B890" s="49"/>
      <c r="C890" s="50" t="str">
        <f aca="false">INDEX((klasyfikacja!$B$2:$B$136),MATCH(A890,klasyfikacja!$A$2:$A$136,0))</f>
        <v>Dotacja celowa otrzymana z samorządu województwa na inwestycje i zakupy inwestycyjne realizowane na podstawie porozumień (umów) między jednostkami samorządu terytorialnego</v>
      </c>
      <c r="D890" s="98" t="n">
        <v>750</v>
      </c>
      <c r="E890" s="102" t="n">
        <v>6630</v>
      </c>
      <c r="F890" s="100" t="n">
        <f aca="false">SUM(G890:H890)</f>
        <v>0</v>
      </c>
      <c r="G890" s="101" t="n">
        <f aca="false" t="array" ref="G890:G890">SUM(IF(ewidencja!$A$8:$A$759=D890,IF(ewidencja!$C$8:$C$759=E890,ewidencja!$F$8:$F$759,0),0))</f>
        <v>0</v>
      </c>
      <c r="H890" s="101" t="n">
        <f aca="false" t="array" ref="H890:H890">SUM(IF(ewidencja!$A$8:$A$759=D890,IF(ewidencja!$C$8:$C$759=E890,ewidencja!$G$8:$G$759,0),0))</f>
        <v>0</v>
      </c>
    </row>
    <row r="891" s="112" customFormat="true" ht="12.75" hidden="true" customHeight="true" outlineLevel="0" collapsed="false">
      <c r="A891" s="49" t="s">
        <v>837</v>
      </c>
      <c r="B891" s="49"/>
      <c r="C891" s="50" t="str">
        <f aca="false">INDEX((klasyfikacja!$B$2:$B$136),MATCH(A891,klasyfikacja!$A$2:$A$136,0))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891" s="98" t="n">
        <v>750</v>
      </c>
      <c r="E891" s="102" t="n">
        <v>6660</v>
      </c>
      <c r="F891" s="100" t="n">
        <f aca="false">SUM(G891:H891)</f>
        <v>0</v>
      </c>
      <c r="G891" s="101" t="n">
        <f aca="false" t="array" ref="G891:G891">SUM(IF(ewidencja!$A$8:$A$759=D891,IF(ewidencja!$C$8:$C$759=E891,ewidencja!$F$8:$F$759,0),0))</f>
        <v>0</v>
      </c>
      <c r="H891" s="101" t="n">
        <f aca="false" t="array" ref="H891:H891">SUM(IF(ewidencja!$A$8:$A$759=D891,IF(ewidencja!$C$8:$C$759=E891,ewidencja!$G$8:$G$759,0),0))</f>
        <v>0</v>
      </c>
    </row>
    <row r="892" s="112" customFormat="true" ht="12.75" hidden="true" customHeight="true" outlineLevel="0" collapsed="false">
      <c r="A892" s="49" t="s">
        <v>839</v>
      </c>
      <c r="B892" s="49"/>
      <c r="C892" s="50" t="str">
        <f aca="false">INDEX((klasyfikacja!$B$2:$B$136),MATCH(A892,klasyfikacja!$A$2:$A$136,0))</f>
        <v>Wpłata środków finansowych z niewykorzystanych w terminie wydatków, które nie wygasają z upływem roku budżetowego</v>
      </c>
      <c r="D892" s="98" t="n">
        <v>750</v>
      </c>
      <c r="E892" s="102" t="n">
        <v>6680</v>
      </c>
      <c r="F892" s="100" t="n">
        <f aca="false">SUM(G892:H892)</f>
        <v>0</v>
      </c>
      <c r="G892" s="101" t="n">
        <f aca="false" t="array" ref="G892:G892">SUM(IF(ewidencja!$A$8:$A$759=D892,IF(ewidencja!$C$8:$C$759=E892,ewidencja!$F$8:$F$759,0),0))</f>
        <v>0</v>
      </c>
      <c r="H892" s="101" t="n">
        <f aca="false" t="array" ref="H892:H892">SUM(IF(ewidencja!$A$8:$A$759=D892,IF(ewidencja!$C$8:$C$759=E892,ewidencja!$G$8:$G$759,0),0))</f>
        <v>0</v>
      </c>
    </row>
    <row r="893" s="112" customFormat="true" ht="12.75" hidden="true" customHeight="true" outlineLevel="0" collapsed="false">
      <c r="A893" s="49" t="s">
        <v>841</v>
      </c>
      <c r="B893" s="49"/>
      <c r="C893" s="50" t="str">
        <f aca="false">INDEX((klasyfikacja!$B$2:$B$136),MATCH(A893,klasyfikacja!$A$2:$A$136,0))</f>
        <v>Wpływy ze zwrotów niewykorzystanych dotacji oraz płatności, dotyczące dochodów majątkowych</v>
      </c>
      <c r="D893" s="105" t="n">
        <v>750</v>
      </c>
      <c r="E893" s="106" t="n">
        <v>6690</v>
      </c>
      <c r="F893" s="100" t="n">
        <f aca="false">SUM(G893:H893)</f>
        <v>0</v>
      </c>
      <c r="G893" s="101" t="n">
        <f aca="false" t="array" ref="G893:G893">SUM(IF(ewidencja!$A$8:$A$759=D893,IF(ewidencja!$C$8:$C$759=E893,ewidencja!$F$8:$F$759,0),0))</f>
        <v>0</v>
      </c>
      <c r="H893" s="101" t="n">
        <f aca="false" t="array" ref="H893:H893">SUM(IF(ewidencja!$A$8:$A$759=D893,IF(ewidencja!$C$8:$C$759=E893,ewidencja!$G$8:$G$759,0),0))</f>
        <v>0</v>
      </c>
    </row>
    <row r="894" s="93" customFormat="true" ht="30.75" hidden="false" customHeight="true" outlineLevel="0" collapsed="false">
      <c r="A894" s="88" t="n">
        <v>751</v>
      </c>
      <c r="B894" s="88" t="n">
        <v>1</v>
      </c>
      <c r="C894" s="89" t="s">
        <v>879</v>
      </c>
      <c r="D894" s="90"/>
      <c r="E894" s="90"/>
      <c r="F894" s="91" t="n">
        <f aca="false">SUM(G894:H894)</f>
        <v>142691</v>
      </c>
      <c r="G894" s="92" t="n">
        <f aca="false">SUM(G895+G983)</f>
        <v>142691</v>
      </c>
      <c r="H894" s="92" t="n">
        <f aca="false">SUM(H895+H983)</f>
        <v>0</v>
      </c>
    </row>
    <row r="895" s="51" customFormat="true" ht="18" hidden="false" customHeight="true" outlineLevel="0" collapsed="false">
      <c r="A895" s="94"/>
      <c r="B895" s="94"/>
      <c r="C895" s="95" t="s">
        <v>860</v>
      </c>
      <c r="D895" s="90"/>
      <c r="E895" s="90"/>
      <c r="F895" s="96" t="n">
        <f aca="false">SUM(G895:H895)</f>
        <v>142691</v>
      </c>
      <c r="G895" s="97" t="n">
        <f aca="false">SUM(G896:G982)</f>
        <v>142691</v>
      </c>
      <c r="H895" s="97" t="n">
        <f aca="false">SUM(H896:H982)</f>
        <v>0</v>
      </c>
      <c r="K895" s="111"/>
    </row>
    <row r="896" s="51" customFormat="true" ht="10.5" hidden="true" customHeight="true" outlineLevel="0" collapsed="false">
      <c r="A896" s="49" t="s">
        <v>576</v>
      </c>
      <c r="B896" s="49"/>
      <c r="C896" s="50" t="str">
        <f aca="false">INDEX((klasyfikacja!$B$2:$B$136),MATCH(A896,klasyfikacja!$A$2:$A$136,0))</f>
        <v>Wpływy z podatku dochodowego od osób fizycznych</v>
      </c>
      <c r="D896" s="98" t="n">
        <v>751</v>
      </c>
      <c r="E896" s="99" t="s">
        <v>501</v>
      </c>
      <c r="F896" s="100" t="n">
        <f aca="false">SUM(G896:H896)</f>
        <v>0</v>
      </c>
      <c r="G896" s="101" t="n">
        <f aca="false" t="array" ref="G896:G896">SUM(IF(ewidencja!$A$8:$A$759=D896,IF(ewidencja!$C$8:$C$759=E896,ewidencja!$F$8:$F$759,0),0))</f>
        <v>0</v>
      </c>
      <c r="H896" s="101" t="n">
        <f aca="false" t="array" ref="H896:H896">SUM(IF(ewidencja!$A$8:$A$759=D896,IF(ewidencja!$C$8:$C$759=E896,ewidencja!$G$8:$G$759,0),0))</f>
        <v>0</v>
      </c>
      <c r="K896" s="111"/>
    </row>
    <row r="897" s="51" customFormat="true" ht="12.75" hidden="true" customHeight="true" outlineLevel="0" collapsed="false">
      <c r="A897" s="49" t="s">
        <v>578</v>
      </c>
      <c r="B897" s="49"/>
      <c r="C897" s="50" t="str">
        <f aca="false">INDEX((klasyfikacja!$B$2:$B$136),MATCH(A897,klasyfikacja!$A$2:$A$136,0))</f>
        <v>Wpływy z podatku dochodowego od osób prawnych</v>
      </c>
      <c r="D897" s="98" t="n">
        <v>751</v>
      </c>
      <c r="E897" s="102" t="s">
        <v>498</v>
      </c>
      <c r="F897" s="100" t="n">
        <f aca="false">SUM(G897:H897)</f>
        <v>0</v>
      </c>
      <c r="G897" s="101" t="n">
        <f aca="false" t="array" ref="G897:G897">SUM(IF(ewidencja!$A$8:$A$759=D897,IF(ewidencja!$C$8:$C$759=E897,ewidencja!$F$8:$F$759,0),0))</f>
        <v>0</v>
      </c>
      <c r="H897" s="101" t="n">
        <f aca="false" t="array" ref="H897:H897">SUM(IF(ewidencja!$A$8:$A$759=D897,IF(ewidencja!$C$8:$C$759=E897,ewidencja!$G$8:$G$759,0),0))</f>
        <v>0</v>
      </c>
      <c r="K897" s="111"/>
    </row>
    <row r="898" s="51" customFormat="true" ht="12.75" hidden="true" customHeight="true" outlineLevel="0" collapsed="false">
      <c r="A898" s="49" t="s">
        <v>580</v>
      </c>
      <c r="B898" s="49"/>
      <c r="C898" s="50" t="str">
        <f aca="false">INDEX((klasyfikacja!$B$2:$B$136),MATCH(A898,klasyfikacja!$A$2:$A$136,0))</f>
        <v>Wpływy z części opłaty za zezwolenie na sprzedaż napojów alkoholowych w obrocie hurtowym</v>
      </c>
      <c r="D898" s="98" t="n">
        <v>751</v>
      </c>
      <c r="E898" s="102" t="s">
        <v>334</v>
      </c>
      <c r="F898" s="100" t="n">
        <f aca="false">SUM(G898:H898)</f>
        <v>0</v>
      </c>
      <c r="G898" s="101" t="n">
        <f aca="false" t="array" ref="G898:G898">SUM(IF(ewidencja!$A$8:$A$759=D898,IF(ewidencja!$C$8:$C$759=E898,ewidencja!$F$8:$F$759,0),0))</f>
        <v>0</v>
      </c>
      <c r="H898" s="101" t="n">
        <f aca="false" t="array" ref="H898:H898">SUM(IF(ewidencja!$A$8:$A$759=D898,IF(ewidencja!$C$8:$C$759=E898,ewidencja!$G$8:$G$759,0),0))</f>
        <v>0</v>
      </c>
      <c r="K898" s="111"/>
    </row>
    <row r="899" s="51" customFormat="true" ht="12.75" hidden="true" customHeight="true" outlineLevel="0" collapsed="false">
      <c r="A899" s="49" t="s">
        <v>582</v>
      </c>
      <c r="B899" s="49"/>
      <c r="C899" s="50" t="str">
        <f aca="false">INDEX((klasyfikacja!$B$2:$B$136),MATCH(A899,klasyfikacja!$A$2:$A$136,0))</f>
        <v>Wpływy z podatku od nieruchomości</v>
      </c>
      <c r="D899" s="98" t="n">
        <v>751</v>
      </c>
      <c r="E899" s="102" t="s">
        <v>405</v>
      </c>
      <c r="F899" s="100" t="n">
        <f aca="false">SUM(G899:H899)</f>
        <v>0</v>
      </c>
      <c r="G899" s="101" t="n">
        <f aca="false" t="array" ref="G899:G899">SUM(IF(ewidencja!$A$8:$A$759=D899,IF(ewidencja!$C$8:$C$759=E899,ewidencja!$F$8:$F$759,0),0))</f>
        <v>0</v>
      </c>
      <c r="H899" s="101" t="n">
        <f aca="false" t="array" ref="H899:H899">SUM(IF(ewidencja!$A$8:$A$759=D899,IF(ewidencja!$C$8:$C$759=E899,ewidencja!$G$8:$G$759,0),0))</f>
        <v>0</v>
      </c>
      <c r="K899" s="111"/>
    </row>
    <row r="900" s="51" customFormat="true" ht="12.75" hidden="true" customHeight="true" outlineLevel="0" collapsed="false">
      <c r="A900" s="49" t="s">
        <v>584</v>
      </c>
      <c r="B900" s="49"/>
      <c r="C900" s="50" t="str">
        <f aca="false">INDEX((klasyfikacja!$B$2:$B$136),MATCH(A900,klasyfikacja!$A$2:$A$136,0))</f>
        <v>Wpływy z podatku rolnego</v>
      </c>
      <c r="D900" s="98" t="n">
        <v>751</v>
      </c>
      <c r="E900" s="102" t="s">
        <v>411</v>
      </c>
      <c r="F900" s="100" t="n">
        <f aca="false">SUM(G900:H900)</f>
        <v>0</v>
      </c>
      <c r="G900" s="101" t="n">
        <f aca="false" t="array" ref="G900:G900">SUM(IF(ewidencja!$A$8:$A$759=D900,IF(ewidencja!$C$8:$C$759=E900,ewidencja!$F$8:$F$759,0),0))</f>
        <v>0</v>
      </c>
      <c r="H900" s="101" t="n">
        <f aca="false" t="array" ref="H900:H900">SUM(IF(ewidencja!$A$8:$A$759=D900,IF(ewidencja!$C$8:$C$759=E900,ewidencja!$G$8:$G$759,0),0))</f>
        <v>0</v>
      </c>
      <c r="K900" s="111"/>
    </row>
    <row r="901" s="51" customFormat="true" ht="12.75" hidden="true" customHeight="true" outlineLevel="0" collapsed="false">
      <c r="A901" s="49" t="s">
        <v>586</v>
      </c>
      <c r="B901" s="49"/>
      <c r="C901" s="50" t="str">
        <f aca="false">INDEX((klasyfikacja!$B$2:$B$136),MATCH(A901,klasyfikacja!$A$2:$A$136,0))</f>
        <v>Wpływy z podatku leśnego</v>
      </c>
      <c r="D901" s="98" t="n">
        <v>751</v>
      </c>
      <c r="E901" s="102" t="s">
        <v>400</v>
      </c>
      <c r="F901" s="100" t="n">
        <f aca="false">SUM(G901:H901)</f>
        <v>0</v>
      </c>
      <c r="G901" s="101" t="n">
        <f aca="false" t="array" ref="G901:G901">SUM(IF(ewidencja!$A$8:$A$759=D901,IF(ewidencja!$C$8:$C$759=E901,ewidencja!$F$8:$F$759,0),0))</f>
        <v>0</v>
      </c>
      <c r="H901" s="101" t="n">
        <f aca="false" t="array" ref="H901:H901">SUM(IF(ewidencja!$A$8:$A$759=D901,IF(ewidencja!$C$8:$C$759=E901,ewidencja!$G$8:$G$759,0),0))</f>
        <v>0</v>
      </c>
      <c r="K901" s="111"/>
    </row>
    <row r="902" s="51" customFormat="true" ht="12.75" hidden="true" customHeight="true" outlineLevel="0" collapsed="false">
      <c r="A902" s="49" t="s">
        <v>588</v>
      </c>
      <c r="B902" s="49"/>
      <c r="C902" s="50" t="str">
        <f aca="false">INDEX((klasyfikacja!$B$2:$B$136),MATCH(A902,klasyfikacja!$A$2:$A$136,0))</f>
        <v>Wpływy z podatku od środków transportowych</v>
      </c>
      <c r="D902" s="98" t="n">
        <v>751</v>
      </c>
      <c r="E902" s="102" t="s">
        <v>409</v>
      </c>
      <c r="F902" s="100" t="n">
        <f aca="false">SUM(G902:H902)</f>
        <v>0</v>
      </c>
      <c r="G902" s="101" t="n">
        <f aca="false" t="array" ref="G902:G902">SUM(IF(ewidencja!$A$8:$A$759=D902,IF(ewidencja!$C$8:$C$759=E902,ewidencja!$F$8:$F$759,0),0))</f>
        <v>0</v>
      </c>
      <c r="H902" s="101" t="n">
        <f aca="false" t="array" ref="H902:H902">SUM(IF(ewidencja!$A$8:$A$759=D902,IF(ewidencja!$C$8:$C$759=E902,ewidencja!$G$8:$G$759,0),0))</f>
        <v>0</v>
      </c>
      <c r="K902" s="111"/>
    </row>
    <row r="903" s="51" customFormat="true" ht="12.75" hidden="true" customHeight="true" outlineLevel="0" collapsed="false">
      <c r="A903" s="49" t="s">
        <v>590</v>
      </c>
      <c r="B903" s="49"/>
      <c r="C903" s="50" t="str">
        <f aca="false">INDEX((klasyfikacja!$B$2:$B$136),MATCH(A903,klasyfikacja!$A$2:$A$136,0))</f>
        <v>Wpływy z podatku od działalności gospodarczej osób fizycznych, opłacanego w formie karty podatkowej</v>
      </c>
      <c r="D903" s="98" t="n">
        <v>751</v>
      </c>
      <c r="E903" s="102" t="s">
        <v>170</v>
      </c>
      <c r="F903" s="100" t="n">
        <f aca="false">SUM(G903:H903)</f>
        <v>0</v>
      </c>
      <c r="G903" s="101" t="n">
        <f aca="false" t="array" ref="G903:G903">SUM(IF(ewidencja!$A$8:$A$759=D903,IF(ewidencja!$C$8:$C$759=E903,ewidencja!$F$8:$F$759,0),0))</f>
        <v>0</v>
      </c>
      <c r="H903" s="101" t="n">
        <f aca="false" t="array" ref="H903:H903">SUM(IF(ewidencja!$A$8:$A$759=D903,IF(ewidencja!$C$8:$C$759=E903,ewidencja!$G$8:$G$759,0),0))</f>
        <v>0</v>
      </c>
      <c r="K903" s="111"/>
    </row>
    <row r="904" s="51" customFormat="true" ht="12.75" hidden="true" customHeight="true" outlineLevel="0" collapsed="false">
      <c r="A904" s="49" t="s">
        <v>592</v>
      </c>
      <c r="B904" s="49"/>
      <c r="C904" s="50" t="str">
        <f aca="false">INDEX((klasyfikacja!$B$2:$B$136),MATCH(A904,klasyfikacja!$A$2:$A$136,0))</f>
        <v>Wpływy z podatku od spadków i darowizn</v>
      </c>
      <c r="D904" s="98" t="n">
        <v>751</v>
      </c>
      <c r="E904" s="102" t="s">
        <v>407</v>
      </c>
      <c r="F904" s="100" t="n">
        <f aca="false">SUM(G904:H904)</f>
        <v>0</v>
      </c>
      <c r="G904" s="101" t="n">
        <f aca="false" t="array" ref="G904:G904">SUM(IF(ewidencja!$A$8:$A$759=D904,IF(ewidencja!$C$8:$C$759=E904,ewidencja!$F$8:$F$759,0),0))</f>
        <v>0</v>
      </c>
      <c r="H904" s="101" t="n">
        <f aca="false" t="array" ref="H904:H904">SUM(IF(ewidencja!$A$8:$A$759=D904,IF(ewidencja!$C$8:$C$759=E904,ewidencja!$G$8:$G$759,0),0))</f>
        <v>0</v>
      </c>
      <c r="K904" s="111"/>
    </row>
    <row r="905" s="51" customFormat="true" ht="12.75" hidden="true" customHeight="true" outlineLevel="0" collapsed="false">
      <c r="A905" s="49" t="s">
        <v>594</v>
      </c>
      <c r="B905" s="49"/>
      <c r="C905" s="50" t="str">
        <f aca="false">INDEX((klasyfikacja!$B$2:$B$136),MATCH(A905,klasyfikacja!$A$2:$A$136,0))</f>
        <v>Wpływy z opłaty od posiadania psów</v>
      </c>
      <c r="D905" s="98" t="n">
        <v>751</v>
      </c>
      <c r="E905" s="102" t="s">
        <v>336</v>
      </c>
      <c r="F905" s="100" t="n">
        <f aca="false">SUM(G905:H905)</f>
        <v>0</v>
      </c>
      <c r="G905" s="101" t="n">
        <f aca="false" t="array" ref="G905:G905">SUM(IF(ewidencja!$A$8:$A$759=D905,IF(ewidencja!$C$8:$C$759=E905,ewidencja!$F$8:$F$759,0),0))</f>
        <v>0</v>
      </c>
      <c r="H905" s="101" t="n">
        <f aca="false" t="array" ref="H905:H905">SUM(IF(ewidencja!$A$8:$A$759=D905,IF(ewidencja!$C$8:$C$759=E905,ewidencja!$G$8:$G$759,0),0))</f>
        <v>0</v>
      </c>
      <c r="K905" s="111"/>
    </row>
    <row r="906" s="51" customFormat="true" ht="12.75" hidden="true" customHeight="true" outlineLevel="0" collapsed="false">
      <c r="A906" s="49" t="s">
        <v>596</v>
      </c>
      <c r="B906" s="49"/>
      <c r="C906" s="50" t="str">
        <f aca="false">INDEX((klasyfikacja!$B$2:$B$136),MATCH(A906,klasyfikacja!$A$2:$A$136,0))</f>
        <v>Wpływy z opłaty uzdrowiskowej, pobieranej w gminach posiadających status gminy uzdrowiskowej</v>
      </c>
      <c r="D906" s="98" t="n">
        <v>751</v>
      </c>
      <c r="E906" s="102" t="s">
        <v>861</v>
      </c>
      <c r="F906" s="100" t="n">
        <f aca="false">SUM(G906:H906)</f>
        <v>0</v>
      </c>
      <c r="G906" s="101" t="n">
        <f aca="false" t="array" ref="G906:G906">SUM(IF(ewidencja!$A$8:$A$759=D906,IF(ewidencja!$C$8:$C$759=E906,ewidencja!$F$8:$F$759,0),0))</f>
        <v>0</v>
      </c>
      <c r="H906" s="101" t="n">
        <f aca="false" t="array" ref="H906:H906">SUM(IF(ewidencja!$A$8:$A$759=D906,IF(ewidencja!$C$8:$C$759=E906,ewidencja!$G$8:$G$759,0),0))</f>
        <v>0</v>
      </c>
      <c r="K906" s="111"/>
    </row>
    <row r="907" s="51" customFormat="true" ht="12.75" hidden="true" customHeight="true" outlineLevel="0" collapsed="false">
      <c r="A907" s="49" t="s">
        <v>598</v>
      </c>
      <c r="B907" s="49"/>
      <c r="C907" s="50" t="str">
        <f aca="false">INDEX((klasyfikacja!$B$2:$B$136),MATCH(A907,klasyfikacja!$A$2:$A$136,0))</f>
        <v>Wpływy z opłaty produktowej</v>
      </c>
      <c r="D907" s="98" t="n">
        <v>751</v>
      </c>
      <c r="E907" s="102" t="s">
        <v>338</v>
      </c>
      <c r="F907" s="100" t="n">
        <f aca="false">SUM(G907:H907)</f>
        <v>0</v>
      </c>
      <c r="G907" s="101" t="n">
        <f aca="false" t="array" ref="G907:G907">SUM(IF(ewidencja!$A$8:$A$759=D907,IF(ewidencja!$C$8:$C$759=E907,ewidencja!$F$8:$F$759,0),0))</f>
        <v>0</v>
      </c>
      <c r="H907" s="101" t="n">
        <f aca="false" t="array" ref="H907:H907">SUM(IF(ewidencja!$A$8:$A$759=D907,IF(ewidencja!$C$8:$C$759=E907,ewidencja!$G$8:$G$759,0),0))</f>
        <v>0</v>
      </c>
      <c r="K907" s="111"/>
    </row>
    <row r="908" s="51" customFormat="true" ht="12.75" hidden="true" customHeight="true" outlineLevel="0" collapsed="false">
      <c r="A908" s="49" t="s">
        <v>600</v>
      </c>
      <c r="B908" s="49"/>
      <c r="C908" s="50" t="str">
        <f aca="false">INDEX((klasyfikacja!$B$2:$B$136),MATCH(A908,klasyfikacja!$A$2:$A$136,0))</f>
        <v>Wpływy z opłaty skarbowej</v>
      </c>
      <c r="D908" s="98" t="n">
        <v>751</v>
      </c>
      <c r="E908" s="102" t="s">
        <v>341</v>
      </c>
      <c r="F908" s="100" t="n">
        <f aca="false">SUM(G908:H908)</f>
        <v>0</v>
      </c>
      <c r="G908" s="101" t="n">
        <f aca="false" t="array" ref="G908:G908">SUM(IF(ewidencja!$A$8:$A$759=D908,IF(ewidencja!$C$8:$C$759=E908,ewidencja!$F$8:$F$759,0),0))</f>
        <v>0</v>
      </c>
      <c r="H908" s="101" t="n">
        <f aca="false" t="array" ref="H908:H908">SUM(IF(ewidencja!$A$8:$A$759=D908,IF(ewidencja!$C$8:$C$759=E908,ewidencja!$G$8:$G$759,0),0))</f>
        <v>0</v>
      </c>
      <c r="K908" s="111"/>
    </row>
    <row r="909" s="51" customFormat="true" ht="12.75" hidden="true" customHeight="true" outlineLevel="0" collapsed="false">
      <c r="A909" s="49" t="s">
        <v>602</v>
      </c>
      <c r="B909" s="49"/>
      <c r="C909" s="50" t="str">
        <f aca="false">INDEX((klasyfikacja!$B$2:$B$136),MATCH(A909,klasyfikacja!$A$2:$A$136,0))</f>
        <v>Wpływy z opłaty komunikacyjnej</v>
      </c>
      <c r="D909" s="98" t="n">
        <v>751</v>
      </c>
      <c r="E909" s="102" t="s">
        <v>332</v>
      </c>
      <c r="F909" s="100" t="n">
        <f aca="false">SUM(G909:H909)</f>
        <v>0</v>
      </c>
      <c r="G909" s="101" t="n">
        <f aca="false" t="array" ref="G909:G909">SUM(IF(ewidencja!$A$8:$A$759=D909,IF(ewidencja!$C$8:$C$759=E909,ewidencja!$F$8:$F$759,0),0))</f>
        <v>0</v>
      </c>
      <c r="H909" s="101" t="n">
        <f aca="false" t="array" ref="H909:H909">SUM(IF(ewidencja!$A$8:$A$759=D909,IF(ewidencja!$C$8:$C$759=E909,ewidencja!$G$8:$G$759,0),0))</f>
        <v>0</v>
      </c>
      <c r="K909" s="111"/>
    </row>
    <row r="910" s="51" customFormat="true" ht="12.75" hidden="true" customHeight="true" outlineLevel="0" collapsed="false">
      <c r="A910" s="49" t="s">
        <v>604</v>
      </c>
      <c r="B910" s="49"/>
      <c r="C910" s="50" t="str">
        <f aca="false">INDEX((klasyfikacja!$B$2:$B$136),MATCH(A910,klasyfikacja!$A$2:$A$136,0))</f>
        <v>Wpływy z opłaty targowej</v>
      </c>
      <c r="D910" s="98" t="n">
        <v>751</v>
      </c>
      <c r="E910" s="102" t="s">
        <v>344</v>
      </c>
      <c r="F910" s="100" t="n">
        <f aca="false">SUM(G910:H910)</f>
        <v>0</v>
      </c>
      <c r="G910" s="101" t="n">
        <f aca="false" t="array" ref="G910:G910">SUM(IF(ewidencja!$A$8:$A$759=D910,IF(ewidencja!$C$8:$C$759=E910,ewidencja!$F$8:$F$759,0),0))</f>
        <v>0</v>
      </c>
      <c r="H910" s="101" t="n">
        <f aca="false" t="array" ref="H910:H910">SUM(IF(ewidencja!$A$8:$A$759=D910,IF(ewidencja!$C$8:$C$759=E910,ewidencja!$G$8:$G$759,0),0))</f>
        <v>0</v>
      </c>
      <c r="K910" s="111"/>
    </row>
    <row r="911" s="51" customFormat="true" ht="12.75" hidden="true" customHeight="true" outlineLevel="0" collapsed="false">
      <c r="A911" s="49" t="s">
        <v>606</v>
      </c>
      <c r="B911" s="49"/>
      <c r="C911" s="50" t="str">
        <f aca="false">INDEX((klasyfikacja!$B$2:$B$136),MATCH(A911,klasyfikacja!$A$2:$A$136,0))</f>
        <v>Wpływy z opłaty miejscowej</v>
      </c>
      <c r="D911" s="98" t="n">
        <v>751</v>
      </c>
      <c r="E911" s="102" t="s">
        <v>862</v>
      </c>
      <c r="F911" s="100" t="n">
        <f aca="false">SUM(G911:H911)</f>
        <v>0</v>
      </c>
      <c r="G911" s="101" t="n">
        <f aca="false" t="array" ref="G911:G911">SUM(IF(ewidencja!$A$8:$A$759=D911,IF(ewidencja!$C$8:$C$759=E911,ewidencja!$F$8:$F$759,0),0))</f>
        <v>0</v>
      </c>
      <c r="H911" s="101" t="n">
        <f aca="false" t="array" ref="H911:H911">SUM(IF(ewidencja!$A$8:$A$759=D911,IF(ewidencja!$C$8:$C$759=E911,ewidencja!$G$8:$G$759,0),0))</f>
        <v>0</v>
      </c>
      <c r="K911" s="111"/>
    </row>
    <row r="912" s="51" customFormat="true" ht="12.75" hidden="true" customHeight="true" outlineLevel="0" collapsed="false">
      <c r="A912" s="49" t="s">
        <v>608</v>
      </c>
      <c r="B912" s="49"/>
      <c r="C912" s="50" t="str">
        <f aca="false">INDEX((klasyfikacja!$B$2:$B$136),MATCH(A912,klasyfikacja!$A$2:$A$136,0))</f>
        <v>Wpływy z opłaty eksploatacyjnej</v>
      </c>
      <c r="D912" s="98" t="n">
        <v>751</v>
      </c>
      <c r="E912" s="102" t="s">
        <v>330</v>
      </c>
      <c r="F912" s="100" t="n">
        <f aca="false">SUM(G912:H912)</f>
        <v>0</v>
      </c>
      <c r="G912" s="101" t="n">
        <f aca="false" t="array" ref="G912:G912">SUM(IF(ewidencja!$A$8:$A$759=D912,IF(ewidencja!$C$8:$C$759=E912,ewidencja!$F$8:$F$759,0),0))</f>
        <v>0</v>
      </c>
      <c r="H912" s="101" t="n">
        <f aca="false" t="array" ref="H912:H912">SUM(IF(ewidencja!$A$8:$A$759=D912,IF(ewidencja!$C$8:$C$759=E912,ewidencja!$G$8:$G$759,0),0))</f>
        <v>0</v>
      </c>
      <c r="K912" s="111"/>
    </row>
    <row r="913" s="51" customFormat="true" ht="12.75" hidden="true" customHeight="true" outlineLevel="0" collapsed="false">
      <c r="A913" s="49" t="s">
        <v>610</v>
      </c>
      <c r="B913" s="49"/>
      <c r="C913" s="50" t="str">
        <f aca="false">INDEX((klasyfikacja!$B$2:$B$136),MATCH(A913,klasyfikacja!$A$2:$A$136,0))</f>
        <v>Wpływy z opłat za trwały zarząd, użytkowanie i służebności</v>
      </c>
      <c r="D913" s="98" t="n">
        <v>751</v>
      </c>
      <c r="E913" s="102" t="s">
        <v>390</v>
      </c>
      <c r="F913" s="100" t="n">
        <f aca="false">SUM(G913:H913)</f>
        <v>0</v>
      </c>
      <c r="G913" s="101" t="n">
        <f aca="false" t="array" ref="G913:G913">SUM(IF(ewidencja!$A$8:$A$759=D913,IF(ewidencja!$C$8:$C$759=E913,ewidencja!$F$8:$F$759,0),0))</f>
        <v>0</v>
      </c>
      <c r="H913" s="101" t="n">
        <f aca="false" t="array" ref="H913:H913">SUM(IF(ewidencja!$A$8:$A$759=D913,IF(ewidencja!$C$8:$C$759=E913,ewidencja!$G$8:$G$759,0),0))</f>
        <v>0</v>
      </c>
      <c r="K913" s="111"/>
    </row>
    <row r="914" s="51" customFormat="true" ht="12.75" hidden="true" customHeight="true" outlineLevel="0" collapsed="false">
      <c r="A914" s="49" t="s">
        <v>612</v>
      </c>
      <c r="B914" s="49"/>
      <c r="C914" s="50" t="str">
        <f aca="false">INDEX((klasyfikacja!$B$2:$B$136),MATCH(A914,klasyfikacja!$A$2:$A$136,0))</f>
        <v>Wpływy z opłat za zezwolenia na sprzedaż napojów alkoholowych</v>
      </c>
      <c r="D914" s="98" t="n">
        <v>751</v>
      </c>
      <c r="E914" s="102" t="s">
        <v>375</v>
      </c>
      <c r="F914" s="100" t="n">
        <f aca="false">SUM(G914:H914)</f>
        <v>0</v>
      </c>
      <c r="G914" s="101" t="n">
        <f aca="false" t="array" ref="G914:G914">SUM(IF(ewidencja!$A$8:$A$759=D914,IF(ewidencja!$C$8:$C$759=E914,ewidencja!$F$8:$F$759,0),0))</f>
        <v>0</v>
      </c>
      <c r="H914" s="101" t="n">
        <f aca="false" t="array" ref="H914:H914">SUM(IF(ewidencja!$A$8:$A$759=D914,IF(ewidencja!$C$8:$C$759=E914,ewidencja!$G$8:$G$759,0),0))</f>
        <v>0</v>
      </c>
      <c r="K914" s="111"/>
    </row>
    <row r="915" s="51" customFormat="true" ht="12.75" hidden="true" customHeight="true" outlineLevel="0" collapsed="false">
      <c r="A915" s="49" t="s">
        <v>614</v>
      </c>
      <c r="B915" s="49"/>
      <c r="C915" s="50" t="str">
        <f aca="false">INDEX((klasyfikacja!$B$2:$B$136),MATCH(A915,klasyfikacja!$A$2:$A$136,0))</f>
        <v>Wpływy z innych lokalnych opłat pobieranych przez jednostki samorządu terytorialnego na podstawie odrębnych ustaw</v>
      </c>
      <c r="D915" s="98" t="n">
        <v>751</v>
      </c>
      <c r="E915" s="102" t="s">
        <v>30</v>
      </c>
      <c r="F915" s="100" t="n">
        <f aca="false">SUM(G915:H915)</f>
        <v>0</v>
      </c>
      <c r="G915" s="101" t="n">
        <f aca="false" t="array" ref="G915:G915">SUM(IF(ewidencja!$A$8:$A$759=D915,IF(ewidencja!$C$8:$C$759=E915,ewidencja!$F$8:$F$759,0),0))</f>
        <v>0</v>
      </c>
      <c r="H915" s="101" t="n">
        <f aca="false" t="array" ref="H915:H915">SUM(IF(ewidencja!$A$8:$A$759=D915,IF(ewidencja!$C$8:$C$759=E915,ewidencja!$G$8:$G$759,0),0))</f>
        <v>0</v>
      </c>
      <c r="K915" s="111"/>
    </row>
    <row r="916" s="51" customFormat="true" ht="12.75" hidden="true" customHeight="true" outlineLevel="0" collapsed="false">
      <c r="A916" s="49" t="s">
        <v>616</v>
      </c>
      <c r="B916" s="49"/>
      <c r="C916" s="50" t="str">
        <f aca="false">INDEX((klasyfikacja!$B$2:$B$136),MATCH(A916,klasyfikacja!$A$2:$A$136,0))</f>
        <v>Wpływy z podatku od czynności cywilnoprawnych</v>
      </c>
      <c r="D916" s="98" t="n">
        <v>751</v>
      </c>
      <c r="E916" s="102" t="s">
        <v>403</v>
      </c>
      <c r="F916" s="100" t="n">
        <f aca="false">SUM(G916:H916)</f>
        <v>0</v>
      </c>
      <c r="G916" s="101" t="n">
        <f aca="false" t="array" ref="G916:G916">SUM(IF(ewidencja!$A$8:$A$759=D916,IF(ewidencja!$C$8:$C$759=E916,ewidencja!$F$8:$F$759,0),0))</f>
        <v>0</v>
      </c>
      <c r="H916" s="101" t="n">
        <f aca="false" t="array" ref="H916:H916">SUM(IF(ewidencja!$A$8:$A$759=D916,IF(ewidencja!$C$8:$C$759=E916,ewidencja!$G$8:$G$759,0),0))</f>
        <v>0</v>
      </c>
      <c r="K916" s="111"/>
    </row>
    <row r="917" s="51" customFormat="true" ht="12.75" hidden="true" customHeight="true" outlineLevel="0" collapsed="false">
      <c r="A917" s="49" t="s">
        <v>618</v>
      </c>
      <c r="B917" s="49"/>
      <c r="C917" s="50" t="str">
        <f aca="false">INDEX((klasyfikacja!$B$2:$B$136),MATCH(A917,klasyfikacja!$A$2:$A$136,0))</f>
        <v>Wpływy z opłat z tytułu użytkowania wieczystego nieruchomości</v>
      </c>
      <c r="D917" s="98" t="n">
        <v>751</v>
      </c>
      <c r="E917" s="102" t="s">
        <v>393</v>
      </c>
      <c r="F917" s="100" t="n">
        <f aca="false">SUM(G917:H917)</f>
        <v>0</v>
      </c>
      <c r="G917" s="101" t="n">
        <f aca="false" t="array" ref="G917:G917">SUM(IF(ewidencja!$A$8:$A$759=D917,IF(ewidencja!$C$8:$C$759=E917,ewidencja!$F$8:$F$759,0),0))</f>
        <v>0</v>
      </c>
      <c r="H917" s="101" t="n">
        <f aca="false" t="array" ref="H917:H917">SUM(IF(ewidencja!$A$8:$A$759=D917,IF(ewidencja!$C$8:$C$759=E917,ewidencja!$G$8:$G$759,0),0))</f>
        <v>0</v>
      </c>
      <c r="K917" s="111"/>
    </row>
    <row r="918" s="51" customFormat="true" ht="12.75" hidden="true" customHeight="true" outlineLevel="0" collapsed="false">
      <c r="A918" s="49" t="s">
        <v>620</v>
      </c>
      <c r="B918" s="49"/>
      <c r="C918" s="50" t="str">
        <f aca="false">INDEX((klasyfikacja!$B$2:$B$136),MATCH(A918,klasyfikacja!$A$2:$A$136,0))</f>
        <v>Wpływy z tytułu grzywien, mandatów i innych kar pieniężnych od osób fizycznych</v>
      </c>
      <c r="D918" s="98" t="n">
        <v>751</v>
      </c>
      <c r="E918" s="102" t="s">
        <v>173</v>
      </c>
      <c r="F918" s="100" t="n">
        <f aca="false">SUM(G918:H918)</f>
        <v>0</v>
      </c>
      <c r="G918" s="101" t="n">
        <f aca="false" t="array" ref="G918:G918">SUM(IF(ewidencja!$A$8:$A$759=D918,IF(ewidencja!$C$8:$C$759=E918,ewidencja!$F$8:$F$759,0),0))</f>
        <v>0</v>
      </c>
      <c r="H918" s="101" t="n">
        <f aca="false" t="array" ref="H918:H918">SUM(IF(ewidencja!$A$8:$A$759=D918,IF(ewidencja!$C$8:$C$759=E918,ewidencja!$G$8:$G$759,0),0))</f>
        <v>0</v>
      </c>
      <c r="K918" s="111"/>
    </row>
    <row r="919" s="51" customFormat="true" ht="12.75" hidden="true" customHeight="true" outlineLevel="0" collapsed="false">
      <c r="A919" s="49" t="s">
        <v>622</v>
      </c>
      <c r="B919" s="49"/>
      <c r="C919" s="50" t="str">
        <f aca="false">INDEX((klasyfikacja!$B$2:$B$136),MATCH(A919,klasyfikacja!$A$2:$A$136,0))</f>
        <v>Wpływy z tytułu grzywien i innych kar pieniężnych od osób prawnych i innych jednostek organizacyjnych</v>
      </c>
      <c r="D919" s="98" t="n">
        <v>751</v>
      </c>
      <c r="E919" s="102" t="s">
        <v>195</v>
      </c>
      <c r="F919" s="100" t="n">
        <f aca="false">SUM(G919:H919)</f>
        <v>0</v>
      </c>
      <c r="G919" s="101" t="n">
        <f aca="false" t="array" ref="G919:G919">SUM(IF(ewidencja!$A$8:$A$759=D919,IF(ewidencja!$C$8:$C$759=E919,ewidencja!$F$8:$F$759,0),0))</f>
        <v>0</v>
      </c>
      <c r="H919" s="101" t="n">
        <f aca="false" t="array" ref="H919:H919">SUM(IF(ewidencja!$A$8:$A$759=D919,IF(ewidencja!$C$8:$C$759=E919,ewidencja!$G$8:$G$759,0),0))</f>
        <v>0</v>
      </c>
      <c r="K919" s="111"/>
    </row>
    <row r="920" s="51" customFormat="true" ht="12.75" hidden="true" customHeight="true" outlineLevel="0" collapsed="false">
      <c r="A920" s="49" t="s">
        <v>624</v>
      </c>
      <c r="B920" s="49"/>
      <c r="C920" s="50" t="str">
        <f aca="false">INDEX((klasyfikacja!$B$2:$B$136),MATCH(A920,klasyfikacja!$A$2:$A$136,0))</f>
        <v>Wpływy z opłat za koncesje i licencje</v>
      </c>
      <c r="D920" s="98" t="n">
        <v>751</v>
      </c>
      <c r="E920" s="102" t="s">
        <v>356</v>
      </c>
      <c r="F920" s="100" t="n">
        <f aca="false">SUM(G920:H920)</f>
        <v>0</v>
      </c>
      <c r="G920" s="101" t="n">
        <f aca="false" t="array" ref="G920:G920">SUM(IF(ewidencja!$A$8:$A$759=D920,IF(ewidencja!$C$8:$C$759=E920,ewidencja!$F$8:$F$759,0),0))</f>
        <v>0</v>
      </c>
      <c r="H920" s="101" t="n">
        <f aca="false" t="array" ref="H920:H920">SUM(IF(ewidencja!$A$8:$A$759=D920,IF(ewidencja!$C$8:$C$759=E920,ewidencja!$G$8:$G$759,0),0))</f>
        <v>0</v>
      </c>
      <c r="K920" s="111"/>
    </row>
    <row r="921" s="51" customFormat="true" ht="12.75" hidden="true" customHeight="true" outlineLevel="0" collapsed="false">
      <c r="A921" s="49" t="s">
        <v>626</v>
      </c>
      <c r="B921" s="49"/>
      <c r="C921" s="50" t="str">
        <f aca="false">INDEX((klasyfikacja!$B$2:$B$136),MATCH(A921,klasyfikacja!$A$2:$A$136,0))</f>
        <v>Wpływy z opłat egzaminacyjnych oraz opłat za wydawanie świadectw, dyplomów, zaświadczeń, certyfikatów i ich duplikatów</v>
      </c>
      <c r="D921" s="98" t="n">
        <v>751</v>
      </c>
      <c r="E921" s="102" t="s">
        <v>863</v>
      </c>
      <c r="F921" s="100" t="n">
        <f aca="false">SUM(G921:H921)</f>
        <v>0</v>
      </c>
      <c r="G921" s="101" t="n">
        <f aca="false" t="array" ref="G921:G921">SUM(IF(ewidencja!$A$8:$A$759=D921,IF(ewidencja!$C$8:$C$759=E921,ewidencja!$F$8:$F$759,0),0))</f>
        <v>0</v>
      </c>
      <c r="H921" s="101" t="n">
        <f aca="false" t="array" ref="H921:H921">SUM(IF(ewidencja!$A$8:$A$759=D921,IF(ewidencja!$C$8:$C$759=E921,ewidencja!$G$8:$G$759,0),0))</f>
        <v>0</v>
      </c>
      <c r="K921" s="111"/>
    </row>
    <row r="922" s="51" customFormat="true" ht="12.75" hidden="true" customHeight="true" outlineLevel="0" collapsed="false">
      <c r="A922" s="49" t="s">
        <v>628</v>
      </c>
      <c r="B922" s="49"/>
      <c r="C922" s="50" t="str">
        <f aca="false">INDEX((klasyfikacja!$B$2:$B$136),MATCH(A922,klasyfikacja!$A$2:$A$136,0))</f>
        <v>Wpływy z opłat za zezwolenia, akredytacje oraz opłaty ewidencyjne, w tym opłaty za częstotliwości</v>
      </c>
      <c r="D922" s="98" t="n">
        <v>751</v>
      </c>
      <c r="E922" s="102" t="s">
        <v>367</v>
      </c>
      <c r="F922" s="100" t="n">
        <f aca="false">SUM(G922:H922)</f>
        <v>0</v>
      </c>
      <c r="G922" s="101" t="n">
        <f aca="false" t="array" ref="G922:G922">SUM(IF(ewidencja!$A$8:$A$759=D922,IF(ewidencja!$C$8:$C$759=E922,ewidencja!$F$8:$F$759,0),0))</f>
        <v>0</v>
      </c>
      <c r="H922" s="101" t="n">
        <f aca="false" t="array" ref="H922:H922">SUM(IF(ewidencja!$A$8:$A$759=D922,IF(ewidencja!$C$8:$C$759=E922,ewidencja!$G$8:$G$759,0),0))</f>
        <v>0</v>
      </c>
      <c r="K922" s="111"/>
    </row>
    <row r="923" s="51" customFormat="true" ht="12.75" hidden="true" customHeight="true" outlineLevel="0" collapsed="false">
      <c r="A923" s="49" t="s">
        <v>630</v>
      </c>
      <c r="B923" s="49"/>
      <c r="C923" s="50" t="str">
        <f aca="false">INDEX((klasyfikacja!$B$2:$B$136),MATCH(A923,klasyfikacja!$A$2:$A$136,0))</f>
        <v>Wpływy z tytułu opłat i kosztów sądowych oraz innych opłat uiszczanych na rzecz Skarbu Państwa z tytułu postępowania sądowego i prokuratorskiego</v>
      </c>
      <c r="D923" s="98" t="n">
        <v>751</v>
      </c>
      <c r="E923" s="102" t="s">
        <v>203</v>
      </c>
      <c r="F923" s="100" t="n">
        <f aca="false">SUM(G923:H923)</f>
        <v>0</v>
      </c>
      <c r="G923" s="101" t="n">
        <f aca="false" t="array" ref="G923:G923">SUM(IF(ewidencja!$A$8:$A$759=D923,IF(ewidencja!$C$8:$C$759=E923,ewidencja!$F$8:$F$759,0),0))</f>
        <v>0</v>
      </c>
      <c r="H923" s="101" t="n">
        <f aca="false" t="array" ref="H923:H923">SUM(IF(ewidencja!$A$8:$A$759=D923,IF(ewidencja!$C$8:$C$759=E923,ewidencja!$G$8:$G$759,0),0))</f>
        <v>0</v>
      </c>
      <c r="K923" s="111"/>
    </row>
    <row r="924" s="51" customFormat="true" ht="12.75" hidden="true" customHeight="true" outlineLevel="0" collapsed="false">
      <c r="A924" s="49" t="s">
        <v>632</v>
      </c>
      <c r="B924" s="49"/>
      <c r="C924" s="50" t="str">
        <f aca="false">INDEX((klasyfikacja!$B$2:$B$136),MATCH(A924,klasyfikacja!$A$2:$A$136,0))</f>
        <v>Wpływy z tytułu kosztów egzekucyjnych, opłaty komorniczej i kosztów upomnień</v>
      </c>
      <c r="D924" s="98" t="n">
        <v>751</v>
      </c>
      <c r="E924" s="102" t="s">
        <v>200</v>
      </c>
      <c r="F924" s="100" t="n">
        <f aca="false">SUM(G924:H924)</f>
        <v>0</v>
      </c>
      <c r="G924" s="101" t="n">
        <f aca="false" t="array" ref="G924:G924">SUM(IF(ewidencja!$A$8:$A$759=D924,IF(ewidencja!$C$8:$C$759=E924,ewidencja!$F$8:$F$759,0),0))</f>
        <v>0</v>
      </c>
      <c r="H924" s="101" t="n">
        <f aca="false" t="array" ref="H924:H924">SUM(IF(ewidencja!$A$8:$A$759=D924,IF(ewidencja!$C$8:$C$759=E924,ewidencja!$G$8:$G$759,0),0))</f>
        <v>0</v>
      </c>
      <c r="K924" s="111"/>
    </row>
    <row r="925" s="51" customFormat="true" ht="12.75" hidden="true" customHeight="true" outlineLevel="0" collapsed="false">
      <c r="A925" s="49" t="s">
        <v>634</v>
      </c>
      <c r="B925" s="49"/>
      <c r="C925" s="50" t="str">
        <f aca="false">INDEX((klasyfikacja!$B$2:$B$136),MATCH(A925,klasyfikacja!$A$2:$A$136,0))</f>
        <v>Wpływy z opłat za wydanie prawa jazdy</v>
      </c>
      <c r="D925" s="98" t="n">
        <v>751</v>
      </c>
      <c r="E925" s="102" t="s">
        <v>388</v>
      </c>
      <c r="F925" s="100" t="n">
        <f aca="false">SUM(G925:H925)</f>
        <v>0</v>
      </c>
      <c r="G925" s="101" t="n">
        <f aca="false" t="array" ref="G925:G925">SUM(IF(ewidencja!$A$8:$A$759=D925,IF(ewidencja!$C$8:$C$759=E925,ewidencja!$F$8:$F$759,0),0))</f>
        <v>0</v>
      </c>
      <c r="H925" s="101" t="n">
        <f aca="false" t="array" ref="H925:H925">SUM(IF(ewidencja!$A$8:$A$759=D925,IF(ewidencja!$C$8:$C$759=E925,ewidencja!$G$8:$G$759,0),0))</f>
        <v>0</v>
      </c>
      <c r="K925" s="111"/>
    </row>
    <row r="926" s="51" customFormat="true" ht="12.75" hidden="true" customHeight="true" outlineLevel="0" collapsed="false">
      <c r="A926" s="49" t="s">
        <v>636</v>
      </c>
      <c r="B926" s="49"/>
      <c r="C926" s="50" t="str">
        <f aca="false">INDEX((klasyfikacja!$B$2:$B$136),MATCH(A926,klasyfikacja!$A$2:$A$136,0))</f>
        <v>Wpływy z opłat za korzystanie z wychowania przedszkolnego</v>
      </c>
      <c r="D926" s="98" t="n">
        <v>751</v>
      </c>
      <c r="E926" s="102" t="s">
        <v>280</v>
      </c>
      <c r="F926" s="100" t="n">
        <f aca="false">SUM(G926:H926)</f>
        <v>0</v>
      </c>
      <c r="G926" s="101" t="n">
        <f aca="false" t="array" ref="G926:G926">SUM(IF(ewidencja!$A$8:$A$759=D926,IF(ewidencja!$C$8:$C$759=E926,ewidencja!$F$8:$F$759,0),0))</f>
        <v>0</v>
      </c>
      <c r="H926" s="101" t="n">
        <f aca="false" t="array" ref="H926:H926">SUM(IF(ewidencja!$A$8:$A$759=D926,IF(ewidencja!$C$8:$C$759=E926,ewidencja!$G$8:$G$759,0),0))</f>
        <v>0</v>
      </c>
      <c r="K926" s="111"/>
    </row>
    <row r="927" s="51" customFormat="true" ht="12.75" hidden="true" customHeight="true" outlineLevel="0" collapsed="false">
      <c r="A927" s="49" t="s">
        <v>638</v>
      </c>
      <c r="B927" s="49"/>
      <c r="C927" s="50" t="str">
        <f aca="false">INDEX((klasyfikacja!$B$2:$B$136),MATCH(A927,klasyfikacja!$A$2:$A$136,0))</f>
        <v>Wpływy z opłat za korzystanie z wyżywienia w jednostkach realizujących zadania z zakresu wychowania przedszkolnego</v>
      </c>
      <c r="D927" s="98" t="n">
        <v>751</v>
      </c>
      <c r="E927" s="102" t="s">
        <v>510</v>
      </c>
      <c r="F927" s="100" t="n">
        <f aca="false">SUM(G927:H927)</f>
        <v>0</v>
      </c>
      <c r="G927" s="101" t="n">
        <f aca="false" t="array" ref="G927:G927">SUM(IF(ewidencja!$A$8:$A$759=D927,IF(ewidencja!$C$8:$C$759=E927,ewidencja!$F$8:$F$759,0),0))</f>
        <v>0</v>
      </c>
      <c r="H927" s="101" t="n">
        <f aca="false" t="array" ref="H927:H927">SUM(IF(ewidencja!$A$8:$A$759=D927,IF(ewidencja!$C$8:$C$759=E927,ewidencja!$G$8:$G$759,0),0))</f>
        <v>0</v>
      </c>
      <c r="K927" s="111"/>
    </row>
    <row r="928" s="51" customFormat="true" ht="12.75" hidden="true" customHeight="true" outlineLevel="0" collapsed="false">
      <c r="A928" s="49" t="s">
        <v>640</v>
      </c>
      <c r="B928" s="49"/>
      <c r="C928" s="50" t="str">
        <f aca="false">INDEX((klasyfikacja!$B$2:$B$136),MATCH(A928,klasyfikacja!$A$2:$A$136,0))</f>
        <v>Wpływy od rodziców z tytułu opłaty za pobyt dziecka w pieczy zastępczej</v>
      </c>
      <c r="D928" s="98" t="n">
        <v>751</v>
      </c>
      <c r="E928" s="102" t="s">
        <v>248</v>
      </c>
      <c r="F928" s="100" t="n">
        <f aca="false">SUM(G928:H928)</f>
        <v>0</v>
      </c>
      <c r="G928" s="101" t="n">
        <f aca="false" t="array" ref="G928:G928">SUM(IF(ewidencja!$A$8:$A$759=D928,IF(ewidencja!$C$8:$C$759=E928,ewidencja!$F$8:$F$759,0),0))</f>
        <v>0</v>
      </c>
      <c r="H928" s="101" t="n">
        <f aca="false" t="array" ref="H928:H928">SUM(IF(ewidencja!$A$8:$A$759=D928,IF(ewidencja!$C$8:$C$759=E928,ewidencja!$G$8:$G$759,0),0))</f>
        <v>0</v>
      </c>
      <c r="K928" s="111"/>
    </row>
    <row r="929" s="51" customFormat="true" ht="12.75" hidden="true" customHeight="true" outlineLevel="0" collapsed="false">
      <c r="A929" s="49" t="s">
        <v>642</v>
      </c>
      <c r="B929" s="49"/>
      <c r="C929" s="50" t="str">
        <f aca="false">INDEX((klasyfikacja!$B$2:$B$136),MATCH(A929,klasyfikacja!$A$2:$A$136,0))</f>
        <v>Wpływy z różnych opłat</v>
      </c>
      <c r="D929" s="98" t="n">
        <v>751</v>
      </c>
      <c r="E929" s="102" t="s">
        <v>205</v>
      </c>
      <c r="F929" s="100" t="n">
        <f aca="false">SUM(G929:H929)</f>
        <v>0</v>
      </c>
      <c r="G929" s="101" t="n">
        <f aca="false" t="array" ref="G929:G929">SUM(IF(ewidencja!$A$8:$A$759=D929,IF(ewidencja!$C$8:$C$759=E929,ewidencja!$F$8:$F$759,0),0))</f>
        <v>0</v>
      </c>
      <c r="H929" s="101" t="n">
        <f aca="false" t="array" ref="H929:H929">SUM(IF(ewidencja!$A$8:$A$759=D929,IF(ewidencja!$C$8:$C$759=E929,ewidencja!$G$8:$G$759,0),0))</f>
        <v>0</v>
      </c>
      <c r="K929" s="111"/>
    </row>
    <row r="930" s="51" customFormat="true" ht="12.75" hidden="true" customHeight="true" outlineLevel="0" collapsed="false">
      <c r="A930" s="49" t="s">
        <v>646</v>
      </c>
      <c r="B930" s="49"/>
      <c r="C930" s="50" t="str">
        <f aca="false">INDEX((klasyfikacja!$B$2:$B$136),MATCH(A930,klasyfikacja!$A$2:$A$136,0))</f>
        <v>Wpływy z najmu i dzierżawy składników majątkowych Skarbu Państwa, jednostek samorządu terytorialnego lub innych jednostek zaliczanych do sektora finansów publicznych oraz innych umów o podobnym charakterze</v>
      </c>
      <c r="D930" s="98" t="n">
        <v>751</v>
      </c>
      <c r="E930" s="102" t="s">
        <v>58</v>
      </c>
      <c r="F930" s="100" t="n">
        <f aca="false">SUM(G930:H930)</f>
        <v>0</v>
      </c>
      <c r="G930" s="101" t="n">
        <f aca="false" t="array" ref="G930:G930">SUM(IF(ewidencja!$A$8:$A$759=D930,IF(ewidencja!$C$8:$C$759=E930,ewidencja!$F$8:$F$759,0),0))</f>
        <v>0</v>
      </c>
      <c r="H930" s="101" t="n">
        <f aca="false" t="array" ref="H930:H930">SUM(IF(ewidencja!$A$8:$A$759=D930,IF(ewidencja!$C$8:$C$759=E930,ewidencja!$G$8:$G$759,0),0))</f>
        <v>0</v>
      </c>
      <c r="K930" s="111"/>
    </row>
    <row r="931" s="51" customFormat="true" ht="12.75" hidden="true" customHeight="true" outlineLevel="0" collapsed="false">
      <c r="A931" s="49" t="s">
        <v>648</v>
      </c>
      <c r="B931" s="49"/>
      <c r="C931" s="50" t="str">
        <f aca="false">INDEX((klasyfikacja!$B$2:$B$136),MATCH(A931,klasyfikacja!$A$2:$A$136,0))</f>
        <v>Wpływy z usług</v>
      </c>
      <c r="D931" s="98" t="n">
        <v>751</v>
      </c>
      <c r="E931" s="102" t="s">
        <v>37</v>
      </c>
      <c r="F931" s="100" t="n">
        <f aca="false">SUM(G931:H931)</f>
        <v>0</v>
      </c>
      <c r="G931" s="101" t="n">
        <f aca="false" t="array" ref="G931:G931">SUM(IF(ewidencja!$A$8:$A$759=D931,IF(ewidencja!$C$8:$C$759=E931,ewidencja!$F$8:$F$759,0),0))</f>
        <v>0</v>
      </c>
      <c r="H931" s="101" t="n">
        <f aca="false" t="array" ref="H931:H931">SUM(IF(ewidencja!$A$8:$A$759=D931,IF(ewidencja!$C$8:$C$759=E931,ewidencja!$G$8:$G$759,0),0))</f>
        <v>0</v>
      </c>
      <c r="K931" s="111"/>
    </row>
    <row r="932" s="51" customFormat="true" ht="12.75" hidden="true" customHeight="true" outlineLevel="0" collapsed="false">
      <c r="A932" s="49" t="s">
        <v>650</v>
      </c>
      <c r="B932" s="49"/>
      <c r="C932" s="50" t="str">
        <f aca="false">INDEX((klasyfikacja!$B$2:$B$136),MATCH(A932,klasyfikacja!$A$2:$A$136,0))</f>
        <v>Wpływy ze sprzedaży wyrobów</v>
      </c>
      <c r="D932" s="98" t="n">
        <v>751</v>
      </c>
      <c r="E932" s="102" t="s">
        <v>864</v>
      </c>
      <c r="F932" s="100" t="n">
        <f aca="false">SUM(G932:H932)</f>
        <v>0</v>
      </c>
      <c r="G932" s="101" t="n">
        <f aca="false" t="array" ref="G932:G932">SUM(IF(ewidencja!$A$8:$A$759=D932,IF(ewidencja!$C$8:$C$759=E932,ewidencja!$F$8:$F$759,0),0))</f>
        <v>0</v>
      </c>
      <c r="H932" s="101" t="n">
        <f aca="false" t="array" ref="H932:H932">SUM(IF(ewidencja!$A$8:$A$759=D932,IF(ewidencja!$C$8:$C$759=E932,ewidencja!$G$8:$G$759,0),0))</f>
        <v>0</v>
      </c>
      <c r="K932" s="111"/>
    </row>
    <row r="933" s="51" customFormat="true" ht="12.75" hidden="true" customHeight="true" outlineLevel="0" collapsed="false">
      <c r="A933" s="49" t="s">
        <v>652</v>
      </c>
      <c r="B933" s="49"/>
      <c r="C933" s="50" t="str">
        <f aca="false">INDEX((klasyfikacja!$B$2:$B$136),MATCH(A933,klasyfikacja!$A$2:$A$136,0))</f>
        <v>Wpływy z odsetek od dotacji oraz płatności: wykorzystanych niezgodnie z przeznaczeniem lub wykorzystanych z naruszeniem procedur, o których mowa w art. 184 ustawy, pobranych nienależnie lub w nadmiernej wysokości</v>
      </c>
      <c r="D933" s="98" t="n">
        <v>751</v>
      </c>
      <c r="E933" s="102" t="s">
        <v>562</v>
      </c>
      <c r="F933" s="100" t="n">
        <f aca="false">SUM(G933:H933)</f>
        <v>0</v>
      </c>
      <c r="G933" s="101" t="n">
        <f aca="false" t="array" ref="G933:G933">SUM(IF(ewidencja!$A$8:$A$759=D933,IF(ewidencja!$C$8:$C$759=E933,ewidencja!$F$8:$F$759,0),0))</f>
        <v>0</v>
      </c>
      <c r="H933" s="101" t="n">
        <f aca="false" t="array" ref="H933:H933">SUM(IF(ewidencja!$A$8:$A$759=D933,IF(ewidencja!$C$8:$C$759=E933,ewidencja!$G$8:$G$759,0),0))</f>
        <v>0</v>
      </c>
      <c r="K933" s="111"/>
    </row>
    <row r="934" s="51" customFormat="true" ht="12.75" hidden="true" customHeight="true" outlineLevel="0" collapsed="false">
      <c r="A934" s="49" t="s">
        <v>654</v>
      </c>
      <c r="B934" s="49"/>
      <c r="C934" s="50" t="str">
        <f aca="false">INDEX((klasyfikacja!$B$2:$B$136),MATCH(A934,klasyfikacja!$A$2:$A$136,0))</f>
        <v>Wpływy z odsetek od nieterminowych wpłat z tytułu podatków i opłat</v>
      </c>
      <c r="D934" s="98" t="n">
        <v>751</v>
      </c>
      <c r="E934" s="102" t="s">
        <v>321</v>
      </c>
      <c r="F934" s="100" t="n">
        <f aca="false">SUM(G934:H934)</f>
        <v>0</v>
      </c>
      <c r="G934" s="101" t="n">
        <f aca="false" t="array" ref="G934:G934">SUM(IF(ewidencja!$A$8:$A$759=D934,IF(ewidencja!$C$8:$C$759=E934,ewidencja!$F$8:$F$759,0),0))</f>
        <v>0</v>
      </c>
      <c r="H934" s="101" t="n">
        <f aca="false" t="array" ref="H934:H934">SUM(IF(ewidencja!$A$8:$A$759=D934,IF(ewidencja!$C$8:$C$759=E934,ewidencja!$G$8:$G$759,0),0))</f>
        <v>0</v>
      </c>
      <c r="K934" s="111"/>
    </row>
    <row r="935" s="51" customFormat="true" ht="12.75" hidden="true" customHeight="true" outlineLevel="0" collapsed="false">
      <c r="A935" s="49" t="s">
        <v>656</v>
      </c>
      <c r="B935" s="49"/>
      <c r="C935" s="50" t="str">
        <f aca="false">INDEX((klasyfikacja!$B$2:$B$136),MATCH(A935,klasyfikacja!$A$2:$A$136,0))</f>
        <v>Wpływy z pozostałych odsetek</v>
      </c>
      <c r="D935" s="98" t="n">
        <v>751</v>
      </c>
      <c r="E935" s="102" t="s">
        <v>311</v>
      </c>
      <c r="F935" s="100" t="n">
        <f aca="false">SUM(G935:H935)</f>
        <v>0</v>
      </c>
      <c r="G935" s="101" t="n">
        <f aca="false" t="array" ref="G935:G935">SUM(IF(ewidencja!$A$8:$A$759=D935,IF(ewidencja!$C$8:$C$759=E935,ewidencja!$F$8:$F$759,0),0))</f>
        <v>0</v>
      </c>
      <c r="H935" s="101" t="n">
        <f aca="false" t="array" ref="H935:H935">SUM(IF(ewidencja!$A$8:$A$759=D935,IF(ewidencja!$C$8:$C$759=E935,ewidencja!$G$8:$G$759,0),0))</f>
        <v>0</v>
      </c>
      <c r="K935" s="111"/>
    </row>
    <row r="936" s="51" customFormat="true" ht="12.75" hidden="true" customHeight="true" outlineLevel="0" collapsed="false">
      <c r="A936" s="49" t="s">
        <v>658</v>
      </c>
      <c r="B936" s="49"/>
      <c r="C936" s="50" t="str">
        <f aca="false">INDEX((klasyfikacja!$B$2:$B$136),MATCH(A936,klasyfikacja!$A$2:$A$136,0))</f>
        <v>Wpływy z pozostałych odsetek (Finansowanie programów ze środków bezzwrotnych pochodzących z Unii Europejskiej)</v>
      </c>
      <c r="D936" s="98" t="n">
        <v>751</v>
      </c>
      <c r="E936" s="102" t="s">
        <v>865</v>
      </c>
      <c r="F936" s="100" t="n">
        <f aca="false">SUM(G936:H936)</f>
        <v>0</v>
      </c>
      <c r="G936" s="101" t="n">
        <f aca="false" t="array" ref="G936:G936">SUM(IF(ewidencja!$A$8:$A$759=D936,IF(ewidencja!$C$8:$C$759=E936,ewidencja!$F$8:$F$759,0),0))</f>
        <v>0</v>
      </c>
      <c r="H936" s="101" t="n">
        <f aca="false" t="array" ref="H936:H936">SUM(IF(ewidencja!$A$8:$A$759=D936,IF(ewidencja!$C$8:$C$759=E936,ewidencja!$G$8:$G$759,0),0))</f>
        <v>0</v>
      </c>
      <c r="K936" s="111"/>
    </row>
    <row r="937" s="51" customFormat="true" ht="12.75" hidden="true" customHeight="true" outlineLevel="0" collapsed="false">
      <c r="A937" s="49" t="s">
        <v>660</v>
      </c>
      <c r="B937" s="49"/>
      <c r="C937" s="50" t="str">
        <f aca="false">INDEX((klasyfikacja!$B$2:$B$136),MATCH(A937,klasyfikacja!$A$2:$A$136,0))</f>
        <v>Wpływy z rozliczeń/zwrotów z lat ubiegłych</v>
      </c>
      <c r="D937" s="98" t="n">
        <v>751</v>
      </c>
      <c r="E937" s="102" t="s">
        <v>275</v>
      </c>
      <c r="F937" s="100" t="n">
        <f aca="false">SUM(G937:H937)</f>
        <v>0</v>
      </c>
      <c r="G937" s="101" t="n">
        <f aca="false" t="array" ref="G937:G937">SUM(IF(ewidencja!$A$8:$A$759=D937,IF(ewidencja!$C$8:$C$759=E937,ewidencja!$F$8:$F$759,0),0))</f>
        <v>0</v>
      </c>
      <c r="H937" s="101" t="n">
        <f aca="false" t="array" ref="H937:H937">SUM(IF(ewidencja!$A$8:$A$759=D937,IF(ewidencja!$C$8:$C$759=E937,ewidencja!$G$8:$G$759,0),0))</f>
        <v>0</v>
      </c>
      <c r="K937" s="111"/>
    </row>
    <row r="938" s="51" customFormat="true" ht="12.75" hidden="true" customHeight="true" outlineLevel="0" collapsed="false">
      <c r="A938" s="49" t="s">
        <v>662</v>
      </c>
      <c r="B938" s="49"/>
      <c r="C938" s="50" t="str">
        <f aca="false">INDEX((klasyfikacja!$B$2:$B$136),MATCH(A938,klasyfikacja!$A$2:$A$136,0))</f>
        <v>Wpływy z tytułu kar i odszkodowań wynikających z umów</v>
      </c>
      <c r="D938" s="98" t="n">
        <v>751</v>
      </c>
      <c r="E938" s="102" t="s">
        <v>178</v>
      </c>
      <c r="F938" s="100" t="n">
        <f aca="false">SUM(G938:H938)</f>
        <v>0</v>
      </c>
      <c r="G938" s="101" t="n">
        <f aca="false" t="array" ref="G938:G938">SUM(IF(ewidencja!$A$8:$A$759=D938,IF(ewidencja!$C$8:$C$759=E938,ewidencja!$F$8:$F$759,0),0))</f>
        <v>0</v>
      </c>
      <c r="H938" s="101" t="n">
        <f aca="false" t="array" ref="H938:H938">SUM(IF(ewidencja!$A$8:$A$759=D938,IF(ewidencja!$C$8:$C$759=E938,ewidencja!$G$8:$G$759,0),0))</f>
        <v>0</v>
      </c>
      <c r="K938" s="111"/>
    </row>
    <row r="939" s="51" customFormat="true" ht="12.75" hidden="true" customHeight="true" outlineLevel="0" collapsed="false">
      <c r="A939" s="49" t="s">
        <v>664</v>
      </c>
      <c r="B939" s="49"/>
      <c r="C939" s="50" t="str">
        <f aca="false">INDEX((klasyfikacja!$B$2:$B$136),MATCH(A939,klasyfikacja!$A$2:$A$136,0))</f>
        <v>Wpływy z otrzymanych spadków, zapisów i darowizn w postaci pieniężnej</v>
      </c>
      <c r="D939" s="98" t="n">
        <v>751</v>
      </c>
      <c r="E939" s="102" t="s">
        <v>95</v>
      </c>
      <c r="F939" s="100" t="n">
        <f aca="false">SUM(G939:H939)</f>
        <v>0</v>
      </c>
      <c r="G939" s="101" t="n">
        <f aca="false" t="array" ref="G939:G939">SUM(IF(ewidencja!$A$8:$A$759=D939,IF(ewidencja!$C$8:$C$759=E939,ewidencja!$F$8:$F$759,0),0))</f>
        <v>0</v>
      </c>
      <c r="H939" s="101" t="n">
        <f aca="false" t="array" ref="H939:H939">SUM(IF(ewidencja!$A$8:$A$759=D939,IF(ewidencja!$C$8:$C$759=E939,ewidencja!$G$8:$G$759,0),0))</f>
        <v>0</v>
      </c>
      <c r="K939" s="111"/>
    </row>
    <row r="940" s="51" customFormat="true" ht="12.75" hidden="true" customHeight="true" outlineLevel="0" collapsed="false">
      <c r="A940" s="49" t="s">
        <v>666</v>
      </c>
      <c r="B940" s="49"/>
      <c r="C940" s="50" t="str">
        <f aca="false">INDEX((klasyfikacja!$B$2:$B$136),MATCH(A940,klasyfikacja!$A$2:$A$136,0))</f>
        <v>Wpływy z różnych dochodów</v>
      </c>
      <c r="D940" s="98" t="n">
        <v>751</v>
      </c>
      <c r="E940" s="102" t="s">
        <v>153</v>
      </c>
      <c r="F940" s="100" t="n">
        <f aca="false">SUM(G940:H940)</f>
        <v>0</v>
      </c>
      <c r="G940" s="101" t="n">
        <f aca="false" t="array" ref="G940:G940">SUM(IF(ewidencja!$A$8:$A$759=D940,IF(ewidencja!$C$8:$C$759=E940,ewidencja!$F$8:$F$759,0),0))</f>
        <v>0</v>
      </c>
      <c r="H940" s="101" t="n">
        <f aca="false" t="array" ref="H940:H940">SUM(IF(ewidencja!$A$8:$A$759=D940,IF(ewidencja!$C$8:$C$759=E940,ewidencja!$G$8:$G$759,0),0))</f>
        <v>0</v>
      </c>
      <c r="K940" s="111"/>
    </row>
    <row r="941" s="51" customFormat="true" ht="12.75" hidden="true" customHeight="true" outlineLevel="0" collapsed="false">
      <c r="A941" s="49" t="s">
        <v>668</v>
      </c>
      <c r="B941" s="49"/>
      <c r="C941" s="50" t="str">
        <f aca="false">INDEX((klasyfikacja!$B$2:$B$136),MATCH(A941,klasyfikacja!$A$2:$A$136,0))</f>
        <v>Wpływy z różnych dochodów (Finansowanie programów ze środków bezzwrotnych pochodzących z Unii Europejskiej)</v>
      </c>
      <c r="D941" s="98" t="n">
        <v>751</v>
      </c>
      <c r="E941" s="102" t="s">
        <v>866</v>
      </c>
      <c r="F941" s="100" t="n">
        <f aca="false">SUM(G941:H941)</f>
        <v>0</v>
      </c>
      <c r="G941" s="101" t="n">
        <f aca="false" t="array" ref="G941:G941">SUM(IF(ewidencja!$A$8:$A$759=D941,IF(ewidencja!$C$8:$C$759=E941,ewidencja!$F$8:$F$759,0),0))</f>
        <v>0</v>
      </c>
      <c r="H941" s="101" t="n">
        <f aca="false" t="array" ref="H941:H941">SUM(IF(ewidencja!$A$8:$A$759=D941,IF(ewidencja!$C$8:$C$759=E941,ewidencja!$G$8:$G$759,0),0))</f>
        <v>0</v>
      </c>
      <c r="K941" s="111"/>
    </row>
    <row r="942" s="51" customFormat="true" ht="12.75" hidden="true" customHeight="true" outlineLevel="0" collapsed="false">
      <c r="A942" s="49" t="s">
        <v>670</v>
      </c>
      <c r="B942" s="49"/>
      <c r="C942" s="50" t="str">
        <f aca="false">INDEX((klasyfikacja!$B$2:$B$136),MATCH(A942,klasyfikacja!$A$2:$A$136,0))</f>
        <v>Wpływy z różnych dochodów (Płatności w zakresie budżetu środków europejskich)</v>
      </c>
      <c r="D942" s="98" t="n">
        <v>751</v>
      </c>
      <c r="E942" s="102" t="s">
        <v>867</v>
      </c>
      <c r="F942" s="100" t="n">
        <f aca="false">SUM(G942:H942)</f>
        <v>0</v>
      </c>
      <c r="G942" s="101" t="n">
        <f aca="false" t="array" ref="G942:G942">SUM(IF(ewidencja!$A$8:$A$759=D942,IF(ewidencja!$C$8:$C$759=E942,ewidencja!$F$8:$F$759,0),0))</f>
        <v>0</v>
      </c>
      <c r="H942" s="101" t="n">
        <f aca="false" t="array" ref="H942:H942">SUM(IF(ewidencja!$A$8:$A$759=D942,IF(ewidencja!$C$8:$C$759=E942,ewidencja!$G$8:$G$759,0),0))</f>
        <v>0</v>
      </c>
      <c r="K942" s="111"/>
    </row>
    <row r="943" s="51" customFormat="true" ht="12.75" hidden="true" customHeight="true" outlineLevel="0" collapsed="false">
      <c r="A943" s="49" t="s">
        <v>672</v>
      </c>
      <c r="B943" s="49"/>
      <c r="C943" s="50" t="str">
        <f aca="false">INDEX((klasyfikacja!$B$2:$B$136),MATCH(A943,klasyfikacja!$A$2:$A$136,0))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943" s="98" t="n">
        <v>751</v>
      </c>
      <c r="E943" s="102" t="s">
        <v>868</v>
      </c>
      <c r="F943" s="100" t="n">
        <f aca="false">SUM(G943:H943)</f>
        <v>0</v>
      </c>
      <c r="G943" s="101" t="n">
        <f aca="false" t="array" ref="G943:G943">SUM(IF(ewidencja!$A$8:$A$759=D943,IF(ewidencja!$C$8:$C$759=E943,ewidencja!$F$8:$F$759,0),0))</f>
        <v>0</v>
      </c>
      <c r="H943" s="101" t="n">
        <f aca="false" t="array" ref="H943:H943">SUM(IF(ewidencja!$A$8:$A$759=D943,IF(ewidencja!$C$8:$C$759=E943,ewidencja!$G$8:$G$759,0),0))</f>
        <v>0</v>
      </c>
      <c r="K943" s="111"/>
    </row>
    <row r="944" s="51" customFormat="true" ht="12.75" hidden="true" customHeight="true" outlineLevel="0" collapsed="false">
      <c r="A944" s="49" t="s">
        <v>674</v>
      </c>
      <c r="B944" s="49"/>
      <c r="C944" s="50" t="str">
        <f aca="false">INDEX((klasyfikacja!$B$2:$B$136),MATCH(A944,klasyfikacja!$A$2:$A$136,0))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944" s="98" t="n">
        <v>751</v>
      </c>
      <c r="E944" s="102" t="n">
        <v>2007</v>
      </c>
      <c r="F944" s="100" t="n">
        <f aca="false">SUM(G944:H944)</f>
        <v>0</v>
      </c>
      <c r="G944" s="101" t="n">
        <f aca="false" t="array" ref="G944:G944">SUM(IF(ewidencja!$A$8:$A$759=D944,IF(ewidencja!$C$8:$C$759=E944,ewidencja!$F$8:$F$759,0),0))</f>
        <v>0</v>
      </c>
      <c r="H944" s="101" t="n">
        <f aca="false" t="array" ref="H944:H944">SUM(IF(ewidencja!$A$8:$A$759=D944,IF(ewidencja!$C$8:$C$759=E944,ewidencja!$G$8:$G$759,0),0))</f>
        <v>0</v>
      </c>
      <c r="K944" s="111"/>
    </row>
    <row r="945" s="51" customFormat="true" ht="12.75" hidden="true" customHeight="true" outlineLevel="0" collapsed="false">
      <c r="A945" s="49" t="s">
        <v>676</v>
      </c>
      <c r="B945" s="49"/>
      <c r="C945" s="50" t="str">
        <f aca="false">INDEX((klasyfikacja!$B$2:$B$136),MATCH(A945,klasyfikacja!$A$2:$A$136,0))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945" s="98" t="n">
        <v>751</v>
      </c>
      <c r="E945" s="102" t="n">
        <v>2008</v>
      </c>
      <c r="F945" s="100" t="n">
        <f aca="false">SUM(G945:H945)</f>
        <v>0</v>
      </c>
      <c r="G945" s="101" t="n">
        <f aca="false" t="array" ref="G945:G945">SUM(IF(ewidencja!$A$8:$A$759=D945,IF(ewidencja!$C$8:$C$759=E945,ewidencja!$F$8:$F$759,0),0))</f>
        <v>0</v>
      </c>
      <c r="H945" s="101" t="n">
        <f aca="false" t="array" ref="H945:H945">SUM(IF(ewidencja!$A$8:$A$759=D945,IF(ewidencja!$C$8:$C$759=E945,ewidencja!$G$8:$G$759,0),0))</f>
        <v>0</v>
      </c>
      <c r="K945" s="111"/>
    </row>
    <row r="946" s="51" customFormat="true" ht="12.75" hidden="true" customHeight="true" outlineLevel="0" collapsed="false">
      <c r="A946" s="49" t="s">
        <v>678</v>
      </c>
      <c r="B946" s="49"/>
      <c r="C946" s="50" t="str">
        <f aca="false">INDEX((klasyfikacja!$B$2:$B$136),MATCH(A946,klasyfikacja!$A$2:$A$136,0))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946" s="98" t="n">
        <v>751</v>
      </c>
      <c r="E946" s="102" t="n">
        <v>2009</v>
      </c>
      <c r="F946" s="100" t="n">
        <f aca="false">SUM(G946:H946)</f>
        <v>0</v>
      </c>
      <c r="G946" s="101" t="n">
        <f aca="false" t="array" ref="G946:G946">SUM(IF(ewidencja!$A$8:$A$759=D946,IF(ewidencja!$C$8:$C$759=E946,ewidencja!$F$8:$F$759,0),0))</f>
        <v>0</v>
      </c>
      <c r="H946" s="101" t="n">
        <f aca="false" t="array" ref="H946:H946">SUM(IF(ewidencja!$A$8:$A$759=D946,IF(ewidencja!$C$8:$C$759=E946,ewidencja!$G$8:$G$759,0),0))</f>
        <v>0</v>
      </c>
      <c r="K946" s="111"/>
    </row>
    <row r="947" s="51" customFormat="true" ht="27.75" hidden="false" customHeight="true" outlineLevel="0" collapsed="false">
      <c r="A947" s="49" t="n">
        <v>2010</v>
      </c>
      <c r="B947" s="49"/>
      <c r="C947" s="50" t="e">
        <f aca="false">INDEX((klasyfikacja!$B$2:$B$136),MATCH(A947,klasyfikacja!$A$2:$A$136,0))</f>
        <v>#N/A</v>
      </c>
      <c r="D947" s="98" t="n">
        <v>751</v>
      </c>
      <c r="E947" s="102" t="n">
        <v>2010</v>
      </c>
      <c r="F947" s="100" t="n">
        <f aca="false">SUM(G947:H947)</f>
        <v>142691</v>
      </c>
      <c r="G947" s="101" t="n">
        <f aca="false" t="array" ref="G947:G947">SUM(IF(ewidencja!$A$8:$A$759=D947,IF(ewidencja!$C$8:$C$759=E947,ewidencja!$F$8:$F$759,0),0))</f>
        <v>142691</v>
      </c>
      <c r="H947" s="101" t="n">
        <f aca="false" t="array" ref="H947:H947">SUM(IF(ewidencja!$A$8:$A$759=D947,IF(ewidencja!$C$8:$C$759=E947,ewidencja!$G$8:$G$759,0),0))</f>
        <v>0</v>
      </c>
      <c r="K947" s="111"/>
    </row>
    <row r="948" s="51" customFormat="true" ht="12.75" hidden="true" customHeight="true" outlineLevel="0" collapsed="false">
      <c r="A948" s="49" t="s">
        <v>682</v>
      </c>
      <c r="B948" s="49"/>
      <c r="C948" s="50" t="str">
        <f aca="false">INDEX((klasyfikacja!$B$2:$B$136),MATCH(A948,klasyfikacja!$A$2:$A$136,0))</f>
        <v>Dotacja celowa otrzymana z budżetu państwa na zadania bieżące realizowane przez gminę na podstawie porozumień z organami administracji rządowej</v>
      </c>
      <c r="D948" s="98" t="n">
        <v>751</v>
      </c>
      <c r="E948" s="102" t="n">
        <v>2020</v>
      </c>
      <c r="F948" s="100" t="n">
        <f aca="false">SUM(G948:H948)</f>
        <v>0</v>
      </c>
      <c r="G948" s="101" t="n">
        <f aca="false" t="array" ref="G948:G948">SUM(IF(ewidencja!$A$8:$A$759=D948,IF(ewidencja!$C$8:$C$759=E948,ewidencja!$F$8:$F$759,0),0))</f>
        <v>0</v>
      </c>
      <c r="H948" s="101" t="n">
        <f aca="false" t="array" ref="H948:H948">SUM(IF(ewidencja!$A$8:$A$759=D948,IF(ewidencja!$C$8:$C$759=E948,ewidencja!$G$8:$G$759,0),0))</f>
        <v>0</v>
      </c>
      <c r="K948" s="111"/>
    </row>
    <row r="949" s="51" customFormat="true" ht="12.75" hidden="true" customHeight="true" outlineLevel="0" collapsed="false">
      <c r="A949" s="49" t="s">
        <v>684</v>
      </c>
      <c r="B949" s="49"/>
      <c r="C949" s="50" t="str">
        <f aca="false">INDEX((klasyfikacja!$B$2:$B$136),MATCH(A949,klasyfikacja!$A$2:$A$136,0))</f>
        <v>Dotacja celowa otrzymana z budżetu państwa na realizację własnych zadań bieżących gmin (związków gmin, związków powiatowo-gminnych)</v>
      </c>
      <c r="D949" s="98" t="n">
        <v>751</v>
      </c>
      <c r="E949" s="102" t="n">
        <v>2030</v>
      </c>
      <c r="F949" s="100" t="n">
        <f aca="false">SUM(G949:H949)</f>
        <v>0</v>
      </c>
      <c r="G949" s="101" t="n">
        <f aca="false" t="array" ref="G949:G949">SUM(IF(ewidencja!$A$8:$A$759=D949,IF(ewidencja!$C$8:$C$759=E949,ewidencja!$F$8:$F$759,0),0))</f>
        <v>0</v>
      </c>
      <c r="H949" s="101" t="n">
        <f aca="false" t="array" ref="H949:H949">SUM(IF(ewidencja!$A$8:$A$759=D949,IF(ewidencja!$C$8:$C$759=E949,ewidencja!$G$8:$G$759,0),0))</f>
        <v>0</v>
      </c>
      <c r="K949" s="111"/>
    </row>
    <row r="950" s="51" customFormat="true" ht="25.5" hidden="true" customHeight="true" outlineLevel="0" collapsed="false">
      <c r="A950" s="49" t="s">
        <v>688</v>
      </c>
      <c r="B950" s="49"/>
      <c r="C950" s="50" t="str">
        <f aca="false">INDEX((klasyfikacja!$B$2:$B$136),MATCH(A950,klasyfikacja!$A$2:$A$136,0))</f>
        <v>Dotacja celowa otrzymana z budżetu państwa na realizację zadań bieżących gmin z zakresu edukacyjnej opieki wychowawczej finansowanych w całości przez budżet państwa w ramach programów rządowych</v>
      </c>
      <c r="D950" s="98" t="n">
        <v>751</v>
      </c>
      <c r="E950" s="102" t="n">
        <v>2040</v>
      </c>
      <c r="F950" s="100" t="n">
        <f aca="false">SUM(G950:H950)</f>
        <v>0</v>
      </c>
      <c r="G950" s="101" t="n">
        <f aca="false" t="array" ref="G950:G950">SUM(IF(ewidencja!$A$8:$A$759=D950,IF(ewidencja!$C$8:$C$759=E950,ewidencja!$F$8:$F$759,0),0))</f>
        <v>0</v>
      </c>
      <c r="H950" s="101" t="n">
        <f aca="false" t="array" ref="H950:H950">SUM(IF(ewidencja!$A$8:$A$759=D950,IF(ewidencja!$C$8:$C$759=E950,ewidencja!$G$8:$G$759,0),0))</f>
        <v>0</v>
      </c>
      <c r="K950" s="111"/>
    </row>
    <row r="951" s="51" customFormat="true" ht="37.5" hidden="true" customHeight="true" outlineLevel="0" collapsed="false">
      <c r="A951" s="49" t="s">
        <v>690</v>
      </c>
      <c r="B951" s="49"/>
      <c r="C951" s="50" t="str">
        <f aca="false">INDEX((klasyfikacja!$B$2:$B$136),MATCH(A951,klasyfikacja!$A$2:$A$136,0))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951" s="98" t="n">
        <v>751</v>
      </c>
      <c r="E951" s="102" t="n">
        <v>2057</v>
      </c>
      <c r="F951" s="100" t="n">
        <f aca="false">SUM(G951:H951)</f>
        <v>0</v>
      </c>
      <c r="G951" s="101" t="n">
        <f aca="false" t="array" ref="G951:G951">SUM(IF(ewidencja!$A$8:$A$759=D951,IF(ewidencja!$C$8:$C$759=E951,ewidencja!$F$8:$F$759,0),0))</f>
        <v>0</v>
      </c>
      <c r="H951" s="101" t="n">
        <f aca="false" t="array" ref="H951:H951">SUM(IF(ewidencja!$A$8:$A$759=D951,IF(ewidencja!$C$8:$C$759=E951,ewidencja!$G$8:$G$759,0),0))</f>
        <v>0</v>
      </c>
      <c r="K951" s="111"/>
    </row>
    <row r="952" s="51" customFormat="true" ht="37.5" hidden="true" customHeight="true" outlineLevel="0" collapsed="false">
      <c r="A952" s="49" t="s">
        <v>692</v>
      </c>
      <c r="B952" s="49"/>
      <c r="C952" s="50" t="str">
        <f aca="false">INDEX((klasyfikacja!$B$2:$B$136),MATCH(A952,klasyfikacja!$A$2:$A$136,0))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952" s="98" t="n">
        <v>751</v>
      </c>
      <c r="E952" s="102" t="n">
        <v>2058</v>
      </c>
      <c r="F952" s="100" t="n">
        <f aca="false">SUM(G952:H952)</f>
        <v>0</v>
      </c>
      <c r="G952" s="101" t="n">
        <f aca="false" t="array" ref="G952:G952">SUM(IF(ewidencja!$A$8:$A$759=D952,IF(ewidencja!$C$8:$C$759=E952,ewidencja!$F$8:$F$759,0),0))</f>
        <v>0</v>
      </c>
      <c r="H952" s="101" t="n">
        <f aca="false" t="array" ref="H952:H952">SUM(IF(ewidencja!$A$8:$A$759=D952,IF(ewidencja!$C$8:$C$759=E952,ewidencja!$G$8:$G$759,0),0))</f>
        <v>0</v>
      </c>
      <c r="K952" s="111"/>
    </row>
    <row r="953" s="51" customFormat="true" ht="37.5" hidden="true" customHeight="true" outlineLevel="0" collapsed="false">
      <c r="A953" s="49" t="s">
        <v>694</v>
      </c>
      <c r="B953" s="49"/>
      <c r="C953" s="50" t="str">
        <f aca="false">INDEX((klasyfikacja!$B$2:$B$136),MATCH(A953,klasyfikacja!$A$2:$A$136,0))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953" s="98" t="n">
        <v>751</v>
      </c>
      <c r="E953" s="102" t="n">
        <v>2059</v>
      </c>
      <c r="F953" s="100" t="n">
        <f aca="false">SUM(G953:H953)</f>
        <v>0</v>
      </c>
      <c r="G953" s="101" t="n">
        <f aca="false" t="array" ref="G953:G953">SUM(IF(ewidencja!$A$8:$A$759=D953,IF(ewidencja!$C$8:$C$759=E953,ewidencja!$F$8:$F$759,0),0))</f>
        <v>0</v>
      </c>
      <c r="H953" s="101" t="n">
        <f aca="false" t="array" ref="H953:H953">SUM(IF(ewidencja!$A$8:$A$759=D953,IF(ewidencja!$C$8:$C$759=E953,ewidencja!$G$8:$G$759,0),0))</f>
        <v>0</v>
      </c>
      <c r="K953" s="111"/>
    </row>
    <row r="954" s="51" customFormat="true" ht="37.5" hidden="true" customHeight="true" outlineLevel="0" collapsed="false">
      <c r="A954" s="49" t="s">
        <v>696</v>
      </c>
      <c r="B954" s="49"/>
      <c r="C954" s="50" t="str">
        <f aca="false">INDEX((klasyfikacja!$B$2:$B$136),MATCH(A954,klasyfikacja!$A$2:$A$136,0))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954" s="98" t="n">
        <v>751</v>
      </c>
      <c r="E954" s="102" t="n">
        <v>2060</v>
      </c>
      <c r="F954" s="100" t="n">
        <f aca="false">SUM(G954:H954)</f>
        <v>0</v>
      </c>
      <c r="G954" s="101" t="n">
        <f aca="false" t="array" ref="G954:G954">SUM(IF(ewidencja!$A$8:$A$759=D954,IF(ewidencja!$C$8:$C$759=E954,ewidencja!$F$8:$F$759,0),0))</f>
        <v>0</v>
      </c>
      <c r="H954" s="101" t="n">
        <f aca="false" t="array" ref="H954:H954">SUM(IF(ewidencja!$A$8:$A$759=D954,IF(ewidencja!$C$8:$C$759=E954,ewidencja!$G$8:$G$759,0),0))</f>
        <v>0</v>
      </c>
      <c r="K954" s="111"/>
    </row>
    <row r="955" s="51" customFormat="true" ht="12.75" hidden="true" customHeight="true" outlineLevel="0" collapsed="false">
      <c r="A955" s="49" t="s">
        <v>698</v>
      </c>
      <c r="B955" s="49"/>
      <c r="C955" s="50" t="str">
        <f aca="false">INDEX((klasyfikacja!$B$2:$B$136),MATCH(A955,klasyfikacja!$A$2:$A$136,0))</f>
        <v>Dotacja celowa otrzymana z budżetu państwa na zadania bieżące z zakresu administracji rządowej oraz inne zadania zlecone ustawami realizowane przez powiat</v>
      </c>
      <c r="D955" s="98" t="n">
        <v>751</v>
      </c>
      <c r="E955" s="102" t="n">
        <v>2110</v>
      </c>
      <c r="F955" s="100" t="n">
        <f aca="false">SUM(G955:H955)</f>
        <v>0</v>
      </c>
      <c r="G955" s="101" t="n">
        <f aca="false" t="array" ref="G955:G955">SUM(IF(ewidencja!$A$8:$A$759=D955,IF(ewidencja!$C$8:$C$759=E955,ewidencja!$F$8:$F$759,0),0))</f>
        <v>0</v>
      </c>
      <c r="H955" s="101" t="n">
        <f aca="false" t="array" ref="H955:H955">SUM(IF(ewidencja!$A$8:$A$759=D955,IF(ewidencja!$C$8:$C$759=E955,ewidencja!$G$8:$G$759,0),0))</f>
        <v>0</v>
      </c>
      <c r="K955" s="111"/>
    </row>
    <row r="956" s="51" customFormat="true" ht="12.75" hidden="true" customHeight="true" outlineLevel="0" collapsed="false">
      <c r="A956" s="49" t="s">
        <v>700</v>
      </c>
      <c r="B956" s="49"/>
      <c r="C956" s="50" t="str">
        <f aca="false">INDEX((klasyfikacja!$B$2:$B$136),MATCH(A956,klasyfikacja!$A$2:$A$136,0))</f>
        <v>Dotacja celowa otrzymana z budżetu państwa na zadania bieżące realizowane przez powiat na podstawie porozumień z organami administracji rządowej</v>
      </c>
      <c r="D956" s="98" t="n">
        <v>751</v>
      </c>
      <c r="E956" s="102" t="n">
        <v>2120</v>
      </c>
      <c r="F956" s="100" t="n">
        <f aca="false">SUM(G956:H956)</f>
        <v>0</v>
      </c>
      <c r="G956" s="101" t="n">
        <f aca="false" t="array" ref="G956:G956">SUM(IF(ewidencja!$A$8:$A$759=D956,IF(ewidencja!$C$8:$C$759=E956,ewidencja!$F$8:$F$759,0),0))</f>
        <v>0</v>
      </c>
      <c r="H956" s="101" t="n">
        <f aca="false" t="array" ref="H956:H956">SUM(IF(ewidencja!$A$8:$A$759=D956,IF(ewidencja!$C$8:$C$759=E956,ewidencja!$G$8:$G$759,0),0))</f>
        <v>0</v>
      </c>
      <c r="K956" s="111"/>
    </row>
    <row r="957" s="51" customFormat="true" ht="12.75" hidden="true" customHeight="true" outlineLevel="0" collapsed="false">
      <c r="A957" s="49" t="s">
        <v>702</v>
      </c>
      <c r="B957" s="49"/>
      <c r="C957" s="50" t="str">
        <f aca="false">INDEX((klasyfikacja!$B$2:$B$136),MATCH(A957,klasyfikacja!$A$2:$A$136,0))</f>
        <v>Dotacja celowa otrzymana z budżetu państwa na realizację bieżących zadań własnych powiatu</v>
      </c>
      <c r="D957" s="98" t="n">
        <v>751</v>
      </c>
      <c r="E957" s="102" t="n">
        <v>2130</v>
      </c>
      <c r="F957" s="100" t="n">
        <f aca="false">SUM(G957:H957)</f>
        <v>0</v>
      </c>
      <c r="G957" s="101" t="n">
        <f aca="false" t="array" ref="G957:G957">SUM(IF(ewidencja!$A$8:$A$759=D957,IF(ewidencja!$C$8:$C$759=E957,ewidencja!$F$8:$F$759,0),0))</f>
        <v>0</v>
      </c>
      <c r="H957" s="101" t="n">
        <f aca="false" t="array" ref="H957:H957">SUM(IF(ewidencja!$A$8:$A$759=D957,IF(ewidencja!$C$8:$C$759=E957,ewidencja!$G$8:$G$759,0),0))</f>
        <v>0</v>
      </c>
      <c r="K957" s="111"/>
    </row>
    <row r="958" s="51" customFormat="true" ht="12.75" hidden="true" customHeight="true" outlineLevel="0" collapsed="false">
      <c r="A958" s="49" t="s">
        <v>704</v>
      </c>
      <c r="B958" s="49"/>
      <c r="C958" s="50" t="str">
        <f aca="false">INDEX((klasyfikacja!$B$2:$B$136),MATCH(A958,klasyfikacja!$A$2:$A$136,0))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958" s="98" t="n">
        <v>751</v>
      </c>
      <c r="E958" s="102" t="n">
        <v>2160</v>
      </c>
      <c r="F958" s="100" t="n">
        <f aca="false">SUM(G958:H958)</f>
        <v>0</v>
      </c>
      <c r="G958" s="101" t="n">
        <f aca="false" t="array" ref="G958:G958">SUM(IF(ewidencja!$A$8:$A$759=D958,IF(ewidencja!$C$8:$C$759=E958,ewidencja!$F$8:$F$759,0),0))</f>
        <v>0</v>
      </c>
      <c r="H958" s="101" t="n">
        <f aca="false" t="array" ref="H958:H958">SUM(IF(ewidencja!$A$8:$A$759=D958,IF(ewidencja!$C$8:$C$759=E958,ewidencja!$G$8:$G$759,0),0))</f>
        <v>0</v>
      </c>
      <c r="K958" s="111"/>
    </row>
    <row r="959" s="51" customFormat="true" ht="12.75" hidden="true" customHeight="true" outlineLevel="0" collapsed="false">
      <c r="A959" s="49" t="s">
        <v>708</v>
      </c>
      <c r="B959" s="49"/>
      <c r="C959" s="50" t="str">
        <f aca="false">INDEX((klasyfikacja!$B$2:$B$136),MATCH(A959,klasyfikacja!$A$2:$A$136,0))</f>
        <v>Dotacja celowa otrzymana z gminy na zadania bieżące realizowane na podstawie porozumień (umów) między jednostkami samorządu terytorialnego</v>
      </c>
      <c r="D959" s="98" t="n">
        <v>751</v>
      </c>
      <c r="E959" s="102" t="n">
        <v>2310</v>
      </c>
      <c r="F959" s="100" t="n">
        <f aca="false">SUM(G959:H959)</f>
        <v>0</v>
      </c>
      <c r="G959" s="101" t="n">
        <f aca="false" t="array" ref="G959:G959">SUM(IF(ewidencja!$A$8:$A$759=D959,IF(ewidencja!$C$8:$C$759=E959,ewidencja!$F$8:$F$759,0),0))</f>
        <v>0</v>
      </c>
      <c r="H959" s="101" t="n">
        <f aca="false" t="array" ref="H959:H959">SUM(IF(ewidencja!$A$8:$A$759=D959,IF(ewidencja!$C$8:$C$759=E959,ewidencja!$G$8:$G$759,0),0))</f>
        <v>0</v>
      </c>
      <c r="K959" s="111"/>
    </row>
    <row r="960" s="51" customFormat="true" ht="12.75" hidden="true" customHeight="true" outlineLevel="0" collapsed="false">
      <c r="A960" s="49" t="s">
        <v>712</v>
      </c>
      <c r="B960" s="49"/>
      <c r="C960" s="50" t="str">
        <f aca="false">INDEX((klasyfikacja!$B$2:$B$136),MATCH(A960,klasyfikacja!$A$2:$A$136,0))</f>
        <v>Dotacja celowa otrzymana z powiatu na zadania bieżące realizowane na podstawie porozumień (umów) między jednostkami samorządu terytorialnego</v>
      </c>
      <c r="D960" s="98" t="n">
        <v>751</v>
      </c>
      <c r="E960" s="102" t="n">
        <v>2320</v>
      </c>
      <c r="F960" s="100" t="n">
        <f aca="false">SUM(G960:H960)</f>
        <v>0</v>
      </c>
      <c r="G960" s="101" t="n">
        <f aca="false" t="array" ref="G960:G960">SUM(IF(ewidencja!$A$8:$A$759=D960,IF(ewidencja!$C$8:$C$759=E960,ewidencja!$F$8:$F$759,0),0))</f>
        <v>0</v>
      </c>
      <c r="H960" s="101" t="n">
        <f aca="false" t="array" ref="H960:H960">SUM(IF(ewidencja!$A$8:$A$759=D960,IF(ewidencja!$C$8:$C$759=E960,ewidencja!$G$8:$G$759,0),0))</f>
        <v>0</v>
      </c>
      <c r="K960" s="111"/>
    </row>
    <row r="961" s="51" customFormat="true" ht="12.75" hidden="true" customHeight="true" outlineLevel="0" collapsed="false">
      <c r="A961" s="49" t="s">
        <v>714</v>
      </c>
      <c r="B961" s="49"/>
      <c r="C961" s="50" t="str">
        <f aca="false">INDEX((klasyfikacja!$B$2:$B$136),MATCH(A961,klasyfikacja!$A$2:$A$136,0))</f>
        <v>Dotacja celowa otrzymana od samorządu województwa na zadania bieżące realizowane na podstawie porozumień (umów) między jednostkami samorządu terytorialnego</v>
      </c>
      <c r="D961" s="98" t="n">
        <v>751</v>
      </c>
      <c r="E961" s="102" t="n">
        <v>2330</v>
      </c>
      <c r="F961" s="100" t="n">
        <f aca="false">SUM(G961:H961)</f>
        <v>0</v>
      </c>
      <c r="G961" s="101" t="n">
        <f aca="false" t="array" ref="G961:G961">SUM(IF(ewidencja!$A$8:$A$759=D961,IF(ewidencja!$C$8:$C$759=E961,ewidencja!$F$8:$F$759,0),0))</f>
        <v>0</v>
      </c>
      <c r="H961" s="101" t="n">
        <f aca="false" t="array" ref="H961:H961">SUM(IF(ewidencja!$A$8:$A$759=D961,IF(ewidencja!$C$8:$C$759=E961,ewidencja!$G$8:$G$759,0),0))</f>
        <v>0</v>
      </c>
      <c r="K961" s="111"/>
    </row>
    <row r="962" s="51" customFormat="true" ht="12.75" hidden="true" customHeight="true" outlineLevel="0" collapsed="false">
      <c r="A962" s="49" t="s">
        <v>716</v>
      </c>
      <c r="B962" s="49"/>
      <c r="C962" s="50" t="str">
        <f aca="false">INDEX((klasyfikacja!$B$2:$B$136),MATCH(A962,klasyfikacja!$A$2:$A$136,0))</f>
        <v>Dochody jednostek samorządu terytorialnego związane z realizacją zadań z zakresu administracji rządowej oraz innych zadań zleconych ustawami</v>
      </c>
      <c r="D962" s="98" t="n">
        <v>751</v>
      </c>
      <c r="E962" s="102" t="n">
        <v>2360</v>
      </c>
      <c r="F962" s="100" t="n">
        <f aca="false">SUM(G962:H962)</f>
        <v>0</v>
      </c>
      <c r="G962" s="101" t="n">
        <f aca="false" t="array" ref="G962:G962">SUM(IF(ewidencja!$A$8:$A$759=D962,IF(ewidencja!$C$8:$C$759=E962,ewidencja!$F$8:$F$759,0),0))</f>
        <v>0</v>
      </c>
      <c r="H962" s="101" t="n">
        <f aca="false" t="array" ref="H962:H962">SUM(IF(ewidencja!$A$8:$A$759=D962,IF(ewidencja!$C$8:$C$759=E962,ewidencja!$G$8:$G$759,0),0))</f>
        <v>0</v>
      </c>
      <c r="K962" s="111"/>
    </row>
    <row r="963" s="51" customFormat="true" ht="12.75" hidden="true" customHeight="true" outlineLevel="0" collapsed="false">
      <c r="A963" s="49" t="s">
        <v>718</v>
      </c>
      <c r="B963" s="49"/>
      <c r="C963" s="50" t="str">
        <f aca="false">INDEX((klasyfikacja!$B$2:$B$136),MATCH(A963,klasyfikacja!$A$2:$A$136,0))</f>
        <v>Wpływy do budżetu nadwyżki środków obrotowych samorządowego zakładu budżetowego</v>
      </c>
      <c r="D963" s="98" t="n">
        <v>751</v>
      </c>
      <c r="E963" s="102" t="n">
        <v>2370</v>
      </c>
      <c r="F963" s="100" t="n">
        <f aca="false">SUM(G963:H963)</f>
        <v>0</v>
      </c>
      <c r="G963" s="101" t="n">
        <f aca="false" t="array" ref="G963:G963">SUM(IF(ewidencja!$A$8:$A$759=D963,IF(ewidencja!$C$8:$C$759=E963,ewidencja!$F$8:$F$759,0),0))</f>
        <v>0</v>
      </c>
      <c r="H963" s="101" t="n">
        <f aca="false" t="array" ref="H963:H963">SUM(IF(ewidencja!$A$8:$A$759=D963,IF(ewidencja!$C$8:$C$759=E963,ewidencja!$G$8:$G$759,0),0))</f>
        <v>0</v>
      </c>
      <c r="K963" s="111"/>
    </row>
    <row r="964" s="51" customFormat="true" ht="12.75" hidden="true" customHeight="true" outlineLevel="0" collapsed="false">
      <c r="A964" s="49" t="s">
        <v>720</v>
      </c>
      <c r="B964" s="49"/>
      <c r="C964" s="50" t="str">
        <f aca="false">INDEX((klasyfikacja!$B$2:$B$136),MATCH(A964,klasyfikacja!$A$2:$A$136,0))</f>
        <v>Dotacja otrzymana z państwowego funduszu celowego na realizację zadań bieżących jednostek sektora finansów publicznych</v>
      </c>
      <c r="D964" s="98" t="n">
        <v>751</v>
      </c>
      <c r="E964" s="102" t="n">
        <v>2440</v>
      </c>
      <c r="F964" s="100" t="n">
        <f aca="false">SUM(G964:H964)</f>
        <v>0</v>
      </c>
      <c r="G964" s="101" t="n">
        <f aca="false" t="array" ref="G964:G964">SUM(IF(ewidencja!$A$8:$A$759=D964,IF(ewidencja!$C$8:$C$759=E964,ewidencja!$F$8:$F$759,0),0))</f>
        <v>0</v>
      </c>
      <c r="H964" s="101" t="n">
        <f aca="false" t="array" ref="H964:H964">SUM(IF(ewidencja!$A$8:$A$759=D964,IF(ewidencja!$C$8:$C$759=E964,ewidencja!$G$8:$G$759,0),0))</f>
        <v>0</v>
      </c>
      <c r="K964" s="111"/>
    </row>
    <row r="965" s="51" customFormat="true" ht="12.75" hidden="true" customHeight="true" outlineLevel="0" collapsed="false">
      <c r="A965" s="49" t="s">
        <v>722</v>
      </c>
      <c r="B965" s="49"/>
      <c r="C965" s="50" t="str">
        <f aca="false">INDEX((klasyfikacja!$B$2:$B$136),MATCH(A965,klasyfikacja!$A$2:$A$136,0))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965" s="98" t="n">
        <v>751</v>
      </c>
      <c r="E965" s="102" t="n">
        <v>2442</v>
      </c>
      <c r="F965" s="100" t="n">
        <f aca="false">SUM(G965:H965)</f>
        <v>0</v>
      </c>
      <c r="G965" s="101" t="n">
        <f aca="false" t="array" ref="G965:G965">SUM(IF(ewidencja!$A$8:$A$759=D965,IF(ewidencja!$C$8:$C$759=E965,ewidencja!$F$8:$F$759,0),0))</f>
        <v>0</v>
      </c>
      <c r="H965" s="101" t="n">
        <f aca="false" t="array" ref="H965:H965">SUM(IF(ewidencja!$A$8:$A$759=D965,IF(ewidencja!$C$8:$C$759=E965,ewidencja!$G$8:$G$759,0),0))</f>
        <v>0</v>
      </c>
      <c r="K965" s="111"/>
    </row>
    <row r="966" s="51" customFormat="true" ht="12.75" hidden="true" customHeight="true" outlineLevel="0" collapsed="false">
      <c r="A966" s="49" t="s">
        <v>724</v>
      </c>
      <c r="B966" s="49"/>
      <c r="C966" s="50" t="str">
        <f aca="false">INDEX((klasyfikacja!$B$2:$B$136),MATCH(A966,klasyfikacja!$A$2:$A$136,0))</f>
        <v>Środki otrzymane od pozostałych jednostek zaliczanych do sektora finansów publicznych na realizację zadań bieżących jednostek zaliczanych do sektora finansów publicznych</v>
      </c>
      <c r="D966" s="98" t="n">
        <v>751</v>
      </c>
      <c r="E966" s="102" t="n">
        <v>2460</v>
      </c>
      <c r="F966" s="100" t="n">
        <f aca="false">SUM(G966:H966)</f>
        <v>0</v>
      </c>
      <c r="G966" s="101" t="n">
        <f aca="false" t="array" ref="G966:G966">SUM(IF(ewidencja!$A$8:$A$759=D966,IF(ewidencja!$C$8:$C$759=E966,ewidencja!$F$8:$F$759,0),0))</f>
        <v>0</v>
      </c>
      <c r="H966" s="101" t="n">
        <f aca="false" t="array" ref="H966:H966">SUM(IF(ewidencja!$A$8:$A$759=D966,IF(ewidencja!$C$8:$C$759=E966,ewidencja!$G$8:$G$759,0),0))</f>
        <v>0</v>
      </c>
      <c r="K966" s="111"/>
    </row>
    <row r="967" s="51" customFormat="true" ht="12.75" hidden="true" customHeight="true" outlineLevel="0" collapsed="false">
      <c r="A967" s="49" t="s">
        <v>728</v>
      </c>
      <c r="B967" s="49"/>
      <c r="C967" s="50" t="str">
        <f aca="false">INDEX((klasyfikacja!$B$2:$B$136),MATCH(A967,klasyfikacja!$A$2:$A$136,0))</f>
        <v>Rekompensaty utraconych dochodów w podatkach i opłatach lokalnych</v>
      </c>
      <c r="D967" s="98" t="n">
        <v>751</v>
      </c>
      <c r="E967" s="102" t="n">
        <v>2680</v>
      </c>
      <c r="F967" s="100" t="n">
        <f aca="false">SUM(G967:H967)</f>
        <v>0</v>
      </c>
      <c r="G967" s="101" t="n">
        <f aca="false" t="array" ref="G967:G967">SUM(IF(ewidencja!$A$8:$A$759=D967,IF(ewidencja!$C$8:$C$759=E967,ewidencja!$F$8:$F$759,0),0))</f>
        <v>0</v>
      </c>
      <c r="H967" s="101" t="n">
        <f aca="false" t="array" ref="H967:H967">SUM(IF(ewidencja!$A$8:$A$759=D967,IF(ewidencja!$C$8:$C$759=E967,ewidencja!$G$8:$G$759,0),0))</f>
        <v>0</v>
      </c>
      <c r="K967" s="111"/>
    </row>
    <row r="968" s="51" customFormat="true" ht="12.75" hidden="true" customHeight="true" outlineLevel="0" collapsed="false">
      <c r="A968" s="49" t="s">
        <v>730</v>
      </c>
      <c r="B968" s="49"/>
      <c r="C968" s="50" t="str">
        <f aca="false">INDEX((klasyfikacja!$B$2:$B$136),MATCH(A968,klasyfikacja!$A$2:$A$136,0))</f>
        <v>Środki z Funduszu Pracy otrzymane na realizację zadań wynikających z odrębnych ustaw</v>
      </c>
      <c r="D968" s="98" t="n">
        <v>751</v>
      </c>
      <c r="E968" s="102" t="n">
        <v>2690</v>
      </c>
      <c r="F968" s="100" t="n">
        <f aca="false">SUM(G968:H968)</f>
        <v>0</v>
      </c>
      <c r="G968" s="101" t="n">
        <f aca="false" t="array" ref="G968:G968">SUM(IF(ewidencja!$A$8:$A$759=D968,IF(ewidencja!$C$8:$C$759=E968,ewidencja!$F$8:$F$759,0),0))</f>
        <v>0</v>
      </c>
      <c r="H968" s="101" t="n">
        <f aca="false" t="array" ref="H968:H968">SUM(IF(ewidencja!$A$8:$A$759=D968,IF(ewidencja!$C$8:$C$759=E968,ewidencja!$G$8:$G$759,0),0))</f>
        <v>0</v>
      </c>
      <c r="K968" s="111"/>
    </row>
    <row r="969" s="51" customFormat="true" ht="12.75" hidden="true" customHeight="true" outlineLevel="0" collapsed="false">
      <c r="A969" s="49" t="s">
        <v>732</v>
      </c>
      <c r="B969" s="49"/>
      <c r="C969" s="50" t="str">
        <f aca="false">INDEX((klasyfikacja!$B$2:$B$136),MATCH(A969,klasyfikacja!$A$2:$A$136,0))</f>
        <v>Środki na dofinansowanie własnych zadań bieżących gmin, powiatów (związków gmin, związków powiatowo-gminnych, związków powiatów), samorządów województw, pozyskane z innych źródeł</v>
      </c>
      <c r="D969" s="98" t="n">
        <v>751</v>
      </c>
      <c r="E969" s="102" t="n">
        <v>2700</v>
      </c>
      <c r="F969" s="100" t="n">
        <f aca="false">SUM(G969:H969)</f>
        <v>0</v>
      </c>
      <c r="G969" s="101" t="n">
        <f aca="false" t="array" ref="G969:G969">SUM(IF(ewidencja!$A$8:$A$759=D969,IF(ewidencja!$C$8:$C$759=E969,ewidencja!$F$8:$F$759,0),0))</f>
        <v>0</v>
      </c>
      <c r="H969" s="101" t="n">
        <f aca="false" t="array" ref="H969:H969">SUM(IF(ewidencja!$A$8:$A$759=D969,IF(ewidencja!$C$8:$C$759=E969,ewidencja!$G$8:$G$759,0),0))</f>
        <v>0</v>
      </c>
      <c r="K969" s="111"/>
    </row>
    <row r="970" s="51" customFormat="true" ht="12.75" hidden="true" customHeight="true" outlineLevel="0" collapsed="false">
      <c r="A970" s="49" t="s">
        <v>734</v>
      </c>
      <c r="B970" s="49"/>
      <c r="C970" s="50" t="str">
        <f aca="false">INDEX((klasyfikacja!$B$2:$B$136),MATCH(A970,klasyfikacja!$A$2:$A$136,0))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970" s="98" t="n">
        <v>751</v>
      </c>
      <c r="E970" s="102" t="n">
        <v>2701</v>
      </c>
      <c r="F970" s="100" t="n">
        <f aca="false">SUM(G970:H970)</f>
        <v>0</v>
      </c>
      <c r="G970" s="101" t="n">
        <f aca="false" t="array" ref="G970:G970">SUM(IF(ewidencja!$A$8:$A$759=D970,IF(ewidencja!$C$8:$C$759=E970,ewidencja!$F$8:$F$759,0),0))</f>
        <v>0</v>
      </c>
      <c r="H970" s="101" t="n">
        <f aca="false" t="array" ref="H970:H970">SUM(IF(ewidencja!$A$8:$A$759=D970,IF(ewidencja!$C$8:$C$759=E970,ewidencja!$G$8:$G$759,0),0))</f>
        <v>0</v>
      </c>
      <c r="K970" s="111"/>
    </row>
    <row r="971" s="51" customFormat="true" ht="12.75" hidden="true" customHeight="true" outlineLevel="0" collapsed="false">
      <c r="A971" s="49" t="s">
        <v>740</v>
      </c>
      <c r="B971" s="49"/>
      <c r="C971" s="50" t="str">
        <f aca="false">INDEX((klasyfikacja!$B$2:$B$136),MATCH(A971,klasyfikacja!$A$2:$A$136,0))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971" s="98" t="n">
        <v>751</v>
      </c>
      <c r="E971" s="102" t="n">
        <v>2705</v>
      </c>
      <c r="F971" s="100" t="n">
        <f aca="false">SUM(G971:H971)</f>
        <v>0</v>
      </c>
      <c r="G971" s="101" t="n">
        <f aca="false" t="array" ref="G971:G971">SUM(IF(ewidencja!$A$8:$A$759=D971,IF(ewidencja!$C$8:$C$759=E971,ewidencja!$F$8:$F$759,0),0))</f>
        <v>0</v>
      </c>
      <c r="H971" s="101" t="n">
        <f aca="false" t="array" ref="H971:H971">SUM(IF(ewidencja!$A$8:$A$759=D971,IF(ewidencja!$C$8:$C$759=E971,ewidencja!$G$8:$G$759,0),0))</f>
        <v>0</v>
      </c>
      <c r="K971" s="111"/>
    </row>
    <row r="972" s="51" customFormat="true" ht="12.75" hidden="true" customHeight="true" outlineLevel="0" collapsed="false">
      <c r="A972" s="49" t="s">
        <v>742</v>
      </c>
      <c r="B972" s="49"/>
      <c r="C972" s="50" t="str">
        <f aca="false">INDEX((klasyfikacja!$B$2:$B$136),MATCH(A972,klasyfikacja!$A$2:$A$136,0))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972" s="98" t="n">
        <v>751</v>
      </c>
      <c r="E972" s="102" t="n">
        <v>2706</v>
      </c>
      <c r="F972" s="100" t="n">
        <f aca="false">SUM(G972:H972)</f>
        <v>0</v>
      </c>
      <c r="G972" s="101" t="n">
        <f aca="false" t="array" ref="G972:G972">SUM(IF(ewidencja!$A$8:$A$759=D972,IF(ewidencja!$C$8:$C$759=E972,ewidencja!$F$8:$F$759,0),0))</f>
        <v>0</v>
      </c>
      <c r="H972" s="101" t="n">
        <f aca="false" t="array" ref="H972:H972">SUM(IF(ewidencja!$A$8:$A$759=D972,IF(ewidencja!$C$8:$C$759=E972,ewidencja!$G$8:$G$759,0),0))</f>
        <v>0</v>
      </c>
      <c r="K972" s="111"/>
    </row>
    <row r="973" s="51" customFormat="true" ht="12.75" hidden="true" customHeight="true" outlineLevel="0" collapsed="false">
      <c r="A973" s="49" t="s">
        <v>744</v>
      </c>
      <c r="B973" s="49"/>
      <c r="C973" s="50" t="str">
        <f aca="false">INDEX((klasyfikacja!$B$2:$B$136),MATCH(A973,klasyfikacja!$A$2:$A$136,0))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973" s="98" t="n">
        <v>751</v>
      </c>
      <c r="E973" s="102" t="n">
        <v>2707</v>
      </c>
      <c r="F973" s="100" t="n">
        <f aca="false">SUM(G973:H973)</f>
        <v>0</v>
      </c>
      <c r="G973" s="101" t="n">
        <f aca="false" t="array" ref="G973:G973">SUM(IF(ewidencja!$A$8:$A$759=D973,IF(ewidencja!$C$8:$C$759=E973,ewidencja!$F$8:$F$759,0),0))</f>
        <v>0</v>
      </c>
      <c r="H973" s="101" t="n">
        <f aca="false" t="array" ref="H973:H973">SUM(IF(ewidencja!$A$8:$A$759=D973,IF(ewidencja!$C$8:$C$759=E973,ewidencja!$G$8:$G$759,0),0))</f>
        <v>0</v>
      </c>
      <c r="K973" s="111"/>
    </row>
    <row r="974" s="51" customFormat="true" ht="12.75" hidden="true" customHeight="true" outlineLevel="0" collapsed="false">
      <c r="A974" s="49" t="s">
        <v>746</v>
      </c>
      <c r="B974" s="49"/>
      <c r="C974" s="50" t="str">
        <f aca="false">INDEX((klasyfikacja!$B$2:$B$136),MATCH(A974,klasyfikacja!$A$2:$A$136,0))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974" s="98" t="n">
        <v>751</v>
      </c>
      <c r="E974" s="102" t="n">
        <v>2708</v>
      </c>
      <c r="F974" s="100" t="n">
        <f aca="false">SUM(G974:H974)</f>
        <v>0</v>
      </c>
      <c r="G974" s="101" t="n">
        <f aca="false" t="array" ref="G974:G974">SUM(IF(ewidencja!$A$8:$A$759=D974,IF(ewidencja!$C$8:$C$759=E974,ewidencja!$F$8:$F$759,0),0))</f>
        <v>0</v>
      </c>
      <c r="H974" s="101" t="n">
        <f aca="false" t="array" ref="H974:H974">SUM(IF(ewidencja!$A$8:$A$759=D974,IF(ewidencja!$C$8:$C$759=E974,ewidencja!$G$8:$G$759,0),0))</f>
        <v>0</v>
      </c>
      <c r="K974" s="111"/>
    </row>
    <row r="975" s="51" customFormat="true" ht="12.75" hidden="true" customHeight="true" outlineLevel="0" collapsed="false">
      <c r="A975" s="49" t="s">
        <v>750</v>
      </c>
      <c r="B975" s="49"/>
      <c r="C975" s="50" t="str">
        <f aca="false">INDEX((klasyfikacja!$B$2:$B$136),MATCH(A975,klasyfikacja!$A$2:$A$136,0))</f>
        <v>Dotacja celowa otrzymana z tytułu pomocy finansowej udzielanej między jednostkami samorządu terytorialnego na dofinansowanie własnych zadań bieżących</v>
      </c>
      <c r="D975" s="98" t="n">
        <v>751</v>
      </c>
      <c r="E975" s="102" t="n">
        <v>2710</v>
      </c>
      <c r="F975" s="100" t="n">
        <f aca="false">SUM(G975:H975)</f>
        <v>0</v>
      </c>
      <c r="G975" s="101" t="n">
        <f aca="false" t="array" ref="G975:G975">SUM(IF(ewidencja!$A$8:$A$759=D975,IF(ewidencja!$C$8:$C$759=E975,ewidencja!$F$8:$F$759,0),0))</f>
        <v>0</v>
      </c>
      <c r="H975" s="101" t="n">
        <f aca="false" t="array" ref="H975:H975">SUM(IF(ewidencja!$A$8:$A$759=D975,IF(ewidencja!$C$8:$C$759=E975,ewidencja!$G$8:$G$759,0),0))</f>
        <v>0</v>
      </c>
      <c r="K975" s="111"/>
    </row>
    <row r="976" s="51" customFormat="true" ht="12.75" hidden="true" customHeight="true" outlineLevel="0" collapsed="false">
      <c r="A976" s="49" t="s">
        <v>752</v>
      </c>
      <c r="B976" s="49"/>
      <c r="C976" s="50" t="str">
        <f aca="false">INDEX((klasyfikacja!$B$2:$B$136),MATCH(A976,klasyfikacja!$A$2:$A$136,0))</f>
        <v>Środki na uzupełnienie dochodów gmin</v>
      </c>
      <c r="D976" s="98" t="n">
        <v>751</v>
      </c>
      <c r="E976" s="102" t="n">
        <v>2750</v>
      </c>
      <c r="F976" s="100" t="n">
        <f aca="false">SUM(G976:H976)</f>
        <v>0</v>
      </c>
      <c r="G976" s="101" t="n">
        <f aca="false" t="array" ref="G976:G976">SUM(IF(ewidencja!$A$8:$A$759=D976,IF(ewidencja!$C$8:$C$759=E976,ewidencja!$F$8:$F$759,0),0))</f>
        <v>0</v>
      </c>
      <c r="H976" s="101" t="n">
        <f aca="false" t="array" ref="H976:H976">SUM(IF(ewidencja!$A$8:$A$759=D976,IF(ewidencja!$C$8:$C$759=E976,ewidencja!$G$8:$G$759,0),0))</f>
        <v>0</v>
      </c>
      <c r="K976" s="111"/>
    </row>
    <row r="977" s="112" customFormat="true" ht="12.75" hidden="true" customHeight="true" outlineLevel="0" collapsed="false">
      <c r="A977" s="49" t="s">
        <v>754</v>
      </c>
      <c r="B977" s="49"/>
      <c r="C977" s="50" t="str">
        <f aca="false">INDEX((klasyfikacja!$B$2:$B$136),MATCH(A977,klasyfikacja!$A$2:$A$136,0))</f>
        <v>Środki na uzupełnienie dochodów powiatów</v>
      </c>
      <c r="D977" s="98" t="n">
        <v>751</v>
      </c>
      <c r="E977" s="102" t="n">
        <v>2760</v>
      </c>
      <c r="F977" s="100" t="n">
        <f aca="false">SUM(G977:H977)</f>
        <v>0</v>
      </c>
      <c r="G977" s="101" t="n">
        <f aca="false" t="array" ref="G977:G977">SUM(IF(ewidencja!$A$8:$A$759=D977,IF(ewidencja!$C$8:$C$759=E977,ewidencja!$F$8:$F$759,0),0))</f>
        <v>0</v>
      </c>
      <c r="H977" s="101" t="n">
        <f aca="false" t="array" ref="H977:H977">SUM(IF(ewidencja!$A$8:$A$759=D977,IF(ewidencja!$C$8:$C$759=E977,ewidencja!$G$8:$G$759,0),0))</f>
        <v>0</v>
      </c>
    </row>
    <row r="978" s="112" customFormat="true" ht="12.75" hidden="true" customHeight="true" outlineLevel="0" collapsed="false">
      <c r="A978" s="49" t="s">
        <v>756</v>
      </c>
      <c r="B978" s="49"/>
      <c r="C978" s="50" t="str">
        <f aca="false">INDEX((klasyfikacja!$B$2:$B$136),MATCH(A978,klasyfikacja!$A$2:$A$136,0))</f>
        <v>Środki na utrzymanie rzecznych przepraw promowych oraz na remonty, utrzymanie, ochronę i zarządzanie drogami krajowymi i wojewódzkimi w granicach miast na prawach powiatu</v>
      </c>
      <c r="D978" s="98" t="n">
        <v>751</v>
      </c>
      <c r="E978" s="102" t="n">
        <v>2790</v>
      </c>
      <c r="F978" s="100" t="n">
        <f aca="false">SUM(G978:H978)</f>
        <v>0</v>
      </c>
      <c r="G978" s="101" t="n">
        <f aca="false" t="array" ref="G978:G978">SUM(IF(ewidencja!$A$8:$A$759=D978,IF(ewidencja!$C$8:$C$759=E978,ewidencja!$F$8:$F$759,0),0))</f>
        <v>0</v>
      </c>
      <c r="H978" s="101" t="n">
        <f aca="false" t="array" ref="H978:H978">SUM(IF(ewidencja!$A$8:$A$759=D978,IF(ewidencja!$C$8:$C$759=E978,ewidencja!$G$8:$G$759,0),0))</f>
        <v>0</v>
      </c>
    </row>
    <row r="979" s="112" customFormat="true" ht="12.75" hidden="true" customHeight="true" outlineLevel="0" collapsed="false">
      <c r="A979" s="49" t="s">
        <v>758</v>
      </c>
      <c r="B979" s="49"/>
      <c r="C979" s="50" t="str">
        <f aca="false">INDEX((klasyfikacja!$B$2:$B$136),MATCH(A979,klasyfikacja!$A$2:$A$136,0))</f>
        <v>Dotacja z budżetu państwa dla gmin uzdrowiskowych</v>
      </c>
      <c r="D979" s="98" t="n">
        <v>751</v>
      </c>
      <c r="E979" s="102" t="n">
        <v>2870</v>
      </c>
      <c r="F979" s="100" t="n">
        <f aca="false">SUM(G979:H979)</f>
        <v>0</v>
      </c>
      <c r="G979" s="101" t="n">
        <f aca="false" t="array" ref="G979:G979">SUM(IF(ewidencja!$A$8:$A$759=D979,IF(ewidencja!$C$8:$C$759=E979,ewidencja!$F$8:$F$759,0),0))</f>
        <v>0</v>
      </c>
      <c r="H979" s="101" t="n">
        <f aca="false" t="array" ref="H979:H979">SUM(IF(ewidencja!$A$8:$A$759=D979,IF(ewidencja!$C$8:$C$759=E979,ewidencja!$G$8:$G$759,0),0))</f>
        <v>0</v>
      </c>
    </row>
    <row r="980" s="112" customFormat="true" ht="12.75" hidden="true" customHeight="true" outlineLevel="0" collapsed="false">
      <c r="A980" s="49" t="s">
        <v>760</v>
      </c>
      <c r="B980" s="49"/>
      <c r="C980" s="50" t="str">
        <f aca="false">INDEX((klasyfikacja!$B$2:$B$136),MATCH(A980,klasyfikacja!$A$2:$A$136,0))</f>
        <v>Wpływy ze zwrotów dotacji oraz płatności wykorzystanych niezgodnie z przeznaczeniem lub wykorzystanych z naruszeniem procedur, o których mowa w art. 184 ustawy, pobranych nienależnie lub w nadmiernej wysokości</v>
      </c>
      <c r="D980" s="98" t="n">
        <v>751</v>
      </c>
      <c r="E980" s="102" t="n">
        <v>2910</v>
      </c>
      <c r="F980" s="100" t="n">
        <f aca="false">SUM(G980:H980)</f>
        <v>0</v>
      </c>
      <c r="G980" s="101" t="n">
        <f aca="false" t="array" ref="G980:G980">SUM(IF(ewidencja!$A$8:$A$759=D980,IF(ewidencja!$C$8:$C$759=E980,ewidencja!$F$8:$F$759,0),0))</f>
        <v>0</v>
      </c>
      <c r="H980" s="101" t="n">
        <f aca="false" t="array" ref="H980:H980">SUM(IF(ewidencja!$A$8:$A$759=D980,IF(ewidencja!$C$8:$C$759=E980,ewidencja!$G$8:$G$759,0),0))</f>
        <v>0</v>
      </c>
    </row>
    <row r="981" s="112" customFormat="true" ht="12.75" hidden="true" customHeight="true" outlineLevel="0" collapsed="false">
      <c r="A981" s="49" t="s">
        <v>762</v>
      </c>
      <c r="B981" s="49"/>
      <c r="C981" s="50" t="str">
        <f aca="false">INDEX((klasyfikacja!$B$2:$B$136),MATCH(A981,klasyfikacja!$A$2:$A$136,0))</f>
        <v>Subwencje ogólne z budżetu państwa</v>
      </c>
      <c r="D981" s="98" t="n">
        <v>751</v>
      </c>
      <c r="E981" s="102" t="n">
        <v>2920</v>
      </c>
      <c r="F981" s="100" t="n">
        <f aca="false">SUM(G981:H981)</f>
        <v>0</v>
      </c>
      <c r="G981" s="101" t="n">
        <f aca="false" t="array" ref="G981:G981">SUM(IF(ewidencja!$A$8:$A$759=D981,IF(ewidencja!$C$8:$C$759=E981,ewidencja!$F$8:$F$759,0),0))</f>
        <v>0</v>
      </c>
      <c r="H981" s="101" t="n">
        <f aca="false" t="array" ref="H981:H981">SUM(IF(ewidencja!$A$8:$A$759=D981,IF(ewidencja!$C$8:$C$759=E981,ewidencja!$G$8:$G$759,0),0))</f>
        <v>0</v>
      </c>
    </row>
    <row r="982" s="112" customFormat="true" ht="12.75" hidden="true" customHeight="true" outlineLevel="0" collapsed="false">
      <c r="A982" s="49" t="s">
        <v>764</v>
      </c>
      <c r="B982" s="49"/>
      <c r="C982" s="50" t="str">
        <f aca="false">INDEX((klasyfikacja!$B$2:$B$136),MATCH(A982,klasyfikacja!$A$2:$A$136,0))</f>
        <v>Wpływy ze zwrotów niewykorzystanych dotacji oraz płatności</v>
      </c>
      <c r="D982" s="98" t="n">
        <v>751</v>
      </c>
      <c r="E982" s="102" t="n">
        <v>2950</v>
      </c>
      <c r="F982" s="100" t="n">
        <f aca="false">SUM(G982:H982)</f>
        <v>0</v>
      </c>
      <c r="G982" s="101" t="n">
        <f aca="false" t="array" ref="G982:G982">SUM(IF(ewidencja!$A$8:$A$759=D982,IF(ewidencja!$C$8:$C$759=E982,ewidencja!$F$8:$F$759,0),0))</f>
        <v>0</v>
      </c>
      <c r="H982" s="101" t="n">
        <f aca="false" t="array" ref="H982:H982">SUM(IF(ewidencja!$A$8:$A$759=D982,IF(ewidencja!$C$8:$C$759=E982,ewidencja!$G$8:$G$759,0),0))</f>
        <v>0</v>
      </c>
    </row>
    <row r="983" s="112" customFormat="true" ht="18" hidden="true" customHeight="true" outlineLevel="0" collapsed="false">
      <c r="A983" s="94"/>
      <c r="B983" s="94"/>
      <c r="C983" s="95" t="s">
        <v>869</v>
      </c>
      <c r="D983" s="98"/>
      <c r="E983" s="104"/>
      <c r="F983" s="96" t="n">
        <f aca="false">SUM(G983:H983)</f>
        <v>0</v>
      </c>
      <c r="G983" s="97" t="n">
        <f aca="false">SUM(G984:G1018)</f>
        <v>0</v>
      </c>
      <c r="H983" s="97" t="n">
        <f aca="false">SUM(H984:H1018)</f>
        <v>0</v>
      </c>
    </row>
    <row r="984" s="112" customFormat="true" ht="12.75" hidden="true" customHeight="true" outlineLevel="0" collapsed="false">
      <c r="A984" s="49" t="s">
        <v>766</v>
      </c>
      <c r="B984" s="49"/>
      <c r="C984" s="50" t="str">
        <f aca="false">INDEX((klasyfikacja!$B$2:$B$136),MATCH(A984,klasyfikacja!$A$2:$A$136,0))</f>
        <v>Wpływy z tytułu przekształcenia prawa użytkowania wieczystego w prawo własności</v>
      </c>
      <c r="D984" s="98" t="n">
        <v>751</v>
      </c>
      <c r="E984" s="102" t="s">
        <v>419</v>
      </c>
      <c r="F984" s="100" t="n">
        <f aca="false">SUM(G984:H984)</f>
        <v>0</v>
      </c>
      <c r="G984" s="101" t="n">
        <f aca="false" t="array" ref="G984:G984">SUM(IF(ewidencja!$A$8:$A$759=D984,IF(ewidencja!$C$8:$C$759=E984,ewidencja!$F$8:$F$759,0),0))</f>
        <v>0</v>
      </c>
      <c r="H984" s="101" t="n">
        <f aca="false" t="array" ref="H984:H984">SUM(IF(ewidencja!$A$8:$A$759=D984,IF(ewidencja!$C$8:$C$759=E984,ewidencja!$G$8:$G$759,0),0))</f>
        <v>0</v>
      </c>
    </row>
    <row r="985" s="112" customFormat="true" ht="12.75" hidden="true" customHeight="true" outlineLevel="0" collapsed="false">
      <c r="A985" s="49" t="s">
        <v>768</v>
      </c>
      <c r="B985" s="49"/>
      <c r="C985" s="50" t="str">
        <f aca="false">INDEX((klasyfikacja!$B$2:$B$136),MATCH(A985,klasyfikacja!$A$2:$A$136,0))</f>
        <v>Wpłaty z tytułu odpłatnego nabycia prawa własności oraz prawa użytkowania wieczystego nieruchomości</v>
      </c>
      <c r="D985" s="98" t="n">
        <v>751</v>
      </c>
      <c r="E985" s="102" t="s">
        <v>475</v>
      </c>
      <c r="F985" s="100" t="n">
        <f aca="false">SUM(G985:H985)</f>
        <v>0</v>
      </c>
      <c r="G985" s="101" t="n">
        <f aca="false" t="array" ref="G985:G985">SUM(IF(ewidencja!$A$8:$A$759=D985,IF(ewidencja!$C$8:$C$759=E985,ewidencja!$F$8:$F$759,0),0))</f>
        <v>0</v>
      </c>
      <c r="H985" s="101" t="n">
        <f aca="false" t="array" ref="H985:H985">SUM(IF(ewidencja!$A$8:$A$759=D985,IF(ewidencja!$C$8:$C$759=E985,ewidencja!$G$8:$G$759,0),0))</f>
        <v>0</v>
      </c>
    </row>
    <row r="986" s="112" customFormat="true" ht="12.75" hidden="true" customHeight="true" outlineLevel="0" collapsed="false">
      <c r="A986" s="49" t="s">
        <v>770</v>
      </c>
      <c r="B986" s="49"/>
      <c r="C986" s="50" t="str">
        <f aca="false">INDEX((klasyfikacja!$B$2:$B$136),MATCH(A986,klasyfikacja!$A$2:$A$136,0))</f>
        <v>Wpływy ze zbycia praw majątkowych</v>
      </c>
      <c r="D986" s="98" t="n">
        <v>751</v>
      </c>
      <c r="E986" s="102" t="s">
        <v>870</v>
      </c>
      <c r="F986" s="100" t="n">
        <f aca="false">SUM(G986:H986)</f>
        <v>0</v>
      </c>
      <c r="G986" s="101" t="n">
        <f aca="false" t="array" ref="G986:G986">SUM(IF(ewidencja!$A$8:$A$759=D986,IF(ewidencja!$C$8:$C$759=E986,ewidencja!$F$8:$F$759,0),0))</f>
        <v>0</v>
      </c>
      <c r="H986" s="101" t="n">
        <f aca="false" t="array" ref="H986:H986">SUM(IF(ewidencja!$A$8:$A$759=D986,IF(ewidencja!$C$8:$C$759=E986,ewidencja!$G$8:$G$759,0),0))</f>
        <v>0</v>
      </c>
    </row>
    <row r="987" s="112" customFormat="true" ht="12.75" hidden="true" customHeight="true" outlineLevel="0" collapsed="false">
      <c r="A987" s="49" t="s">
        <v>772</v>
      </c>
      <c r="B987" s="49"/>
      <c r="C987" s="50" t="str">
        <f aca="false">INDEX((klasyfikacja!$B$2:$B$136),MATCH(A987,klasyfikacja!$A$2:$A$136,0))</f>
        <v>Wpływy z tytułu odszkodowania za przejęte nieruchomości pod inwestycje celu publicznego</v>
      </c>
      <c r="D987" s="98" t="n">
        <v>751</v>
      </c>
      <c r="E987" s="102" t="s">
        <v>871</v>
      </c>
      <c r="F987" s="100" t="n">
        <f aca="false">SUM(G987:H987)</f>
        <v>0</v>
      </c>
      <c r="G987" s="101" t="n">
        <f aca="false" t="array" ref="G987:G987">SUM(IF(ewidencja!$A$8:$A$759=D987,IF(ewidencja!$C$8:$C$759=E987,ewidencja!$F$8:$F$759,0),0))</f>
        <v>0</v>
      </c>
      <c r="H987" s="101" t="n">
        <f aca="false" t="array" ref="H987:H987">SUM(IF(ewidencja!$A$8:$A$759=D987,IF(ewidencja!$C$8:$C$759=E987,ewidencja!$G$8:$G$759,0),0))</f>
        <v>0</v>
      </c>
    </row>
    <row r="988" s="112" customFormat="true" ht="12.75" hidden="true" customHeight="true" outlineLevel="0" collapsed="false">
      <c r="A988" s="49" t="s">
        <v>774</v>
      </c>
      <c r="B988" s="49"/>
      <c r="C988" s="50" t="str">
        <f aca="false">INDEX((klasyfikacja!$B$2:$B$136),MATCH(A988,klasyfikacja!$A$2:$A$136,0))</f>
        <v>Wpływy ze sprzedaży składników majątkowych</v>
      </c>
      <c r="D988" s="98" t="n">
        <v>751</v>
      </c>
      <c r="E988" s="102" t="s">
        <v>472</v>
      </c>
      <c r="F988" s="100" t="n">
        <f aca="false">SUM(G988:H988)</f>
        <v>0</v>
      </c>
      <c r="G988" s="101" t="n">
        <f aca="false" t="array" ref="G988:G988">SUM(IF(ewidencja!$A$8:$A$759=D988,IF(ewidencja!$C$8:$C$759=E988,ewidencja!$F$8:$F$759,0),0))</f>
        <v>0</v>
      </c>
      <c r="H988" s="101" t="n">
        <f aca="false" t="array" ref="H988:H988">SUM(IF(ewidencja!$A$8:$A$759=D988,IF(ewidencja!$C$8:$C$759=E988,ewidencja!$G$8:$G$759,0),0))</f>
        <v>0</v>
      </c>
    </row>
    <row r="989" s="112" customFormat="true" ht="12.75" hidden="true" customHeight="true" outlineLevel="0" collapsed="false">
      <c r="A989" s="49" t="s">
        <v>776</v>
      </c>
      <c r="B989" s="49"/>
      <c r="C989" s="50" t="str">
        <f aca="false">INDEX((klasyfikacja!$B$2:$B$136),MATCH(A989,klasyfikacja!$A$2:$A$136,0))</f>
        <v>Środki z Funduszu Przeciwdziałania COVID-19 na finansowanie lub dofinansowanie kosztów realizacji inwestycji i zakupów inwestycyjnych związanych z przeciwdziałaniem COVID-19</v>
      </c>
      <c r="D989" s="98" t="n">
        <v>751</v>
      </c>
      <c r="E989" s="102" t="n">
        <v>6090</v>
      </c>
      <c r="F989" s="100" t="n">
        <f aca="false">SUM(G989:H989)</f>
        <v>0</v>
      </c>
      <c r="G989" s="101" t="n">
        <f aca="false" t="array" ref="G989:G989">SUM(IF(ewidencja!$A$8:$A$759=D989,IF(ewidencja!$C$8:$C$759=E989,ewidencja!$F$8:$F$759,0),0))</f>
        <v>0</v>
      </c>
      <c r="H989" s="101" t="n">
        <f aca="false" t="array" ref="H989:H989">SUM(IF(ewidencja!$A$8:$A$759=D989,IF(ewidencja!$C$8:$C$759=E989,ewidencja!$G$8:$G$759,0),0))</f>
        <v>0</v>
      </c>
    </row>
    <row r="990" s="112" customFormat="true" ht="12.75" hidden="true" customHeight="true" outlineLevel="0" collapsed="false">
      <c r="A990" s="49" t="s">
        <v>778</v>
      </c>
      <c r="B990" s="49"/>
      <c r="C990" s="50" t="str">
        <f aca="false">INDEX((klasyfikacja!$B$2:$B$136),MATCH(A990,klasyfikacja!$A$2:$A$136,0))</f>
        <v>Środki na inwestycje na drogach publicznych powiatowych i wojewódzkich oraz na drogach powiatowych, wojewódzkich i krajowych w granicach miast na prawach powiatu</v>
      </c>
      <c r="D990" s="98" t="n">
        <v>751</v>
      </c>
      <c r="E990" s="102" t="n">
        <v>6180</v>
      </c>
      <c r="F990" s="100" t="n">
        <f aca="false">SUM(G990:H990)</f>
        <v>0</v>
      </c>
      <c r="G990" s="101" t="n">
        <f aca="false" t="array" ref="G990:G990">SUM(IF(ewidencja!$A$8:$A$759=D990,IF(ewidencja!$C$8:$C$759=E990,ewidencja!$F$8:$F$759,0),0))</f>
        <v>0</v>
      </c>
      <c r="H990" s="101" t="n">
        <f aca="false" t="array" ref="H990:H990">SUM(IF(ewidencja!$A$8:$A$759=D990,IF(ewidencja!$C$8:$C$759=E990,ewidencja!$G$8:$G$759,0),0))</f>
        <v>0</v>
      </c>
    </row>
    <row r="991" s="112" customFormat="true" ht="12.75" hidden="true" customHeight="true" outlineLevel="0" collapsed="false">
      <c r="A991" s="49" t="s">
        <v>780</v>
      </c>
      <c r="B991" s="49"/>
      <c r="C991" s="50" t="str">
        <f aca="false">INDEX((klasyfikacja!$B$2:$B$136),MATCH(A991,klasyfikacja!$A$2:$A$136,0))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991" s="98" t="n">
        <v>751</v>
      </c>
      <c r="E991" s="102" t="n">
        <v>6207</v>
      </c>
      <c r="F991" s="100" t="n">
        <f aca="false">SUM(G991:H991)</f>
        <v>0</v>
      </c>
      <c r="G991" s="101" t="n">
        <f aca="false" t="array" ref="G991:G991">SUM(IF(ewidencja!$A$8:$A$759=D991,IF(ewidencja!$C$8:$C$759=E991,ewidencja!$F$8:$F$759,0),0))</f>
        <v>0</v>
      </c>
      <c r="H991" s="101" t="n">
        <f aca="false" t="array" ref="H991:H991">SUM(IF(ewidencja!$A$8:$A$759=D991,IF(ewidencja!$C$8:$C$759=E991,ewidencja!$G$8:$G$759,0),0))</f>
        <v>0</v>
      </c>
    </row>
    <row r="992" s="112" customFormat="true" ht="12.75" hidden="true" customHeight="true" outlineLevel="0" collapsed="false">
      <c r="A992" s="49" t="s">
        <v>782</v>
      </c>
      <c r="B992" s="49"/>
      <c r="C992" s="50" t="str">
        <f aca="false">INDEX((klasyfikacja!$B$2:$B$136),MATCH(A992,klasyfikacja!$A$2:$A$136,0))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992" s="98" t="n">
        <v>751</v>
      </c>
      <c r="E992" s="102" t="n">
        <v>6208</v>
      </c>
      <c r="F992" s="100" t="n">
        <f aca="false">SUM(G992:H992)</f>
        <v>0</v>
      </c>
      <c r="G992" s="101" t="n">
        <f aca="false" t="array" ref="G992:G992">SUM(IF(ewidencja!$A$8:$A$759=D992,IF(ewidencja!$C$8:$C$759=E992,ewidencja!$F$8:$F$759,0),0))</f>
        <v>0</v>
      </c>
      <c r="H992" s="101" t="n">
        <f aca="false" t="array" ref="H992:H992">SUM(IF(ewidencja!$A$8:$A$759=D992,IF(ewidencja!$C$8:$C$759=E992,ewidencja!$G$8:$G$759,0),0))</f>
        <v>0</v>
      </c>
    </row>
    <row r="993" s="112" customFormat="true" ht="12.75" hidden="true" customHeight="true" outlineLevel="0" collapsed="false">
      <c r="A993" s="49" t="s">
        <v>784</v>
      </c>
      <c r="B993" s="49"/>
      <c r="C993" s="50" t="str">
        <f aca="false">INDEX((klasyfikacja!$B$2:$B$136),MATCH(A993,klasyfikacja!$A$2:$A$136,0))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993" s="98" t="n">
        <v>751</v>
      </c>
      <c r="E993" s="102" t="n">
        <v>6209</v>
      </c>
      <c r="F993" s="100" t="n">
        <f aca="false">SUM(G993:H993)</f>
        <v>0</v>
      </c>
      <c r="G993" s="101" t="n">
        <f aca="false" t="array" ref="G993:G993">SUM(IF(ewidencja!$A$8:$A$759=D993,IF(ewidencja!$C$8:$C$759=E993,ewidencja!$F$8:$F$759,0),0))</f>
        <v>0</v>
      </c>
      <c r="H993" s="101" t="n">
        <f aca="false" t="array" ref="H993:H993">SUM(IF(ewidencja!$A$8:$A$759=D993,IF(ewidencja!$C$8:$C$759=E993,ewidencja!$G$8:$G$759,0),0))</f>
        <v>0</v>
      </c>
    </row>
    <row r="994" s="112" customFormat="true" ht="12.75" hidden="true" customHeight="true" outlineLevel="0" collapsed="false">
      <c r="A994" s="49" t="s">
        <v>786</v>
      </c>
      <c r="B994" s="49"/>
      <c r="C994" s="50" t="str">
        <f aca="false">INDEX((klasyfikacja!$B$2:$B$136),MATCH(A994,klasyfikacja!$A$2:$A$136,0))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994" s="98" t="n">
        <v>751</v>
      </c>
      <c r="E994" s="102" t="n">
        <v>6257</v>
      </c>
      <c r="F994" s="100" t="n">
        <f aca="false">SUM(G994:H994)</f>
        <v>0</v>
      </c>
      <c r="G994" s="101" t="n">
        <f aca="false" t="array" ref="G994:G994">SUM(IF(ewidencja!$A$8:$A$759=D994,IF(ewidencja!$C$8:$C$759=E994,ewidencja!$F$8:$F$759,0),0))</f>
        <v>0</v>
      </c>
      <c r="H994" s="101" t="n">
        <f aca="false" t="array" ref="H994:H994">SUM(IF(ewidencja!$A$8:$A$759=D994,IF(ewidencja!$C$8:$C$759=E994,ewidencja!$G$8:$G$759,0),0))</f>
        <v>0</v>
      </c>
    </row>
    <row r="995" s="112" customFormat="true" ht="12.75" hidden="true" customHeight="true" outlineLevel="0" collapsed="false">
      <c r="A995" s="49" t="s">
        <v>787</v>
      </c>
      <c r="B995" s="49"/>
      <c r="C995" s="50" t="str">
        <f aca="false">INDEX((klasyfikacja!$B$2:$B$136),MATCH(A995,klasyfikacja!$A$2:$A$136,0))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995" s="98" t="n">
        <v>751</v>
      </c>
      <c r="E995" s="102" t="n">
        <v>6258</v>
      </c>
      <c r="F995" s="100" t="n">
        <f aca="false">SUM(G995:H995)</f>
        <v>0</v>
      </c>
      <c r="G995" s="101" t="n">
        <f aca="false" t="array" ref="G995:G995">SUM(IF(ewidencja!$A$8:$A$759=D995,IF(ewidencja!$C$8:$C$759=E995,ewidencja!$F$8:$F$759,0),0))</f>
        <v>0</v>
      </c>
      <c r="H995" s="101" t="n">
        <f aca="false" t="array" ref="H995:H995">SUM(IF(ewidencja!$A$8:$A$759=D995,IF(ewidencja!$C$8:$C$759=E995,ewidencja!$G$8:$G$759,0),0))</f>
        <v>0</v>
      </c>
    </row>
    <row r="996" s="112" customFormat="true" ht="12.75" hidden="true" customHeight="true" outlineLevel="0" collapsed="false">
      <c r="A996" s="49" t="s">
        <v>788</v>
      </c>
      <c r="B996" s="49"/>
      <c r="C996" s="50" t="str">
        <f aca="false">INDEX((klasyfikacja!$B$2:$B$136),MATCH(A996,klasyfikacja!$A$2:$A$136,0))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996" s="98" t="n">
        <v>751</v>
      </c>
      <c r="E996" s="102" t="n">
        <v>6259</v>
      </c>
      <c r="F996" s="100" t="n">
        <f aca="false">SUM(G996:H996)</f>
        <v>0</v>
      </c>
      <c r="G996" s="101" t="n">
        <f aca="false" t="array" ref="G996:G996">SUM(IF(ewidencja!$A$8:$A$759=D996,IF(ewidencja!$C$8:$C$759=E996,ewidencja!$F$8:$F$759,0),0))</f>
        <v>0</v>
      </c>
      <c r="H996" s="101" t="n">
        <f aca="false" t="array" ref="H996:H996">SUM(IF(ewidencja!$A$8:$A$759=D996,IF(ewidencja!$C$8:$C$759=E996,ewidencja!$G$8:$G$759,0),0))</f>
        <v>0</v>
      </c>
    </row>
    <row r="997" s="112" customFormat="true" ht="12.75" hidden="true" customHeight="true" outlineLevel="0" collapsed="false">
      <c r="A997" s="49" t="s">
        <v>789</v>
      </c>
      <c r="B997" s="49"/>
      <c r="C997" s="50" t="str">
        <f aca="false">INDEX((klasyfikacja!$B$2:$B$136),MATCH(A997,klasyfikacja!$A$2:$A$136,0))</f>
        <v>Dotacja otrzymana z państwowych funduszy celowych na finansowanie lub dofinansowanie kosztów realizacji inwestycji i zakupów inwestycyjnych jednostek sektora finansów publicznych</v>
      </c>
      <c r="D997" s="98" t="n">
        <v>751</v>
      </c>
      <c r="E997" s="102" t="n">
        <v>6260</v>
      </c>
      <c r="F997" s="100" t="n">
        <f aca="false">SUM(G997:H997)</f>
        <v>0</v>
      </c>
      <c r="G997" s="101" t="n">
        <f aca="false" t="array" ref="G997:G997">SUM(IF(ewidencja!$A$8:$A$759=D997,IF(ewidencja!$C$8:$C$759=E997,ewidencja!$F$8:$F$759,0),0))</f>
        <v>0</v>
      </c>
      <c r="H997" s="101" t="n">
        <f aca="false" t="array" ref="H997:H997">SUM(IF(ewidencja!$A$8:$A$759=D997,IF(ewidencja!$C$8:$C$759=E997,ewidencja!$G$8:$G$759,0),0))</f>
        <v>0</v>
      </c>
    </row>
    <row r="998" s="112" customFormat="true" ht="12.75" hidden="true" customHeight="true" outlineLevel="0" collapsed="false">
      <c r="A998" s="49" t="s">
        <v>791</v>
      </c>
      <c r="B998" s="49"/>
      <c r="C998" s="50" t="str">
        <f aca="false">INDEX((klasyfikacja!$B$2:$B$136),MATCH(A998,klasyfikacja!$A$2:$A$136,0))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998" s="98" t="n">
        <v>751</v>
      </c>
      <c r="E998" s="102" t="n">
        <v>6280</v>
      </c>
      <c r="F998" s="100" t="n">
        <f aca="false">SUM(G998:H998)</f>
        <v>0</v>
      </c>
      <c r="G998" s="101" t="n">
        <f aca="false" t="array" ref="G998:G998">SUM(IF(ewidencja!$A$8:$A$759=D998,IF(ewidencja!$C$8:$C$759=E998,ewidencja!$F$8:$F$759,0),0))</f>
        <v>0</v>
      </c>
      <c r="H998" s="101" t="n">
        <f aca="false" t="array" ref="H998:H998">SUM(IF(ewidencja!$A$8:$A$759=D998,IF(ewidencja!$C$8:$C$759=E998,ewidencja!$G$8:$G$759,0),0))</f>
        <v>0</v>
      </c>
    </row>
    <row r="999" s="112" customFormat="true" ht="12.75" hidden="true" customHeight="true" outlineLevel="0" collapsed="false">
      <c r="A999" s="49" t="s">
        <v>795</v>
      </c>
      <c r="B999" s="49"/>
      <c r="C999" s="50" t="str">
        <f aca="false">INDEX((klasyfikacja!$B$2:$B$136),MATCH(A999,klasyfikacja!$A$2:$A$136,0))</f>
        <v>Środki na dofinansowanie własnych inwestycji gmin, powiatów (związków gmin, związków powiatowo-gminnych, związków powiatów), samorządów województw, pozyskane z innych źródeł</v>
      </c>
      <c r="D999" s="98" t="n">
        <v>751</v>
      </c>
      <c r="E999" s="102" t="n">
        <v>6290</v>
      </c>
      <c r="F999" s="100" t="n">
        <f aca="false">SUM(G999:H999)</f>
        <v>0</v>
      </c>
      <c r="G999" s="101" t="n">
        <f aca="false" t="array" ref="G999:G999">SUM(IF(ewidencja!$A$8:$A$759=D999,IF(ewidencja!$C$8:$C$759=E999,ewidencja!$F$8:$F$759,0),0))</f>
        <v>0</v>
      </c>
      <c r="H999" s="101" t="n">
        <f aca="false" t="array" ref="H999:H999">SUM(IF(ewidencja!$A$8:$A$759=D999,IF(ewidencja!$C$8:$C$759=E999,ewidencja!$G$8:$G$759,0),0))</f>
        <v>0</v>
      </c>
    </row>
    <row r="1000" s="112" customFormat="true" ht="12.75" hidden="true" customHeight="true" outlineLevel="0" collapsed="false">
      <c r="A1000" s="49" t="s">
        <v>797</v>
      </c>
      <c r="B1000" s="49"/>
      <c r="C1000" s="50" t="str">
        <f aca="false">INDEX((klasyfikacja!$B$2:$B$136),MATCH(A1000,klasyfikacja!$A$2:$A$136,0))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000" s="98" t="n">
        <v>751</v>
      </c>
      <c r="E1000" s="102" t="n">
        <v>6291</v>
      </c>
      <c r="F1000" s="100" t="n">
        <f aca="false">SUM(G1000:H1000)</f>
        <v>0</v>
      </c>
      <c r="G1000" s="101" t="n">
        <f aca="false" t="array" ref="G1000:G1000">SUM(IF(ewidencja!$A$8:$A$759=D1000,IF(ewidencja!$C$8:$C$759=E1000,ewidencja!$F$8:$F$759,0),0))</f>
        <v>0</v>
      </c>
      <c r="H1000" s="101" t="n">
        <f aca="false" t="array" ref="H1000:H1000">SUM(IF(ewidencja!$A$8:$A$759=D1000,IF(ewidencja!$C$8:$C$759=E1000,ewidencja!$G$8:$G$759,0),0))</f>
        <v>0</v>
      </c>
    </row>
    <row r="1001" s="112" customFormat="true" ht="12.75" hidden="true" customHeight="true" outlineLevel="0" collapsed="false">
      <c r="A1001" s="49" t="s">
        <v>801</v>
      </c>
      <c r="B1001" s="49"/>
      <c r="C1001" s="50" t="str">
        <f aca="false">INDEX((klasyfikacja!$B$2:$B$136),MATCH(A1001,klasyfikacja!$A$2:$A$136,0))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001" s="98" t="n">
        <v>751</v>
      </c>
      <c r="E1001" s="102" t="n">
        <v>6296</v>
      </c>
      <c r="F1001" s="100" t="n">
        <f aca="false">SUM(G1001:H1001)</f>
        <v>0</v>
      </c>
      <c r="G1001" s="101" t="n">
        <f aca="false" t="array" ref="G1001:G1001">SUM(IF(ewidencja!$A$8:$A$759=D1001,IF(ewidencja!$C$8:$C$759=E1001,ewidencja!$F$8:$F$759,0),0))</f>
        <v>0</v>
      </c>
      <c r="H1001" s="101" t="n">
        <f aca="false" t="array" ref="H1001:H1001">SUM(IF(ewidencja!$A$8:$A$759=D1001,IF(ewidencja!$C$8:$C$759=E1001,ewidencja!$G$8:$G$759,0),0))</f>
        <v>0</v>
      </c>
    </row>
    <row r="1002" s="112" customFormat="true" ht="12.75" hidden="true" customHeight="true" outlineLevel="0" collapsed="false">
      <c r="A1002" s="49" t="s">
        <v>803</v>
      </c>
      <c r="B1002" s="49"/>
      <c r="C1002" s="50" t="str">
        <f aca="false">INDEX((klasyfikacja!$B$2:$B$136),MATCH(A1002,klasyfikacja!$A$2:$A$136,0))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002" s="98" t="n">
        <v>751</v>
      </c>
      <c r="E1002" s="102" t="n">
        <v>6297</v>
      </c>
      <c r="F1002" s="100" t="n">
        <f aca="false">SUM(G1002:H1002)</f>
        <v>0</v>
      </c>
      <c r="G1002" s="101" t="n">
        <f aca="false" t="array" ref="G1002:G1002">SUM(IF(ewidencja!$A$8:$A$759=D1002,IF(ewidencja!$C$8:$C$759=E1002,ewidencja!$F$8:$F$759,0),0))</f>
        <v>0</v>
      </c>
      <c r="H1002" s="101" t="n">
        <f aca="false" t="array" ref="H1002:H1002">SUM(IF(ewidencja!$A$8:$A$759=D1002,IF(ewidencja!$C$8:$C$759=E1002,ewidencja!$G$8:$G$759,0),0))</f>
        <v>0</v>
      </c>
    </row>
    <row r="1003" s="112" customFormat="true" ht="12.75" hidden="true" customHeight="true" outlineLevel="0" collapsed="false">
      <c r="A1003" s="49" t="s">
        <v>805</v>
      </c>
      <c r="B1003" s="49"/>
      <c r="C1003" s="50" t="str">
        <f aca="false">INDEX((klasyfikacja!$B$2:$B$136),MATCH(A1003,klasyfikacja!$A$2:$A$136,0))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003" s="98" t="n">
        <v>751</v>
      </c>
      <c r="E1003" s="102" t="n">
        <v>6298</v>
      </c>
      <c r="F1003" s="100" t="n">
        <f aca="false">SUM(G1003:H1003)</f>
        <v>0</v>
      </c>
      <c r="G1003" s="101" t="n">
        <f aca="false" t="array" ref="G1003:G1003">SUM(IF(ewidencja!$A$8:$A$759=D1003,IF(ewidencja!$C$8:$C$759=E1003,ewidencja!$F$8:$F$759,0),0))</f>
        <v>0</v>
      </c>
      <c r="H1003" s="101" t="n">
        <f aca="false" t="array" ref="H1003:H1003">SUM(IF(ewidencja!$A$8:$A$759=D1003,IF(ewidencja!$C$8:$C$759=E1003,ewidencja!$G$8:$G$759,0),0))</f>
        <v>0</v>
      </c>
    </row>
    <row r="1004" s="112" customFormat="true" ht="12.75" hidden="true" customHeight="true" outlineLevel="0" collapsed="false">
      <c r="A1004" s="49" t="s">
        <v>809</v>
      </c>
      <c r="B1004" s="49"/>
      <c r="C1004" s="50" t="str">
        <f aca="false">INDEX((klasyfikacja!$B$2:$B$136),MATCH(A1004,klasyfikacja!$A$2:$A$136,0))</f>
        <v>Dotacja celowa otrzymana z tytułu pomocy finansowej udzielanej między jednostkami samorządu terytorialnego na dofinansowanie własnych zadań inwestycyjnych i zakupów inwestycyjnych</v>
      </c>
      <c r="D1004" s="98" t="n">
        <v>751</v>
      </c>
      <c r="E1004" s="102" t="n">
        <v>6300</v>
      </c>
      <c r="F1004" s="100" t="n">
        <f aca="false">SUM(G1004:H1004)</f>
        <v>0</v>
      </c>
      <c r="G1004" s="101" t="n">
        <f aca="false" t="array" ref="G1004:G1004">SUM(IF(ewidencja!$A$8:$A$759=D1004,IF(ewidencja!$C$8:$C$759=E1004,ewidencja!$F$8:$F$759,0),0))</f>
        <v>0</v>
      </c>
      <c r="H1004" s="101" t="n">
        <f aca="false" t="array" ref="H1004:H1004">SUM(IF(ewidencja!$A$8:$A$759=D1004,IF(ewidencja!$C$8:$C$759=E1004,ewidencja!$G$8:$G$759,0),0))</f>
        <v>0</v>
      </c>
    </row>
    <row r="1005" s="112" customFormat="true" ht="12.75" hidden="true" customHeight="true" outlineLevel="0" collapsed="false">
      <c r="A1005" s="49" t="s">
        <v>811</v>
      </c>
      <c r="B1005" s="49"/>
      <c r="C1005" s="50" t="str">
        <f aca="false">INDEX((klasyfikacja!$B$2:$B$136),MATCH(A1005,klasyfikacja!$A$2:$A$136,0))</f>
        <v>Dotacja celowa otrzymana z budżetu państwa na inwestycje i zakupy inwestycyjne z zakresu administracji rządowej oraz innych zadań zleconych gminom ustawami</v>
      </c>
      <c r="D1005" s="98" t="n">
        <v>751</v>
      </c>
      <c r="E1005" s="102" t="n">
        <v>6310</v>
      </c>
      <c r="F1005" s="100" t="n">
        <f aca="false">SUM(G1005:H1005)</f>
        <v>0</v>
      </c>
      <c r="G1005" s="101" t="n">
        <f aca="false" t="array" ref="G1005:G1005">SUM(IF(ewidencja!$A$8:$A$759=D1005,IF(ewidencja!$C$8:$C$759=E1005,ewidencja!$F$8:$F$759,0),0))</f>
        <v>0</v>
      </c>
      <c r="H1005" s="101" t="n">
        <f aca="false" t="array" ref="H1005:H1005">SUM(IF(ewidencja!$A$8:$A$759=D1005,IF(ewidencja!$C$8:$C$759=E1005,ewidencja!$G$8:$G$759,0),0))</f>
        <v>0</v>
      </c>
    </row>
    <row r="1006" s="112" customFormat="true" ht="12.75" hidden="true" customHeight="true" outlineLevel="0" collapsed="false">
      <c r="A1006" s="49" t="s">
        <v>813</v>
      </c>
      <c r="B1006" s="49"/>
      <c r="C1006" s="50" t="str">
        <f aca="false">INDEX((klasyfikacja!$B$2:$B$136),MATCH(A1006,klasyfikacja!$A$2:$A$136,0))</f>
        <v>Dotacja celowa otrzymana z budżetu państwa na inwestycje i zakupy inwestycyjne realizowane przez gminę na podstawie porozumień z organami administracji rządowej</v>
      </c>
      <c r="D1006" s="98" t="n">
        <v>751</v>
      </c>
      <c r="E1006" s="102" t="n">
        <v>6320</v>
      </c>
      <c r="F1006" s="100" t="n">
        <f aca="false">SUM(G1006:H1006)</f>
        <v>0</v>
      </c>
      <c r="G1006" s="101" t="n">
        <f aca="false" t="array" ref="G1006:G1006">SUM(IF(ewidencja!$A$8:$A$759=D1006,IF(ewidencja!$C$8:$C$759=E1006,ewidencja!$F$8:$F$759,0),0))</f>
        <v>0</v>
      </c>
      <c r="H1006" s="101" t="n">
        <f aca="false" t="array" ref="H1006:H1006">SUM(IF(ewidencja!$A$8:$A$759=D1006,IF(ewidencja!$C$8:$C$759=E1006,ewidencja!$G$8:$G$759,0),0))</f>
        <v>0</v>
      </c>
    </row>
    <row r="1007" s="112" customFormat="true" ht="12.75" hidden="true" customHeight="true" outlineLevel="0" collapsed="false">
      <c r="A1007" s="49" t="s">
        <v>815</v>
      </c>
      <c r="B1007" s="49"/>
      <c r="C1007" s="50" t="str">
        <f aca="false">INDEX((klasyfikacja!$B$2:$B$136),MATCH(A1007,klasyfikacja!$A$2:$A$136,0))</f>
        <v>Dotacja celowa otrzymana z budżetu państwa na realizację inwestycji i zakupów inwestycyjnych własnych gmin (związków gmin, związków powiatowo-gminnych)</v>
      </c>
      <c r="D1007" s="98" t="n">
        <v>751</v>
      </c>
      <c r="E1007" s="102" t="n">
        <v>6330</v>
      </c>
      <c r="F1007" s="100" t="n">
        <f aca="false">SUM(G1007:H1007)</f>
        <v>0</v>
      </c>
      <c r="G1007" s="101" t="n">
        <f aca="false" t="array" ref="G1007:G1007">SUM(IF(ewidencja!$A$8:$A$759=D1007,IF(ewidencja!$C$8:$C$759=E1007,ewidencja!$F$8:$F$759,0),0))</f>
        <v>0</v>
      </c>
      <c r="H1007" s="101" t="n">
        <f aca="false" t="array" ref="H1007:H1007">SUM(IF(ewidencja!$A$8:$A$759=D1007,IF(ewidencja!$C$8:$C$759=E1007,ewidencja!$G$8:$G$759,0),0))</f>
        <v>0</v>
      </c>
    </row>
    <row r="1008" s="112" customFormat="true" ht="12.75" hidden="true" customHeight="true" outlineLevel="0" collapsed="false">
      <c r="A1008" s="49" t="s">
        <v>817</v>
      </c>
      <c r="B1008" s="49"/>
      <c r="C1008" s="50" t="str">
        <f aca="false">INDEX((klasyfikacja!$B$2:$B$136),MATCH(A1008,klasyfikacja!$A$2:$A$136,0))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008" s="98" t="n">
        <v>751</v>
      </c>
      <c r="E1008" s="102" t="n">
        <v>6340</v>
      </c>
      <c r="F1008" s="100" t="n">
        <f aca="false">SUM(G1008:H1008)</f>
        <v>0</v>
      </c>
      <c r="G1008" s="101" t="n">
        <f aca="false" t="array" ref="G1008:G1008">SUM(IF(ewidencja!$A$8:$A$759=D1008,IF(ewidencja!$C$8:$C$759=E1008,ewidencja!$F$8:$F$759,0),0))</f>
        <v>0</v>
      </c>
      <c r="H1008" s="101" t="n">
        <f aca="false" t="array" ref="H1008:H1008">SUM(IF(ewidencja!$A$8:$A$759=D1008,IF(ewidencja!$C$8:$C$759=E1008,ewidencja!$G$8:$G$759,0),0))</f>
        <v>0</v>
      </c>
    </row>
    <row r="1009" s="112" customFormat="true" ht="12.75" hidden="true" customHeight="true" outlineLevel="0" collapsed="false">
      <c r="A1009" s="49" t="s">
        <v>821</v>
      </c>
      <c r="B1009" s="49"/>
      <c r="C1009" s="50" t="str">
        <f aca="false">INDEX((klasyfikacja!$B$2:$B$136),MATCH(A1009,klasyfikacja!$A$2:$A$136,0))</f>
        <v>Dotacja celowa otrzymana z budżetu państwa na inwestycje i zakupy inwestycyjne z zakresu administracji rządowej oraz inne zadania zlecone ustawami realizowane przez powiat</v>
      </c>
      <c r="D1009" s="98" t="n">
        <v>751</v>
      </c>
      <c r="E1009" s="102" t="n">
        <v>6410</v>
      </c>
      <c r="F1009" s="100" t="n">
        <f aca="false">SUM(G1009:H1009)</f>
        <v>0</v>
      </c>
      <c r="G1009" s="101" t="n">
        <f aca="false" t="array" ref="G1009:G1009">SUM(IF(ewidencja!$A$8:$A$759=D1009,IF(ewidencja!$C$8:$C$759=E1009,ewidencja!$F$8:$F$759,0),0))</f>
        <v>0</v>
      </c>
      <c r="H1009" s="101" t="n">
        <f aca="false" t="array" ref="H1009:H1009">SUM(IF(ewidencja!$A$8:$A$759=D1009,IF(ewidencja!$C$8:$C$759=E1009,ewidencja!$G$8:$G$759,0),0))</f>
        <v>0</v>
      </c>
    </row>
    <row r="1010" s="112" customFormat="true" ht="12.75" hidden="true" customHeight="true" outlineLevel="0" collapsed="false">
      <c r="A1010" s="49" t="s">
        <v>823</v>
      </c>
      <c r="B1010" s="49"/>
      <c r="C1010" s="50" t="str">
        <f aca="false">INDEX((klasyfikacja!$B$2:$B$136),MATCH(A1010,klasyfikacja!$A$2:$A$136,0))</f>
        <v>Dotacja celowa otrzymana z budżetu państwa na inwestycje i zakupy inwestycyjne realizowane przez powiat na podstawie porozumień z organami administracji rządowej</v>
      </c>
      <c r="D1010" s="98" t="n">
        <v>751</v>
      </c>
      <c r="E1010" s="102" t="n">
        <v>6420</v>
      </c>
      <c r="F1010" s="100" t="n">
        <f aca="false">SUM(G1010:H1010)</f>
        <v>0</v>
      </c>
      <c r="G1010" s="101" t="n">
        <f aca="false" t="array" ref="G1010:G1010">SUM(IF(ewidencja!$A$8:$A$759=D1010,IF(ewidencja!$C$8:$C$759=E1010,ewidencja!$F$8:$F$759,0),0))</f>
        <v>0</v>
      </c>
      <c r="H1010" s="101" t="n">
        <f aca="false" t="array" ref="H1010:H1010">SUM(IF(ewidencja!$A$8:$A$759=D1010,IF(ewidencja!$C$8:$C$759=E1010,ewidencja!$G$8:$G$759,0),0))</f>
        <v>0</v>
      </c>
    </row>
    <row r="1011" s="112" customFormat="true" ht="12.75" hidden="true" customHeight="true" outlineLevel="0" collapsed="false">
      <c r="A1011" s="49" t="s">
        <v>825</v>
      </c>
      <c r="B1011" s="49"/>
      <c r="C1011" s="50" t="str">
        <f aca="false">INDEX((klasyfikacja!$B$2:$B$136),MATCH(A1011,klasyfikacja!$A$2:$A$136,0))</f>
        <v>Dotacja celowa otrzymana z budżetu państwa na realizację inwestycji i zakupów inwestycyjnych własnych powiatu</v>
      </c>
      <c r="D1011" s="98" t="n">
        <v>751</v>
      </c>
      <c r="E1011" s="102" t="n">
        <v>6430</v>
      </c>
      <c r="F1011" s="100" t="n">
        <f aca="false">SUM(G1011:H1011)</f>
        <v>0</v>
      </c>
      <c r="G1011" s="101" t="n">
        <f aca="false" t="array" ref="G1011:G1011">SUM(IF(ewidencja!$A$8:$A$759=D1011,IF(ewidencja!$C$8:$C$759=E1011,ewidencja!$F$8:$F$759,0),0))</f>
        <v>0</v>
      </c>
      <c r="H1011" s="101" t="n">
        <f aca="false" t="array" ref="H1011:H1011">SUM(IF(ewidencja!$A$8:$A$759=D1011,IF(ewidencja!$C$8:$C$759=E1011,ewidencja!$G$8:$G$759,0),0))</f>
        <v>0</v>
      </c>
    </row>
    <row r="1012" s="112" customFormat="true" ht="12.75" hidden="true" customHeight="true" outlineLevel="0" collapsed="false">
      <c r="A1012" s="49" t="s">
        <v>827</v>
      </c>
      <c r="B1012" s="49"/>
      <c r="C1012" s="50" t="str">
        <f aca="false">INDEX((klasyfikacja!$B$2:$B$136),MATCH(A1012,klasyfikacja!$A$2:$A$136,0))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012" s="98" t="n">
        <v>751</v>
      </c>
      <c r="E1012" s="102" t="n">
        <v>6440</v>
      </c>
      <c r="F1012" s="100" t="n">
        <f aca="false">SUM(G1012:H1012)</f>
        <v>0</v>
      </c>
      <c r="G1012" s="101" t="n">
        <f aca="false" t="array" ref="G1012:G1012">SUM(IF(ewidencja!$A$8:$A$759=D1012,IF(ewidencja!$C$8:$C$759=E1012,ewidencja!$F$8:$F$759,0),0))</f>
        <v>0</v>
      </c>
      <c r="H1012" s="101" t="n">
        <f aca="false" t="array" ref="H1012:H1012">SUM(IF(ewidencja!$A$8:$A$759=D1012,IF(ewidencja!$C$8:$C$759=E1012,ewidencja!$G$8:$G$759,0),0))</f>
        <v>0</v>
      </c>
    </row>
    <row r="1013" s="112" customFormat="true" ht="12.75" hidden="true" customHeight="true" outlineLevel="0" collapsed="false">
      <c r="A1013" s="49" t="s">
        <v>829</v>
      </c>
      <c r="B1013" s="49"/>
      <c r="C1013" s="50" t="str">
        <f aca="false">INDEX((klasyfikacja!$B$2:$B$136),MATCH(A1013,klasyfikacja!$A$2:$A$136,0))</f>
        <v>Dotacja celowa otrzymana z gminy na inwestycje i zakupy inwestycyjne realizowane na podstawie porozumień (umów) między jednostkami samorządu terytorialnego</v>
      </c>
      <c r="D1013" s="98" t="n">
        <v>751</v>
      </c>
      <c r="E1013" s="102" t="n">
        <v>6610</v>
      </c>
      <c r="F1013" s="100" t="n">
        <f aca="false">SUM(G1013:H1013)</f>
        <v>0</v>
      </c>
      <c r="G1013" s="101" t="n">
        <f aca="false" t="array" ref="G1013:G1013">SUM(IF(ewidencja!$A$8:$A$759=D1013,IF(ewidencja!$C$8:$C$759=E1013,ewidencja!$F$8:$F$759,0),0))</f>
        <v>0</v>
      </c>
      <c r="H1013" s="101" t="n">
        <f aca="false" t="array" ref="H1013:H1013">SUM(IF(ewidencja!$A$8:$A$759=D1013,IF(ewidencja!$C$8:$C$759=E1013,ewidencja!$G$8:$G$759,0),0))</f>
        <v>0</v>
      </c>
    </row>
    <row r="1014" s="112" customFormat="true" ht="12.75" hidden="true" customHeight="true" outlineLevel="0" collapsed="false">
      <c r="A1014" s="49" t="s">
        <v>831</v>
      </c>
      <c r="B1014" s="49"/>
      <c r="C1014" s="50" t="str">
        <f aca="false">INDEX((klasyfikacja!$B$2:$B$136),MATCH(A1014,klasyfikacja!$A$2:$A$136,0))</f>
        <v>Dotacja celowa otrzymana z powiatu na inwestycje i zakupy inwestycyjne realizowane na podstawie porozumień (umów) między jednostkami samorządu terytorialnego</v>
      </c>
      <c r="D1014" s="98" t="n">
        <v>751</v>
      </c>
      <c r="E1014" s="102" t="n">
        <v>6620</v>
      </c>
      <c r="F1014" s="100" t="n">
        <f aca="false">SUM(G1014:H1014)</f>
        <v>0</v>
      </c>
      <c r="G1014" s="101" t="n">
        <f aca="false" t="array" ref="G1014:G1014">SUM(IF(ewidencja!$A$8:$A$759=D1014,IF(ewidencja!$C$8:$C$759=E1014,ewidencja!$F$8:$F$759,0),0))</f>
        <v>0</v>
      </c>
      <c r="H1014" s="101" t="n">
        <f aca="false" t="array" ref="H1014:H1014">SUM(IF(ewidencja!$A$8:$A$759=D1014,IF(ewidencja!$C$8:$C$759=E1014,ewidencja!$G$8:$G$759,0),0))</f>
        <v>0</v>
      </c>
    </row>
    <row r="1015" s="112" customFormat="true" ht="12.75" hidden="true" customHeight="true" outlineLevel="0" collapsed="false">
      <c r="A1015" s="49" t="s">
        <v>833</v>
      </c>
      <c r="B1015" s="49"/>
      <c r="C1015" s="50" t="str">
        <f aca="false">INDEX((klasyfikacja!$B$2:$B$136),MATCH(A1015,klasyfikacja!$A$2:$A$136,0))</f>
        <v>Dotacja celowa otrzymana z samorządu województwa na inwestycje i zakupy inwestycyjne realizowane na podstawie porozumień (umów) między jednostkami samorządu terytorialnego</v>
      </c>
      <c r="D1015" s="98" t="n">
        <v>751</v>
      </c>
      <c r="E1015" s="102" t="n">
        <v>6630</v>
      </c>
      <c r="F1015" s="100" t="n">
        <f aca="false">SUM(G1015:H1015)</f>
        <v>0</v>
      </c>
      <c r="G1015" s="101" t="n">
        <f aca="false" t="array" ref="G1015:G1015">SUM(IF(ewidencja!$A$8:$A$759=D1015,IF(ewidencja!$C$8:$C$759=E1015,ewidencja!$F$8:$F$759,0),0))</f>
        <v>0</v>
      </c>
      <c r="H1015" s="101" t="n">
        <f aca="false" t="array" ref="H1015:H1015">SUM(IF(ewidencja!$A$8:$A$759=D1015,IF(ewidencja!$C$8:$C$759=E1015,ewidencja!$G$8:$G$759,0),0))</f>
        <v>0</v>
      </c>
    </row>
    <row r="1016" s="112" customFormat="true" ht="12.75" hidden="true" customHeight="true" outlineLevel="0" collapsed="false">
      <c r="A1016" s="49" t="s">
        <v>837</v>
      </c>
      <c r="B1016" s="49"/>
      <c r="C1016" s="50" t="str">
        <f aca="false">INDEX((klasyfikacja!$B$2:$B$136),MATCH(A1016,klasyfikacja!$A$2:$A$136,0))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016" s="98" t="n">
        <v>751</v>
      </c>
      <c r="E1016" s="102" t="n">
        <v>6660</v>
      </c>
      <c r="F1016" s="100" t="n">
        <f aca="false">SUM(G1016:H1016)</f>
        <v>0</v>
      </c>
      <c r="G1016" s="101" t="n">
        <f aca="false" t="array" ref="G1016:G1016">SUM(IF(ewidencja!$A$8:$A$759=D1016,IF(ewidencja!$C$8:$C$759=E1016,ewidencja!$F$8:$F$759,0),0))</f>
        <v>0</v>
      </c>
      <c r="H1016" s="101" t="n">
        <f aca="false" t="array" ref="H1016:H1016">SUM(IF(ewidencja!$A$8:$A$759=D1016,IF(ewidencja!$C$8:$C$759=E1016,ewidencja!$G$8:$G$759,0),0))</f>
        <v>0</v>
      </c>
    </row>
    <row r="1017" s="112" customFormat="true" ht="12.75" hidden="true" customHeight="true" outlineLevel="0" collapsed="false">
      <c r="A1017" s="49" t="s">
        <v>839</v>
      </c>
      <c r="B1017" s="49"/>
      <c r="C1017" s="50" t="str">
        <f aca="false">INDEX((klasyfikacja!$B$2:$B$136),MATCH(A1017,klasyfikacja!$A$2:$A$136,0))</f>
        <v>Wpłata środków finansowych z niewykorzystanych w terminie wydatków, które nie wygasają z upływem roku budżetowego</v>
      </c>
      <c r="D1017" s="98" t="n">
        <v>751</v>
      </c>
      <c r="E1017" s="102" t="n">
        <v>6680</v>
      </c>
      <c r="F1017" s="100" t="n">
        <f aca="false">SUM(G1017:H1017)</f>
        <v>0</v>
      </c>
      <c r="G1017" s="101" t="n">
        <f aca="false" t="array" ref="G1017:G1017">SUM(IF(ewidencja!$A$8:$A$759=D1017,IF(ewidencja!$C$8:$C$759=E1017,ewidencja!$F$8:$F$759,0),0))</f>
        <v>0</v>
      </c>
      <c r="H1017" s="101" t="n">
        <f aca="false" t="array" ref="H1017:H1017">SUM(IF(ewidencja!$A$8:$A$759=D1017,IF(ewidencja!$C$8:$C$759=E1017,ewidencja!$G$8:$G$759,0),0))</f>
        <v>0</v>
      </c>
    </row>
    <row r="1018" s="112" customFormat="true" ht="12.75" hidden="true" customHeight="true" outlineLevel="0" collapsed="false">
      <c r="A1018" s="49" t="s">
        <v>841</v>
      </c>
      <c r="B1018" s="49"/>
      <c r="C1018" s="50" t="str">
        <f aca="false">INDEX((klasyfikacja!$B$2:$B$136),MATCH(A1018,klasyfikacja!$A$2:$A$136,0))</f>
        <v>Wpływy ze zwrotów niewykorzystanych dotacji oraz płatności, dotyczące dochodów majątkowych</v>
      </c>
      <c r="D1018" s="105" t="n">
        <v>751</v>
      </c>
      <c r="E1018" s="106" t="n">
        <v>6690</v>
      </c>
      <c r="F1018" s="100" t="n">
        <f aca="false">SUM(G1018:H1018)</f>
        <v>0</v>
      </c>
      <c r="G1018" s="101" t="n">
        <f aca="false" t="array" ref="G1018:G1018">SUM(IF(ewidencja!$A$8:$A$759=D1018,IF(ewidencja!$C$8:$C$759=E1018,ewidencja!$F$8:$F$759,0),0))</f>
        <v>0</v>
      </c>
      <c r="H1018" s="101" t="n">
        <f aca="false" t="array" ref="H1018:H1018">SUM(IF(ewidencja!$A$8:$A$759=D1018,IF(ewidencja!$C$8:$C$759=E1018,ewidencja!$G$8:$G$759,0),0))</f>
        <v>0</v>
      </c>
    </row>
    <row r="1019" s="93" customFormat="true" ht="30.75" hidden="false" customHeight="true" outlineLevel="0" collapsed="false">
      <c r="A1019" s="88" t="n">
        <v>752</v>
      </c>
      <c r="B1019" s="88" t="n">
        <v>1</v>
      </c>
      <c r="C1019" s="89" t="s">
        <v>880</v>
      </c>
      <c r="D1019" s="90"/>
      <c r="E1019" s="90"/>
      <c r="F1019" s="91" t="n">
        <f aca="false">SUM(G1019:H1019)</f>
        <v>1700</v>
      </c>
      <c r="G1019" s="92" t="n">
        <f aca="false">SUM(G1020+G1108)</f>
        <v>0</v>
      </c>
      <c r="H1019" s="92" t="n">
        <f aca="false">SUM(H1020+H1108)</f>
        <v>1700</v>
      </c>
    </row>
    <row r="1020" s="51" customFormat="true" ht="18" hidden="false" customHeight="true" outlineLevel="0" collapsed="false">
      <c r="A1020" s="94"/>
      <c r="B1020" s="94"/>
      <c r="C1020" s="95" t="s">
        <v>860</v>
      </c>
      <c r="D1020" s="90"/>
      <c r="E1020" s="90"/>
      <c r="F1020" s="96" t="n">
        <f aca="false">SUM(G1020:H1020)</f>
        <v>1700</v>
      </c>
      <c r="G1020" s="97" t="n">
        <f aca="false">SUM(G1021:G1107)</f>
        <v>0</v>
      </c>
      <c r="H1020" s="97" t="n">
        <f aca="false">SUM(H1021:H1107)</f>
        <v>1700</v>
      </c>
      <c r="K1020" s="111"/>
    </row>
    <row r="1021" s="51" customFormat="true" ht="12.75" hidden="true" customHeight="true" outlineLevel="0" collapsed="false">
      <c r="A1021" s="49" t="s">
        <v>576</v>
      </c>
      <c r="B1021" s="49"/>
      <c r="C1021" s="50" t="str">
        <f aca="false">INDEX((klasyfikacja!$B$2:$B$136),MATCH(A1021,klasyfikacja!$A$2:$A$136,0))</f>
        <v>Wpływy z podatku dochodowego od osób fizycznych</v>
      </c>
      <c r="D1021" s="98" t="n">
        <v>752</v>
      </c>
      <c r="E1021" s="99" t="s">
        <v>501</v>
      </c>
      <c r="F1021" s="100" t="n">
        <f aca="false">SUM(G1021:H1021)</f>
        <v>0</v>
      </c>
      <c r="G1021" s="101" t="n">
        <f aca="false" t="array" ref="G1021:G1021">SUM(IF(ewidencja!$A$8:$A$759=D1021,IF(ewidencja!$C$8:$C$759=E1021,ewidencja!$F$8:$F$759,0),0))</f>
        <v>0</v>
      </c>
      <c r="H1021" s="101" t="n">
        <f aca="false" t="array" ref="H1021:H1021">SUM(IF(ewidencja!$A$8:$A$759=D1021,IF(ewidencja!$C$8:$C$759=E1021,ewidencja!$G$8:$G$759,0),0))</f>
        <v>0</v>
      </c>
      <c r="K1021" s="111"/>
    </row>
    <row r="1022" s="51" customFormat="true" ht="12.75" hidden="true" customHeight="true" outlineLevel="0" collapsed="false">
      <c r="A1022" s="49" t="s">
        <v>578</v>
      </c>
      <c r="B1022" s="49"/>
      <c r="C1022" s="50" t="str">
        <f aca="false">INDEX((klasyfikacja!$B$2:$B$136),MATCH(A1022,klasyfikacja!$A$2:$A$136,0))</f>
        <v>Wpływy z podatku dochodowego od osób prawnych</v>
      </c>
      <c r="D1022" s="98" t="n">
        <v>752</v>
      </c>
      <c r="E1022" s="102" t="s">
        <v>498</v>
      </c>
      <c r="F1022" s="100" t="n">
        <f aca="false">SUM(G1022:H1022)</f>
        <v>0</v>
      </c>
      <c r="G1022" s="101" t="n">
        <f aca="false" t="array" ref="G1022:G1022">SUM(IF(ewidencja!$A$8:$A$759=D1022,IF(ewidencja!$C$8:$C$759=E1022,ewidencja!$F$8:$F$759,0),0))</f>
        <v>0</v>
      </c>
      <c r="H1022" s="101" t="n">
        <f aca="false" t="array" ref="H1022:H1022">SUM(IF(ewidencja!$A$8:$A$759=D1022,IF(ewidencja!$C$8:$C$759=E1022,ewidencja!$G$8:$G$759,0),0))</f>
        <v>0</v>
      </c>
      <c r="K1022" s="111"/>
    </row>
    <row r="1023" s="51" customFormat="true" ht="12.75" hidden="true" customHeight="true" outlineLevel="0" collapsed="false">
      <c r="A1023" s="49" t="s">
        <v>580</v>
      </c>
      <c r="B1023" s="49"/>
      <c r="C1023" s="50" t="str">
        <f aca="false">INDEX((klasyfikacja!$B$2:$B$136),MATCH(A1023,klasyfikacja!$A$2:$A$136,0))</f>
        <v>Wpływy z części opłaty za zezwolenie na sprzedaż napojów alkoholowych w obrocie hurtowym</v>
      </c>
      <c r="D1023" s="98" t="n">
        <v>752</v>
      </c>
      <c r="E1023" s="102" t="s">
        <v>334</v>
      </c>
      <c r="F1023" s="100" t="n">
        <f aca="false">SUM(G1023:H1023)</f>
        <v>0</v>
      </c>
      <c r="G1023" s="101" t="n">
        <f aca="false" t="array" ref="G1023:G1023">SUM(IF(ewidencja!$A$8:$A$759=D1023,IF(ewidencja!$C$8:$C$759=E1023,ewidencja!$F$8:$F$759,0),0))</f>
        <v>0</v>
      </c>
      <c r="H1023" s="101" t="n">
        <f aca="false" t="array" ref="H1023:H1023">SUM(IF(ewidencja!$A$8:$A$759=D1023,IF(ewidencja!$C$8:$C$759=E1023,ewidencja!$G$8:$G$759,0),0))</f>
        <v>0</v>
      </c>
      <c r="K1023" s="111"/>
    </row>
    <row r="1024" s="51" customFormat="true" ht="12.75" hidden="true" customHeight="true" outlineLevel="0" collapsed="false">
      <c r="A1024" s="49" t="s">
        <v>582</v>
      </c>
      <c r="B1024" s="49"/>
      <c r="C1024" s="50" t="str">
        <f aca="false">INDEX((klasyfikacja!$B$2:$B$136),MATCH(A1024,klasyfikacja!$A$2:$A$136,0))</f>
        <v>Wpływy z podatku od nieruchomości</v>
      </c>
      <c r="D1024" s="98" t="n">
        <v>752</v>
      </c>
      <c r="E1024" s="102" t="s">
        <v>405</v>
      </c>
      <c r="F1024" s="100" t="n">
        <f aca="false">SUM(G1024:H1024)</f>
        <v>0</v>
      </c>
      <c r="G1024" s="101" t="n">
        <f aca="false" t="array" ref="G1024:G1024">SUM(IF(ewidencja!$A$8:$A$759=D1024,IF(ewidencja!$C$8:$C$759=E1024,ewidencja!$F$8:$F$759,0),0))</f>
        <v>0</v>
      </c>
      <c r="H1024" s="101" t="n">
        <f aca="false" t="array" ref="H1024:H1024">SUM(IF(ewidencja!$A$8:$A$759=D1024,IF(ewidencja!$C$8:$C$759=E1024,ewidencja!$G$8:$G$759,0),0))</f>
        <v>0</v>
      </c>
      <c r="K1024" s="111"/>
    </row>
    <row r="1025" s="51" customFormat="true" ht="12.75" hidden="true" customHeight="true" outlineLevel="0" collapsed="false">
      <c r="A1025" s="49" t="s">
        <v>584</v>
      </c>
      <c r="B1025" s="49"/>
      <c r="C1025" s="50" t="str">
        <f aca="false">INDEX((klasyfikacja!$B$2:$B$136),MATCH(A1025,klasyfikacja!$A$2:$A$136,0))</f>
        <v>Wpływy z podatku rolnego</v>
      </c>
      <c r="D1025" s="98" t="n">
        <v>752</v>
      </c>
      <c r="E1025" s="102" t="s">
        <v>411</v>
      </c>
      <c r="F1025" s="100" t="n">
        <f aca="false">SUM(G1025:H1025)</f>
        <v>0</v>
      </c>
      <c r="G1025" s="101" t="n">
        <f aca="false" t="array" ref="G1025:G1025">SUM(IF(ewidencja!$A$8:$A$759=D1025,IF(ewidencja!$C$8:$C$759=E1025,ewidencja!$F$8:$F$759,0),0))</f>
        <v>0</v>
      </c>
      <c r="H1025" s="101" t="n">
        <f aca="false" t="array" ref="H1025:H1025">SUM(IF(ewidencja!$A$8:$A$759=D1025,IF(ewidencja!$C$8:$C$759=E1025,ewidencja!$G$8:$G$759,0),0))</f>
        <v>0</v>
      </c>
      <c r="K1025" s="111"/>
    </row>
    <row r="1026" s="51" customFormat="true" ht="12.75" hidden="true" customHeight="true" outlineLevel="0" collapsed="false">
      <c r="A1026" s="49" t="s">
        <v>586</v>
      </c>
      <c r="B1026" s="49"/>
      <c r="C1026" s="50" t="str">
        <f aca="false">INDEX((klasyfikacja!$B$2:$B$136),MATCH(A1026,klasyfikacja!$A$2:$A$136,0))</f>
        <v>Wpływy z podatku leśnego</v>
      </c>
      <c r="D1026" s="98" t="n">
        <v>752</v>
      </c>
      <c r="E1026" s="102" t="s">
        <v>400</v>
      </c>
      <c r="F1026" s="100" t="n">
        <f aca="false">SUM(G1026:H1026)</f>
        <v>0</v>
      </c>
      <c r="G1026" s="101" t="n">
        <f aca="false" t="array" ref="G1026:G1026">SUM(IF(ewidencja!$A$8:$A$759=D1026,IF(ewidencja!$C$8:$C$759=E1026,ewidencja!$F$8:$F$759,0),0))</f>
        <v>0</v>
      </c>
      <c r="H1026" s="101" t="n">
        <f aca="false" t="array" ref="H1026:H1026">SUM(IF(ewidencja!$A$8:$A$759=D1026,IF(ewidencja!$C$8:$C$759=E1026,ewidencja!$G$8:$G$759,0),0))</f>
        <v>0</v>
      </c>
      <c r="K1026" s="111"/>
    </row>
    <row r="1027" s="51" customFormat="true" ht="12.75" hidden="true" customHeight="true" outlineLevel="0" collapsed="false">
      <c r="A1027" s="49" t="s">
        <v>588</v>
      </c>
      <c r="B1027" s="49"/>
      <c r="C1027" s="50" t="str">
        <f aca="false">INDEX((klasyfikacja!$B$2:$B$136),MATCH(A1027,klasyfikacja!$A$2:$A$136,0))</f>
        <v>Wpływy z podatku od środków transportowych</v>
      </c>
      <c r="D1027" s="98" t="n">
        <v>752</v>
      </c>
      <c r="E1027" s="102" t="s">
        <v>409</v>
      </c>
      <c r="F1027" s="100" t="n">
        <f aca="false">SUM(G1027:H1027)</f>
        <v>0</v>
      </c>
      <c r="G1027" s="101" t="n">
        <f aca="false" t="array" ref="G1027:G1027">SUM(IF(ewidencja!$A$8:$A$759=D1027,IF(ewidencja!$C$8:$C$759=E1027,ewidencja!$F$8:$F$759,0),0))</f>
        <v>0</v>
      </c>
      <c r="H1027" s="101" t="n">
        <f aca="false" t="array" ref="H1027:H1027">SUM(IF(ewidencja!$A$8:$A$759=D1027,IF(ewidencja!$C$8:$C$759=E1027,ewidencja!$G$8:$G$759,0),0))</f>
        <v>0</v>
      </c>
      <c r="K1027" s="111"/>
    </row>
    <row r="1028" s="51" customFormat="true" ht="12.75" hidden="true" customHeight="true" outlineLevel="0" collapsed="false">
      <c r="A1028" s="49" t="s">
        <v>590</v>
      </c>
      <c r="B1028" s="49"/>
      <c r="C1028" s="50" t="str">
        <f aca="false">INDEX((klasyfikacja!$B$2:$B$136),MATCH(A1028,klasyfikacja!$A$2:$A$136,0))</f>
        <v>Wpływy z podatku od działalności gospodarczej osób fizycznych, opłacanego w formie karty podatkowej</v>
      </c>
      <c r="D1028" s="98" t="n">
        <v>752</v>
      </c>
      <c r="E1028" s="102" t="s">
        <v>170</v>
      </c>
      <c r="F1028" s="100" t="n">
        <f aca="false">SUM(G1028:H1028)</f>
        <v>0</v>
      </c>
      <c r="G1028" s="101" t="n">
        <f aca="false" t="array" ref="G1028:G1028">SUM(IF(ewidencja!$A$8:$A$759=D1028,IF(ewidencja!$C$8:$C$759=E1028,ewidencja!$F$8:$F$759,0),0))</f>
        <v>0</v>
      </c>
      <c r="H1028" s="101" t="n">
        <f aca="false" t="array" ref="H1028:H1028">SUM(IF(ewidencja!$A$8:$A$759=D1028,IF(ewidencja!$C$8:$C$759=E1028,ewidencja!$G$8:$G$759,0),0))</f>
        <v>0</v>
      </c>
      <c r="K1028" s="111"/>
    </row>
    <row r="1029" s="51" customFormat="true" ht="12.75" hidden="true" customHeight="true" outlineLevel="0" collapsed="false">
      <c r="A1029" s="49" t="s">
        <v>592</v>
      </c>
      <c r="B1029" s="49"/>
      <c r="C1029" s="50" t="str">
        <f aca="false">INDEX((klasyfikacja!$B$2:$B$136),MATCH(A1029,klasyfikacja!$A$2:$A$136,0))</f>
        <v>Wpływy z podatku od spadków i darowizn</v>
      </c>
      <c r="D1029" s="98" t="n">
        <v>752</v>
      </c>
      <c r="E1029" s="102" t="s">
        <v>407</v>
      </c>
      <c r="F1029" s="100" t="n">
        <f aca="false">SUM(G1029:H1029)</f>
        <v>0</v>
      </c>
      <c r="G1029" s="101" t="n">
        <f aca="false" t="array" ref="G1029:G1029">SUM(IF(ewidencja!$A$8:$A$759=D1029,IF(ewidencja!$C$8:$C$759=E1029,ewidencja!$F$8:$F$759,0),0))</f>
        <v>0</v>
      </c>
      <c r="H1029" s="101" t="n">
        <f aca="false" t="array" ref="H1029:H1029">SUM(IF(ewidencja!$A$8:$A$759=D1029,IF(ewidencja!$C$8:$C$759=E1029,ewidencja!$G$8:$G$759,0),0))</f>
        <v>0</v>
      </c>
      <c r="K1029" s="111"/>
    </row>
    <row r="1030" s="51" customFormat="true" ht="12.75" hidden="true" customHeight="true" outlineLevel="0" collapsed="false">
      <c r="A1030" s="49" t="s">
        <v>594</v>
      </c>
      <c r="B1030" s="49"/>
      <c r="C1030" s="50" t="str">
        <f aca="false">INDEX((klasyfikacja!$B$2:$B$136),MATCH(A1030,klasyfikacja!$A$2:$A$136,0))</f>
        <v>Wpływy z opłaty od posiadania psów</v>
      </c>
      <c r="D1030" s="98" t="n">
        <v>752</v>
      </c>
      <c r="E1030" s="102" t="s">
        <v>336</v>
      </c>
      <c r="F1030" s="100" t="n">
        <f aca="false">SUM(G1030:H1030)</f>
        <v>0</v>
      </c>
      <c r="G1030" s="101" t="n">
        <f aca="false" t="array" ref="G1030:G1030">SUM(IF(ewidencja!$A$8:$A$759=D1030,IF(ewidencja!$C$8:$C$759=E1030,ewidencja!$F$8:$F$759,0),0))</f>
        <v>0</v>
      </c>
      <c r="H1030" s="101" t="n">
        <f aca="false" t="array" ref="H1030:H1030">SUM(IF(ewidencja!$A$8:$A$759=D1030,IF(ewidencja!$C$8:$C$759=E1030,ewidencja!$G$8:$G$759,0),0))</f>
        <v>0</v>
      </c>
      <c r="K1030" s="111"/>
    </row>
    <row r="1031" s="51" customFormat="true" ht="12.75" hidden="true" customHeight="true" outlineLevel="0" collapsed="false">
      <c r="A1031" s="49" t="s">
        <v>596</v>
      </c>
      <c r="B1031" s="49"/>
      <c r="C1031" s="50" t="str">
        <f aca="false">INDEX((klasyfikacja!$B$2:$B$136),MATCH(A1031,klasyfikacja!$A$2:$A$136,0))</f>
        <v>Wpływy z opłaty uzdrowiskowej, pobieranej w gminach posiadających status gminy uzdrowiskowej</v>
      </c>
      <c r="D1031" s="98" t="n">
        <v>752</v>
      </c>
      <c r="E1031" s="102" t="s">
        <v>861</v>
      </c>
      <c r="F1031" s="100" t="n">
        <f aca="false">SUM(G1031:H1031)</f>
        <v>0</v>
      </c>
      <c r="G1031" s="101" t="n">
        <f aca="false" t="array" ref="G1031:G1031">SUM(IF(ewidencja!$A$8:$A$759=D1031,IF(ewidencja!$C$8:$C$759=E1031,ewidencja!$F$8:$F$759,0),0))</f>
        <v>0</v>
      </c>
      <c r="H1031" s="101" t="n">
        <f aca="false" t="array" ref="H1031:H1031">SUM(IF(ewidencja!$A$8:$A$759=D1031,IF(ewidencja!$C$8:$C$759=E1031,ewidencja!$G$8:$G$759,0),0))</f>
        <v>0</v>
      </c>
      <c r="K1031" s="111"/>
    </row>
    <row r="1032" s="51" customFormat="true" ht="12.75" hidden="true" customHeight="true" outlineLevel="0" collapsed="false">
      <c r="A1032" s="49" t="s">
        <v>598</v>
      </c>
      <c r="B1032" s="49"/>
      <c r="C1032" s="50" t="str">
        <f aca="false">INDEX((klasyfikacja!$B$2:$B$136),MATCH(A1032,klasyfikacja!$A$2:$A$136,0))</f>
        <v>Wpływy z opłaty produktowej</v>
      </c>
      <c r="D1032" s="98" t="n">
        <v>752</v>
      </c>
      <c r="E1032" s="102" t="s">
        <v>338</v>
      </c>
      <c r="F1032" s="100" t="n">
        <f aca="false">SUM(G1032:H1032)</f>
        <v>0</v>
      </c>
      <c r="G1032" s="101" t="n">
        <f aca="false" t="array" ref="G1032:G1032">SUM(IF(ewidencja!$A$8:$A$759=D1032,IF(ewidencja!$C$8:$C$759=E1032,ewidencja!$F$8:$F$759,0),0))</f>
        <v>0</v>
      </c>
      <c r="H1032" s="101" t="n">
        <f aca="false" t="array" ref="H1032:H1032">SUM(IF(ewidencja!$A$8:$A$759=D1032,IF(ewidencja!$C$8:$C$759=E1032,ewidencja!$G$8:$G$759,0),0))</f>
        <v>0</v>
      </c>
      <c r="K1032" s="111"/>
    </row>
    <row r="1033" s="51" customFormat="true" ht="12.75" hidden="true" customHeight="true" outlineLevel="0" collapsed="false">
      <c r="A1033" s="49" t="s">
        <v>600</v>
      </c>
      <c r="B1033" s="49"/>
      <c r="C1033" s="50" t="str">
        <f aca="false">INDEX((klasyfikacja!$B$2:$B$136),MATCH(A1033,klasyfikacja!$A$2:$A$136,0))</f>
        <v>Wpływy z opłaty skarbowej</v>
      </c>
      <c r="D1033" s="98" t="n">
        <v>752</v>
      </c>
      <c r="E1033" s="102" t="s">
        <v>341</v>
      </c>
      <c r="F1033" s="100" t="n">
        <f aca="false">SUM(G1033:H1033)</f>
        <v>0</v>
      </c>
      <c r="G1033" s="101" t="n">
        <f aca="false" t="array" ref="G1033:G1033">SUM(IF(ewidencja!$A$8:$A$759=D1033,IF(ewidencja!$C$8:$C$759=E1033,ewidencja!$F$8:$F$759,0),0))</f>
        <v>0</v>
      </c>
      <c r="H1033" s="101" t="n">
        <f aca="false" t="array" ref="H1033:H1033">SUM(IF(ewidencja!$A$8:$A$759=D1033,IF(ewidencja!$C$8:$C$759=E1033,ewidencja!$G$8:$G$759,0),0))</f>
        <v>0</v>
      </c>
      <c r="K1033" s="111"/>
    </row>
    <row r="1034" s="51" customFormat="true" ht="12.75" hidden="true" customHeight="true" outlineLevel="0" collapsed="false">
      <c r="A1034" s="49" t="s">
        <v>602</v>
      </c>
      <c r="B1034" s="49"/>
      <c r="C1034" s="50" t="str">
        <f aca="false">INDEX((klasyfikacja!$B$2:$B$136),MATCH(A1034,klasyfikacja!$A$2:$A$136,0))</f>
        <v>Wpływy z opłaty komunikacyjnej</v>
      </c>
      <c r="D1034" s="98" t="n">
        <v>752</v>
      </c>
      <c r="E1034" s="102" t="s">
        <v>332</v>
      </c>
      <c r="F1034" s="100" t="n">
        <f aca="false">SUM(G1034:H1034)</f>
        <v>0</v>
      </c>
      <c r="G1034" s="101" t="n">
        <f aca="false" t="array" ref="G1034:G1034">SUM(IF(ewidencja!$A$8:$A$759=D1034,IF(ewidencja!$C$8:$C$759=E1034,ewidencja!$F$8:$F$759,0),0))</f>
        <v>0</v>
      </c>
      <c r="H1034" s="101" t="n">
        <f aca="false" t="array" ref="H1034:H1034">SUM(IF(ewidencja!$A$8:$A$759=D1034,IF(ewidencja!$C$8:$C$759=E1034,ewidencja!$G$8:$G$759,0),0))</f>
        <v>0</v>
      </c>
      <c r="K1034" s="111"/>
    </row>
    <row r="1035" s="51" customFormat="true" ht="12.75" hidden="true" customHeight="true" outlineLevel="0" collapsed="false">
      <c r="A1035" s="49" t="s">
        <v>604</v>
      </c>
      <c r="B1035" s="49"/>
      <c r="C1035" s="50" t="str">
        <f aca="false">INDEX((klasyfikacja!$B$2:$B$136),MATCH(A1035,klasyfikacja!$A$2:$A$136,0))</f>
        <v>Wpływy z opłaty targowej</v>
      </c>
      <c r="D1035" s="98" t="n">
        <v>752</v>
      </c>
      <c r="E1035" s="102" t="s">
        <v>344</v>
      </c>
      <c r="F1035" s="100" t="n">
        <f aca="false">SUM(G1035:H1035)</f>
        <v>0</v>
      </c>
      <c r="G1035" s="101" t="n">
        <f aca="false" t="array" ref="G1035:G1035">SUM(IF(ewidencja!$A$8:$A$759=D1035,IF(ewidencja!$C$8:$C$759=E1035,ewidencja!$F$8:$F$759,0),0))</f>
        <v>0</v>
      </c>
      <c r="H1035" s="101" t="n">
        <f aca="false" t="array" ref="H1035:H1035">SUM(IF(ewidencja!$A$8:$A$759=D1035,IF(ewidencja!$C$8:$C$759=E1035,ewidencja!$G$8:$G$759,0),0))</f>
        <v>0</v>
      </c>
      <c r="K1035" s="111"/>
    </row>
    <row r="1036" s="51" customFormat="true" ht="12.75" hidden="true" customHeight="true" outlineLevel="0" collapsed="false">
      <c r="A1036" s="49" t="s">
        <v>606</v>
      </c>
      <c r="B1036" s="49"/>
      <c r="C1036" s="50" t="str">
        <f aca="false">INDEX((klasyfikacja!$B$2:$B$136),MATCH(A1036,klasyfikacja!$A$2:$A$136,0))</f>
        <v>Wpływy z opłaty miejscowej</v>
      </c>
      <c r="D1036" s="98" t="n">
        <v>752</v>
      </c>
      <c r="E1036" s="102" t="s">
        <v>862</v>
      </c>
      <c r="F1036" s="100" t="n">
        <f aca="false">SUM(G1036:H1036)</f>
        <v>0</v>
      </c>
      <c r="G1036" s="101" t="n">
        <f aca="false" t="array" ref="G1036:G1036">SUM(IF(ewidencja!$A$8:$A$759=D1036,IF(ewidencja!$C$8:$C$759=E1036,ewidencja!$F$8:$F$759,0),0))</f>
        <v>0</v>
      </c>
      <c r="H1036" s="101" t="n">
        <f aca="false" t="array" ref="H1036:H1036">SUM(IF(ewidencja!$A$8:$A$759=D1036,IF(ewidencja!$C$8:$C$759=E1036,ewidencja!$G$8:$G$759,0),0))</f>
        <v>0</v>
      </c>
      <c r="K1036" s="111"/>
    </row>
    <row r="1037" s="51" customFormat="true" ht="12.75" hidden="true" customHeight="true" outlineLevel="0" collapsed="false">
      <c r="A1037" s="49" t="s">
        <v>608</v>
      </c>
      <c r="B1037" s="49"/>
      <c r="C1037" s="50" t="str">
        <f aca="false">INDEX((klasyfikacja!$B$2:$B$136),MATCH(A1037,klasyfikacja!$A$2:$A$136,0))</f>
        <v>Wpływy z opłaty eksploatacyjnej</v>
      </c>
      <c r="D1037" s="98" t="n">
        <v>752</v>
      </c>
      <c r="E1037" s="102" t="s">
        <v>330</v>
      </c>
      <c r="F1037" s="100" t="n">
        <f aca="false">SUM(G1037:H1037)</f>
        <v>0</v>
      </c>
      <c r="G1037" s="101" t="n">
        <f aca="false" t="array" ref="G1037:G1037">SUM(IF(ewidencja!$A$8:$A$759=D1037,IF(ewidencja!$C$8:$C$759=E1037,ewidencja!$F$8:$F$759,0),0))</f>
        <v>0</v>
      </c>
      <c r="H1037" s="101" t="n">
        <f aca="false" t="array" ref="H1037:H1037">SUM(IF(ewidencja!$A$8:$A$759=D1037,IF(ewidencja!$C$8:$C$759=E1037,ewidencja!$G$8:$G$759,0),0))</f>
        <v>0</v>
      </c>
      <c r="K1037" s="111"/>
    </row>
    <row r="1038" s="51" customFormat="true" ht="12.75" hidden="true" customHeight="true" outlineLevel="0" collapsed="false">
      <c r="A1038" s="49" t="s">
        <v>610</v>
      </c>
      <c r="B1038" s="49"/>
      <c r="C1038" s="50" t="str">
        <f aca="false">INDEX((klasyfikacja!$B$2:$B$136),MATCH(A1038,klasyfikacja!$A$2:$A$136,0))</f>
        <v>Wpływy z opłat za trwały zarząd, użytkowanie i służebności</v>
      </c>
      <c r="D1038" s="98" t="n">
        <v>752</v>
      </c>
      <c r="E1038" s="102" t="s">
        <v>390</v>
      </c>
      <c r="F1038" s="100" t="n">
        <f aca="false">SUM(G1038:H1038)</f>
        <v>0</v>
      </c>
      <c r="G1038" s="101" t="n">
        <f aca="false" t="array" ref="G1038:G1038">SUM(IF(ewidencja!$A$8:$A$759=D1038,IF(ewidencja!$C$8:$C$759=E1038,ewidencja!$F$8:$F$759,0),0))</f>
        <v>0</v>
      </c>
      <c r="H1038" s="101" t="n">
        <f aca="false" t="array" ref="H1038:H1038">SUM(IF(ewidencja!$A$8:$A$759=D1038,IF(ewidencja!$C$8:$C$759=E1038,ewidencja!$G$8:$G$759,0),0))</f>
        <v>0</v>
      </c>
      <c r="K1038" s="111"/>
    </row>
    <row r="1039" s="51" customFormat="true" ht="12.75" hidden="true" customHeight="true" outlineLevel="0" collapsed="false">
      <c r="A1039" s="49" t="s">
        <v>612</v>
      </c>
      <c r="B1039" s="49"/>
      <c r="C1039" s="50" t="str">
        <f aca="false">INDEX((klasyfikacja!$B$2:$B$136),MATCH(A1039,klasyfikacja!$A$2:$A$136,0))</f>
        <v>Wpływy z opłat za zezwolenia na sprzedaż napojów alkoholowych</v>
      </c>
      <c r="D1039" s="98" t="n">
        <v>752</v>
      </c>
      <c r="E1039" s="102" t="s">
        <v>375</v>
      </c>
      <c r="F1039" s="100" t="n">
        <f aca="false">SUM(G1039:H1039)</f>
        <v>0</v>
      </c>
      <c r="G1039" s="101" t="n">
        <f aca="false" t="array" ref="G1039:G1039">SUM(IF(ewidencja!$A$8:$A$759=D1039,IF(ewidencja!$C$8:$C$759=E1039,ewidencja!$F$8:$F$759,0),0))</f>
        <v>0</v>
      </c>
      <c r="H1039" s="101" t="n">
        <f aca="false" t="array" ref="H1039:H1039">SUM(IF(ewidencja!$A$8:$A$759=D1039,IF(ewidencja!$C$8:$C$759=E1039,ewidencja!$G$8:$G$759,0),0))</f>
        <v>0</v>
      </c>
      <c r="K1039" s="111"/>
    </row>
    <row r="1040" s="51" customFormat="true" ht="12.75" hidden="true" customHeight="true" outlineLevel="0" collapsed="false">
      <c r="A1040" s="49" t="s">
        <v>614</v>
      </c>
      <c r="B1040" s="49"/>
      <c r="C1040" s="50" t="str">
        <f aca="false">INDEX((klasyfikacja!$B$2:$B$136),MATCH(A1040,klasyfikacja!$A$2:$A$136,0))</f>
        <v>Wpływy z innych lokalnych opłat pobieranych przez jednostki samorządu terytorialnego na podstawie odrębnych ustaw</v>
      </c>
      <c r="D1040" s="98" t="n">
        <v>752</v>
      </c>
      <c r="E1040" s="102" t="s">
        <v>30</v>
      </c>
      <c r="F1040" s="100" t="n">
        <f aca="false">SUM(G1040:H1040)</f>
        <v>0</v>
      </c>
      <c r="G1040" s="101" t="n">
        <f aca="false" t="array" ref="G1040:G1040">SUM(IF(ewidencja!$A$8:$A$759=D1040,IF(ewidencja!$C$8:$C$759=E1040,ewidencja!$F$8:$F$759,0),0))</f>
        <v>0</v>
      </c>
      <c r="H1040" s="101" t="n">
        <f aca="false" t="array" ref="H1040:H1040">SUM(IF(ewidencja!$A$8:$A$759=D1040,IF(ewidencja!$C$8:$C$759=E1040,ewidencja!$G$8:$G$759,0),0))</f>
        <v>0</v>
      </c>
      <c r="K1040" s="111"/>
    </row>
    <row r="1041" s="51" customFormat="true" ht="12.75" hidden="true" customHeight="true" outlineLevel="0" collapsed="false">
      <c r="A1041" s="49" t="s">
        <v>616</v>
      </c>
      <c r="B1041" s="49"/>
      <c r="C1041" s="50" t="str">
        <f aca="false">INDEX((klasyfikacja!$B$2:$B$136),MATCH(A1041,klasyfikacja!$A$2:$A$136,0))</f>
        <v>Wpływy z podatku od czynności cywilnoprawnych</v>
      </c>
      <c r="D1041" s="98" t="n">
        <v>752</v>
      </c>
      <c r="E1041" s="102" t="s">
        <v>403</v>
      </c>
      <c r="F1041" s="100" t="n">
        <f aca="false">SUM(G1041:H1041)</f>
        <v>0</v>
      </c>
      <c r="G1041" s="101" t="n">
        <f aca="false" t="array" ref="G1041:G1041">SUM(IF(ewidencja!$A$8:$A$759=D1041,IF(ewidencja!$C$8:$C$759=E1041,ewidencja!$F$8:$F$759,0),0))</f>
        <v>0</v>
      </c>
      <c r="H1041" s="101" t="n">
        <f aca="false" t="array" ref="H1041:H1041">SUM(IF(ewidencja!$A$8:$A$759=D1041,IF(ewidencja!$C$8:$C$759=E1041,ewidencja!$G$8:$G$759,0),0))</f>
        <v>0</v>
      </c>
      <c r="K1041" s="111"/>
    </row>
    <row r="1042" s="51" customFormat="true" ht="12.75" hidden="true" customHeight="true" outlineLevel="0" collapsed="false">
      <c r="A1042" s="49" t="s">
        <v>618</v>
      </c>
      <c r="B1042" s="49"/>
      <c r="C1042" s="50" t="str">
        <f aca="false">INDEX((klasyfikacja!$B$2:$B$136),MATCH(A1042,klasyfikacja!$A$2:$A$136,0))</f>
        <v>Wpływy z opłat z tytułu użytkowania wieczystego nieruchomości</v>
      </c>
      <c r="D1042" s="98" t="n">
        <v>752</v>
      </c>
      <c r="E1042" s="102" t="s">
        <v>393</v>
      </c>
      <c r="F1042" s="100" t="n">
        <f aca="false">SUM(G1042:H1042)</f>
        <v>0</v>
      </c>
      <c r="G1042" s="101" t="n">
        <f aca="false" t="array" ref="G1042:G1042">SUM(IF(ewidencja!$A$8:$A$759=D1042,IF(ewidencja!$C$8:$C$759=E1042,ewidencja!$F$8:$F$759,0),0))</f>
        <v>0</v>
      </c>
      <c r="H1042" s="101" t="n">
        <f aca="false" t="array" ref="H1042:H1042">SUM(IF(ewidencja!$A$8:$A$759=D1042,IF(ewidencja!$C$8:$C$759=E1042,ewidencja!$G$8:$G$759,0),0))</f>
        <v>0</v>
      </c>
      <c r="K1042" s="111"/>
    </row>
    <row r="1043" s="51" customFormat="true" ht="12.75" hidden="true" customHeight="true" outlineLevel="0" collapsed="false">
      <c r="A1043" s="49" t="s">
        <v>620</v>
      </c>
      <c r="B1043" s="49"/>
      <c r="C1043" s="50" t="str">
        <f aca="false">INDEX((klasyfikacja!$B$2:$B$136),MATCH(A1043,klasyfikacja!$A$2:$A$136,0))</f>
        <v>Wpływy z tytułu grzywien, mandatów i innych kar pieniężnych od osób fizycznych</v>
      </c>
      <c r="D1043" s="98" t="n">
        <v>752</v>
      </c>
      <c r="E1043" s="102" t="s">
        <v>173</v>
      </c>
      <c r="F1043" s="100" t="n">
        <f aca="false">SUM(G1043:H1043)</f>
        <v>0</v>
      </c>
      <c r="G1043" s="101" t="n">
        <f aca="false" t="array" ref="G1043:G1043">SUM(IF(ewidencja!$A$8:$A$759=D1043,IF(ewidencja!$C$8:$C$759=E1043,ewidencja!$F$8:$F$759,0),0))</f>
        <v>0</v>
      </c>
      <c r="H1043" s="101" t="n">
        <f aca="false" t="array" ref="H1043:H1043">SUM(IF(ewidencja!$A$8:$A$759=D1043,IF(ewidencja!$C$8:$C$759=E1043,ewidencja!$G$8:$G$759,0),0))</f>
        <v>0</v>
      </c>
      <c r="K1043" s="111"/>
    </row>
    <row r="1044" s="51" customFormat="true" ht="12.75" hidden="true" customHeight="true" outlineLevel="0" collapsed="false">
      <c r="A1044" s="49" t="s">
        <v>622</v>
      </c>
      <c r="B1044" s="49"/>
      <c r="C1044" s="50" t="str">
        <f aca="false">INDEX((klasyfikacja!$B$2:$B$136),MATCH(A1044,klasyfikacja!$A$2:$A$136,0))</f>
        <v>Wpływy z tytułu grzywien i innych kar pieniężnych od osób prawnych i innych jednostek organizacyjnych</v>
      </c>
      <c r="D1044" s="98" t="n">
        <v>752</v>
      </c>
      <c r="E1044" s="102" t="s">
        <v>195</v>
      </c>
      <c r="F1044" s="100" t="n">
        <f aca="false">SUM(G1044:H1044)</f>
        <v>0</v>
      </c>
      <c r="G1044" s="101" t="n">
        <f aca="false" t="array" ref="G1044:G1044">SUM(IF(ewidencja!$A$8:$A$759=D1044,IF(ewidencja!$C$8:$C$759=E1044,ewidencja!$F$8:$F$759,0),0))</f>
        <v>0</v>
      </c>
      <c r="H1044" s="101" t="n">
        <f aca="false" t="array" ref="H1044:H1044">SUM(IF(ewidencja!$A$8:$A$759=D1044,IF(ewidencja!$C$8:$C$759=E1044,ewidencja!$G$8:$G$759,0),0))</f>
        <v>0</v>
      </c>
      <c r="K1044" s="111"/>
    </row>
    <row r="1045" s="51" customFormat="true" ht="12.75" hidden="true" customHeight="true" outlineLevel="0" collapsed="false">
      <c r="A1045" s="49" t="s">
        <v>624</v>
      </c>
      <c r="B1045" s="49"/>
      <c r="C1045" s="50" t="str">
        <f aca="false">INDEX((klasyfikacja!$B$2:$B$136),MATCH(A1045,klasyfikacja!$A$2:$A$136,0))</f>
        <v>Wpływy z opłat za koncesje i licencje</v>
      </c>
      <c r="D1045" s="98" t="n">
        <v>752</v>
      </c>
      <c r="E1045" s="102" t="s">
        <v>356</v>
      </c>
      <c r="F1045" s="100" t="n">
        <f aca="false">SUM(G1045:H1045)</f>
        <v>0</v>
      </c>
      <c r="G1045" s="101" t="n">
        <f aca="false" t="array" ref="G1045:G1045">SUM(IF(ewidencja!$A$8:$A$759=D1045,IF(ewidencja!$C$8:$C$759=E1045,ewidencja!$F$8:$F$759,0),0))</f>
        <v>0</v>
      </c>
      <c r="H1045" s="101" t="n">
        <f aca="false" t="array" ref="H1045:H1045">SUM(IF(ewidencja!$A$8:$A$759=D1045,IF(ewidencja!$C$8:$C$759=E1045,ewidencja!$G$8:$G$759,0),0))</f>
        <v>0</v>
      </c>
      <c r="K1045" s="111"/>
    </row>
    <row r="1046" s="51" customFormat="true" ht="12.75" hidden="true" customHeight="true" outlineLevel="0" collapsed="false">
      <c r="A1046" s="49" t="s">
        <v>626</v>
      </c>
      <c r="B1046" s="49"/>
      <c r="C1046" s="50" t="str">
        <f aca="false">INDEX((klasyfikacja!$B$2:$B$136),MATCH(A1046,klasyfikacja!$A$2:$A$136,0))</f>
        <v>Wpływy z opłat egzaminacyjnych oraz opłat za wydawanie świadectw, dyplomów, zaświadczeń, certyfikatów i ich duplikatów</v>
      </c>
      <c r="D1046" s="98" t="n">
        <v>752</v>
      </c>
      <c r="E1046" s="102" t="s">
        <v>863</v>
      </c>
      <c r="F1046" s="100" t="n">
        <f aca="false">SUM(G1046:H1046)</f>
        <v>0</v>
      </c>
      <c r="G1046" s="101" t="n">
        <f aca="false" t="array" ref="G1046:G1046">SUM(IF(ewidencja!$A$8:$A$759=D1046,IF(ewidencja!$C$8:$C$759=E1046,ewidencja!$F$8:$F$759,0),0))</f>
        <v>0</v>
      </c>
      <c r="H1046" s="101" t="n">
        <f aca="false" t="array" ref="H1046:H1046">SUM(IF(ewidencja!$A$8:$A$759=D1046,IF(ewidencja!$C$8:$C$759=E1046,ewidencja!$G$8:$G$759,0),0))</f>
        <v>0</v>
      </c>
      <c r="K1046" s="111"/>
    </row>
    <row r="1047" s="51" customFormat="true" ht="12.75" hidden="true" customHeight="true" outlineLevel="0" collapsed="false">
      <c r="A1047" s="49" t="s">
        <v>628</v>
      </c>
      <c r="B1047" s="49"/>
      <c r="C1047" s="50" t="str">
        <f aca="false">INDEX((klasyfikacja!$B$2:$B$136),MATCH(A1047,klasyfikacja!$A$2:$A$136,0))</f>
        <v>Wpływy z opłat za zezwolenia, akredytacje oraz opłaty ewidencyjne, w tym opłaty za częstotliwości</v>
      </c>
      <c r="D1047" s="98" t="n">
        <v>752</v>
      </c>
      <c r="E1047" s="102" t="s">
        <v>367</v>
      </c>
      <c r="F1047" s="100" t="n">
        <f aca="false">SUM(G1047:H1047)</f>
        <v>0</v>
      </c>
      <c r="G1047" s="101" t="n">
        <f aca="false" t="array" ref="G1047:G1047">SUM(IF(ewidencja!$A$8:$A$759=D1047,IF(ewidencja!$C$8:$C$759=E1047,ewidencja!$F$8:$F$759,0),0))</f>
        <v>0</v>
      </c>
      <c r="H1047" s="101" t="n">
        <f aca="false" t="array" ref="H1047:H1047">SUM(IF(ewidencja!$A$8:$A$759=D1047,IF(ewidencja!$C$8:$C$759=E1047,ewidencja!$G$8:$G$759,0),0))</f>
        <v>0</v>
      </c>
      <c r="K1047" s="111"/>
    </row>
    <row r="1048" s="51" customFormat="true" ht="12.75" hidden="true" customHeight="true" outlineLevel="0" collapsed="false">
      <c r="A1048" s="49" t="s">
        <v>630</v>
      </c>
      <c r="B1048" s="49"/>
      <c r="C1048" s="50" t="str">
        <f aca="false">INDEX((klasyfikacja!$B$2:$B$136),MATCH(A1048,klasyfikacja!$A$2:$A$136,0))</f>
        <v>Wpływy z tytułu opłat i kosztów sądowych oraz innych opłat uiszczanych na rzecz Skarbu Państwa z tytułu postępowania sądowego i prokuratorskiego</v>
      </c>
      <c r="D1048" s="98" t="n">
        <v>752</v>
      </c>
      <c r="E1048" s="102" t="s">
        <v>203</v>
      </c>
      <c r="F1048" s="100" t="n">
        <f aca="false">SUM(G1048:H1048)</f>
        <v>0</v>
      </c>
      <c r="G1048" s="101" t="n">
        <f aca="false" t="array" ref="G1048:G1048">SUM(IF(ewidencja!$A$8:$A$759=D1048,IF(ewidencja!$C$8:$C$759=E1048,ewidencja!$F$8:$F$759,0),0))</f>
        <v>0</v>
      </c>
      <c r="H1048" s="101" t="n">
        <f aca="false" t="array" ref="H1048:H1048">SUM(IF(ewidencja!$A$8:$A$759=D1048,IF(ewidencja!$C$8:$C$759=E1048,ewidencja!$G$8:$G$759,0),0))</f>
        <v>0</v>
      </c>
      <c r="K1048" s="111"/>
    </row>
    <row r="1049" s="51" customFormat="true" ht="12.75" hidden="true" customHeight="true" outlineLevel="0" collapsed="false">
      <c r="A1049" s="49" t="s">
        <v>632</v>
      </c>
      <c r="B1049" s="49"/>
      <c r="C1049" s="50" t="str">
        <f aca="false">INDEX((klasyfikacja!$B$2:$B$136),MATCH(A1049,klasyfikacja!$A$2:$A$136,0))</f>
        <v>Wpływy z tytułu kosztów egzekucyjnych, opłaty komorniczej i kosztów upomnień</v>
      </c>
      <c r="D1049" s="98" t="n">
        <v>752</v>
      </c>
      <c r="E1049" s="102" t="s">
        <v>200</v>
      </c>
      <c r="F1049" s="100" t="n">
        <f aca="false">SUM(G1049:H1049)</f>
        <v>0</v>
      </c>
      <c r="G1049" s="101" t="n">
        <f aca="false" t="array" ref="G1049:G1049">SUM(IF(ewidencja!$A$8:$A$759=D1049,IF(ewidencja!$C$8:$C$759=E1049,ewidencja!$F$8:$F$759,0),0))</f>
        <v>0</v>
      </c>
      <c r="H1049" s="101" t="n">
        <f aca="false" t="array" ref="H1049:H1049">SUM(IF(ewidencja!$A$8:$A$759=D1049,IF(ewidencja!$C$8:$C$759=E1049,ewidencja!$G$8:$G$759,0),0))</f>
        <v>0</v>
      </c>
      <c r="K1049" s="111"/>
    </row>
    <row r="1050" s="51" customFormat="true" ht="12.75" hidden="true" customHeight="true" outlineLevel="0" collapsed="false">
      <c r="A1050" s="49" t="s">
        <v>634</v>
      </c>
      <c r="B1050" s="49"/>
      <c r="C1050" s="50" t="str">
        <f aca="false">INDEX((klasyfikacja!$B$2:$B$136),MATCH(A1050,klasyfikacja!$A$2:$A$136,0))</f>
        <v>Wpływy z opłat za wydanie prawa jazdy</v>
      </c>
      <c r="D1050" s="98" t="n">
        <v>752</v>
      </c>
      <c r="E1050" s="102" t="s">
        <v>388</v>
      </c>
      <c r="F1050" s="100" t="n">
        <f aca="false">SUM(G1050:H1050)</f>
        <v>0</v>
      </c>
      <c r="G1050" s="101" t="n">
        <f aca="false" t="array" ref="G1050:G1050">SUM(IF(ewidencja!$A$8:$A$759=D1050,IF(ewidencja!$C$8:$C$759=E1050,ewidencja!$F$8:$F$759,0),0))</f>
        <v>0</v>
      </c>
      <c r="H1050" s="101" t="n">
        <f aca="false" t="array" ref="H1050:H1050">SUM(IF(ewidencja!$A$8:$A$759=D1050,IF(ewidencja!$C$8:$C$759=E1050,ewidencja!$G$8:$G$759,0),0))</f>
        <v>0</v>
      </c>
      <c r="K1050" s="111"/>
    </row>
    <row r="1051" s="51" customFormat="true" ht="12.75" hidden="true" customHeight="true" outlineLevel="0" collapsed="false">
      <c r="A1051" s="49" t="s">
        <v>636</v>
      </c>
      <c r="B1051" s="49"/>
      <c r="C1051" s="50" t="str">
        <f aca="false">INDEX((klasyfikacja!$B$2:$B$136),MATCH(A1051,klasyfikacja!$A$2:$A$136,0))</f>
        <v>Wpływy z opłat za korzystanie z wychowania przedszkolnego</v>
      </c>
      <c r="D1051" s="98" t="n">
        <v>752</v>
      </c>
      <c r="E1051" s="102" t="s">
        <v>280</v>
      </c>
      <c r="F1051" s="100" t="n">
        <f aca="false">SUM(G1051:H1051)</f>
        <v>0</v>
      </c>
      <c r="G1051" s="101" t="n">
        <f aca="false" t="array" ref="G1051:G1051">SUM(IF(ewidencja!$A$8:$A$759=D1051,IF(ewidencja!$C$8:$C$759=E1051,ewidencja!$F$8:$F$759,0),0))</f>
        <v>0</v>
      </c>
      <c r="H1051" s="101" t="n">
        <f aca="false" t="array" ref="H1051:H1051">SUM(IF(ewidencja!$A$8:$A$759=D1051,IF(ewidencja!$C$8:$C$759=E1051,ewidencja!$G$8:$G$759,0),0))</f>
        <v>0</v>
      </c>
      <c r="K1051" s="111"/>
    </row>
    <row r="1052" s="51" customFormat="true" ht="12.75" hidden="true" customHeight="true" outlineLevel="0" collapsed="false">
      <c r="A1052" s="49" t="s">
        <v>638</v>
      </c>
      <c r="B1052" s="49"/>
      <c r="C1052" s="50" t="str">
        <f aca="false">INDEX((klasyfikacja!$B$2:$B$136),MATCH(A1052,klasyfikacja!$A$2:$A$136,0))</f>
        <v>Wpływy z opłat za korzystanie z wyżywienia w jednostkach realizujących zadania z zakresu wychowania przedszkolnego</v>
      </c>
      <c r="D1052" s="98" t="n">
        <v>752</v>
      </c>
      <c r="E1052" s="102" t="s">
        <v>510</v>
      </c>
      <c r="F1052" s="100" t="n">
        <f aca="false">SUM(G1052:H1052)</f>
        <v>0</v>
      </c>
      <c r="G1052" s="101" t="n">
        <f aca="false" t="array" ref="G1052:G1052">SUM(IF(ewidencja!$A$8:$A$759=D1052,IF(ewidencja!$C$8:$C$759=E1052,ewidencja!$F$8:$F$759,0),0))</f>
        <v>0</v>
      </c>
      <c r="H1052" s="101" t="n">
        <f aca="false" t="array" ref="H1052:H1052">SUM(IF(ewidencja!$A$8:$A$759=D1052,IF(ewidencja!$C$8:$C$759=E1052,ewidencja!$G$8:$G$759,0),0))</f>
        <v>0</v>
      </c>
      <c r="K1052" s="111"/>
    </row>
    <row r="1053" s="51" customFormat="true" ht="12.75" hidden="true" customHeight="true" outlineLevel="0" collapsed="false">
      <c r="A1053" s="49" t="s">
        <v>640</v>
      </c>
      <c r="B1053" s="49"/>
      <c r="C1053" s="50" t="str">
        <f aca="false">INDEX((klasyfikacja!$B$2:$B$136),MATCH(A1053,klasyfikacja!$A$2:$A$136,0))</f>
        <v>Wpływy od rodziców z tytułu opłaty za pobyt dziecka w pieczy zastępczej</v>
      </c>
      <c r="D1053" s="98" t="n">
        <v>752</v>
      </c>
      <c r="E1053" s="102" t="s">
        <v>248</v>
      </c>
      <c r="F1053" s="100" t="n">
        <f aca="false">SUM(G1053:H1053)</f>
        <v>0</v>
      </c>
      <c r="G1053" s="101" t="n">
        <f aca="false" t="array" ref="G1053:G1053">SUM(IF(ewidencja!$A$8:$A$759=D1053,IF(ewidencja!$C$8:$C$759=E1053,ewidencja!$F$8:$F$759,0),0))</f>
        <v>0</v>
      </c>
      <c r="H1053" s="101" t="n">
        <f aca="false" t="array" ref="H1053:H1053">SUM(IF(ewidencja!$A$8:$A$759=D1053,IF(ewidencja!$C$8:$C$759=E1053,ewidencja!$G$8:$G$759,0),0))</f>
        <v>0</v>
      </c>
      <c r="K1053" s="111"/>
    </row>
    <row r="1054" s="51" customFormat="true" ht="12.75" hidden="true" customHeight="true" outlineLevel="0" collapsed="false">
      <c r="A1054" s="49" t="s">
        <v>642</v>
      </c>
      <c r="B1054" s="49"/>
      <c r="C1054" s="50" t="str">
        <f aca="false">INDEX((klasyfikacja!$B$2:$B$136),MATCH(A1054,klasyfikacja!$A$2:$A$136,0))</f>
        <v>Wpływy z różnych opłat</v>
      </c>
      <c r="D1054" s="98" t="n">
        <v>752</v>
      </c>
      <c r="E1054" s="102" t="s">
        <v>205</v>
      </c>
      <c r="F1054" s="100" t="n">
        <f aca="false">SUM(G1054:H1054)</f>
        <v>0</v>
      </c>
      <c r="G1054" s="101" t="n">
        <f aca="false" t="array" ref="G1054:G1054">SUM(IF(ewidencja!$A$8:$A$759=D1054,IF(ewidencja!$C$8:$C$759=E1054,ewidencja!$F$8:$F$759,0),0))</f>
        <v>0</v>
      </c>
      <c r="H1054" s="101" t="n">
        <f aca="false" t="array" ref="H1054:H1054">SUM(IF(ewidencja!$A$8:$A$759=D1054,IF(ewidencja!$C$8:$C$759=E1054,ewidencja!$G$8:$G$759,0),0))</f>
        <v>0</v>
      </c>
      <c r="K1054" s="111"/>
    </row>
    <row r="1055" s="51" customFormat="true" ht="12.75" hidden="true" customHeight="true" outlineLevel="0" collapsed="false">
      <c r="A1055" s="49" t="s">
        <v>646</v>
      </c>
      <c r="B1055" s="49"/>
      <c r="C1055" s="50" t="str">
        <f aca="false">INDEX((klasyfikacja!$B$2:$B$136),MATCH(A1055,klasyfikacja!$A$2:$A$136,0))</f>
        <v>Wpływy z najmu i dzierżawy składników majątkowych Skarbu Państwa, jednostek samorządu terytorialnego lub innych jednostek zaliczanych do sektora finansów publicznych oraz innych umów o podobnym charakterze</v>
      </c>
      <c r="D1055" s="98" t="n">
        <v>752</v>
      </c>
      <c r="E1055" s="102" t="s">
        <v>58</v>
      </c>
      <c r="F1055" s="100" t="n">
        <f aca="false">SUM(G1055:H1055)</f>
        <v>0</v>
      </c>
      <c r="G1055" s="101" t="n">
        <f aca="false" t="array" ref="G1055:G1055">SUM(IF(ewidencja!$A$8:$A$759=D1055,IF(ewidencja!$C$8:$C$759=E1055,ewidencja!$F$8:$F$759,0),0))</f>
        <v>0</v>
      </c>
      <c r="H1055" s="101" t="n">
        <f aca="false" t="array" ref="H1055:H1055">SUM(IF(ewidencja!$A$8:$A$759=D1055,IF(ewidencja!$C$8:$C$759=E1055,ewidencja!$G$8:$G$759,0),0))</f>
        <v>0</v>
      </c>
      <c r="K1055" s="111"/>
    </row>
    <row r="1056" s="51" customFormat="true" ht="12.75" hidden="true" customHeight="true" outlineLevel="0" collapsed="false">
      <c r="A1056" s="49" t="s">
        <v>648</v>
      </c>
      <c r="B1056" s="49"/>
      <c r="C1056" s="50" t="str">
        <f aca="false">INDEX((klasyfikacja!$B$2:$B$136),MATCH(A1056,klasyfikacja!$A$2:$A$136,0))</f>
        <v>Wpływy z usług</v>
      </c>
      <c r="D1056" s="98" t="n">
        <v>752</v>
      </c>
      <c r="E1056" s="102" t="s">
        <v>37</v>
      </c>
      <c r="F1056" s="100" t="n">
        <f aca="false">SUM(G1056:H1056)</f>
        <v>0</v>
      </c>
      <c r="G1056" s="101" t="n">
        <f aca="false" t="array" ref="G1056:G1056">SUM(IF(ewidencja!$A$8:$A$759=D1056,IF(ewidencja!$C$8:$C$759=E1056,ewidencja!$F$8:$F$759,0),0))</f>
        <v>0</v>
      </c>
      <c r="H1056" s="101" t="n">
        <f aca="false" t="array" ref="H1056:H1056">SUM(IF(ewidencja!$A$8:$A$759=D1056,IF(ewidencja!$C$8:$C$759=E1056,ewidencja!$G$8:$G$759,0),0))</f>
        <v>0</v>
      </c>
      <c r="K1056" s="111"/>
    </row>
    <row r="1057" s="51" customFormat="true" ht="12.75" hidden="true" customHeight="true" outlineLevel="0" collapsed="false">
      <c r="A1057" s="49" t="s">
        <v>650</v>
      </c>
      <c r="B1057" s="49"/>
      <c r="C1057" s="50" t="str">
        <f aca="false">INDEX((klasyfikacja!$B$2:$B$136),MATCH(A1057,klasyfikacja!$A$2:$A$136,0))</f>
        <v>Wpływy ze sprzedaży wyrobów</v>
      </c>
      <c r="D1057" s="98" t="n">
        <v>752</v>
      </c>
      <c r="E1057" s="102" t="s">
        <v>864</v>
      </c>
      <c r="F1057" s="100" t="n">
        <f aca="false">SUM(G1057:H1057)</f>
        <v>0</v>
      </c>
      <c r="G1057" s="101" t="n">
        <f aca="false" t="array" ref="G1057:G1057">SUM(IF(ewidencja!$A$8:$A$759=D1057,IF(ewidencja!$C$8:$C$759=E1057,ewidencja!$F$8:$F$759,0),0))</f>
        <v>0</v>
      </c>
      <c r="H1057" s="101" t="n">
        <f aca="false" t="array" ref="H1057:H1057">SUM(IF(ewidencja!$A$8:$A$759=D1057,IF(ewidencja!$C$8:$C$759=E1057,ewidencja!$G$8:$G$759,0),0))</f>
        <v>0</v>
      </c>
      <c r="K1057" s="111"/>
    </row>
    <row r="1058" s="51" customFormat="true" ht="12.75" hidden="true" customHeight="true" outlineLevel="0" collapsed="false">
      <c r="A1058" s="49" t="s">
        <v>652</v>
      </c>
      <c r="B1058" s="49"/>
      <c r="C1058" s="50" t="str">
        <f aca="false">INDEX((klasyfikacja!$B$2:$B$136),MATCH(A1058,klasyfikacja!$A$2:$A$136,0))</f>
        <v>Wpływy z odsetek od dotacji oraz płatności: wykorzystanych niezgodnie z przeznaczeniem lub wykorzystanych z naruszeniem procedur, o których mowa w art. 184 ustawy, pobranych nienależnie lub w nadmiernej wysokości</v>
      </c>
      <c r="D1058" s="98" t="n">
        <v>752</v>
      </c>
      <c r="E1058" s="102" t="s">
        <v>562</v>
      </c>
      <c r="F1058" s="100" t="n">
        <f aca="false">SUM(G1058:H1058)</f>
        <v>0</v>
      </c>
      <c r="G1058" s="101" t="n">
        <f aca="false" t="array" ref="G1058:G1058">SUM(IF(ewidencja!$A$8:$A$759=D1058,IF(ewidencja!$C$8:$C$759=E1058,ewidencja!$F$8:$F$759,0),0))</f>
        <v>0</v>
      </c>
      <c r="H1058" s="101" t="n">
        <f aca="false" t="array" ref="H1058:H1058">SUM(IF(ewidencja!$A$8:$A$759=D1058,IF(ewidencja!$C$8:$C$759=E1058,ewidencja!$G$8:$G$759,0),0))</f>
        <v>0</v>
      </c>
      <c r="K1058" s="111"/>
    </row>
    <row r="1059" s="51" customFormat="true" ht="12.75" hidden="true" customHeight="true" outlineLevel="0" collapsed="false">
      <c r="A1059" s="49" t="s">
        <v>654</v>
      </c>
      <c r="B1059" s="49"/>
      <c r="C1059" s="50" t="str">
        <f aca="false">INDEX((klasyfikacja!$B$2:$B$136),MATCH(A1059,klasyfikacja!$A$2:$A$136,0))</f>
        <v>Wpływy z odsetek od nieterminowych wpłat z tytułu podatków i opłat</v>
      </c>
      <c r="D1059" s="98" t="n">
        <v>752</v>
      </c>
      <c r="E1059" s="102" t="s">
        <v>321</v>
      </c>
      <c r="F1059" s="100" t="n">
        <f aca="false">SUM(G1059:H1059)</f>
        <v>0</v>
      </c>
      <c r="G1059" s="101" t="n">
        <f aca="false" t="array" ref="G1059:G1059">SUM(IF(ewidencja!$A$8:$A$759=D1059,IF(ewidencja!$C$8:$C$759=E1059,ewidencja!$F$8:$F$759,0),0))</f>
        <v>0</v>
      </c>
      <c r="H1059" s="101" t="n">
        <f aca="false" t="array" ref="H1059:H1059">SUM(IF(ewidencja!$A$8:$A$759=D1059,IF(ewidencja!$C$8:$C$759=E1059,ewidencja!$G$8:$G$759,0),0))</f>
        <v>0</v>
      </c>
      <c r="K1059" s="111"/>
    </row>
    <row r="1060" s="51" customFormat="true" ht="12.75" hidden="true" customHeight="true" outlineLevel="0" collapsed="false">
      <c r="A1060" s="49" t="s">
        <v>656</v>
      </c>
      <c r="B1060" s="49"/>
      <c r="C1060" s="50" t="str">
        <f aca="false">INDEX((klasyfikacja!$B$2:$B$136),MATCH(A1060,klasyfikacja!$A$2:$A$136,0))</f>
        <v>Wpływy z pozostałych odsetek</v>
      </c>
      <c r="D1060" s="98" t="n">
        <v>752</v>
      </c>
      <c r="E1060" s="102" t="s">
        <v>311</v>
      </c>
      <c r="F1060" s="100" t="n">
        <f aca="false">SUM(G1060:H1060)</f>
        <v>0</v>
      </c>
      <c r="G1060" s="101" t="n">
        <f aca="false" t="array" ref="G1060:G1060">SUM(IF(ewidencja!$A$8:$A$759=D1060,IF(ewidencja!$C$8:$C$759=E1060,ewidencja!$F$8:$F$759,0),0))</f>
        <v>0</v>
      </c>
      <c r="H1060" s="101" t="n">
        <f aca="false" t="array" ref="H1060:H1060">SUM(IF(ewidencja!$A$8:$A$759=D1060,IF(ewidencja!$C$8:$C$759=E1060,ewidencja!$G$8:$G$759,0),0))</f>
        <v>0</v>
      </c>
      <c r="K1060" s="111"/>
    </row>
    <row r="1061" s="51" customFormat="true" ht="12.75" hidden="true" customHeight="true" outlineLevel="0" collapsed="false">
      <c r="A1061" s="49" t="s">
        <v>658</v>
      </c>
      <c r="B1061" s="49"/>
      <c r="C1061" s="50" t="str">
        <f aca="false">INDEX((klasyfikacja!$B$2:$B$136),MATCH(A1061,klasyfikacja!$A$2:$A$136,0))</f>
        <v>Wpływy z pozostałych odsetek (Finansowanie programów ze środków bezzwrotnych pochodzących z Unii Europejskiej)</v>
      </c>
      <c r="D1061" s="98" t="n">
        <v>752</v>
      </c>
      <c r="E1061" s="102" t="s">
        <v>865</v>
      </c>
      <c r="F1061" s="100" t="n">
        <f aca="false">SUM(G1061:H1061)</f>
        <v>0</v>
      </c>
      <c r="G1061" s="101" t="n">
        <f aca="false" t="array" ref="G1061:G1061">SUM(IF(ewidencja!$A$8:$A$759=D1061,IF(ewidencja!$C$8:$C$759=E1061,ewidencja!$F$8:$F$759,0),0))</f>
        <v>0</v>
      </c>
      <c r="H1061" s="101" t="n">
        <f aca="false" t="array" ref="H1061:H1061">SUM(IF(ewidencja!$A$8:$A$759=D1061,IF(ewidencja!$C$8:$C$759=E1061,ewidencja!$G$8:$G$759,0),0))</f>
        <v>0</v>
      </c>
      <c r="K1061" s="111"/>
    </row>
    <row r="1062" s="51" customFormat="true" ht="12.75" hidden="true" customHeight="true" outlineLevel="0" collapsed="false">
      <c r="A1062" s="49" t="s">
        <v>660</v>
      </c>
      <c r="B1062" s="49"/>
      <c r="C1062" s="50" t="str">
        <f aca="false">INDEX((klasyfikacja!$B$2:$B$136),MATCH(A1062,klasyfikacja!$A$2:$A$136,0))</f>
        <v>Wpływy z rozliczeń/zwrotów z lat ubiegłych</v>
      </c>
      <c r="D1062" s="98" t="n">
        <v>752</v>
      </c>
      <c r="E1062" s="102" t="s">
        <v>275</v>
      </c>
      <c r="F1062" s="100" t="n">
        <f aca="false">SUM(G1062:H1062)</f>
        <v>0</v>
      </c>
      <c r="G1062" s="101" t="n">
        <f aca="false" t="array" ref="G1062:G1062">SUM(IF(ewidencja!$A$8:$A$759=D1062,IF(ewidencja!$C$8:$C$759=E1062,ewidencja!$F$8:$F$759,0),0))</f>
        <v>0</v>
      </c>
      <c r="H1062" s="101" t="n">
        <f aca="false" t="array" ref="H1062:H1062">SUM(IF(ewidencja!$A$8:$A$759=D1062,IF(ewidencja!$C$8:$C$759=E1062,ewidencja!$G$8:$G$759,0),0))</f>
        <v>0</v>
      </c>
      <c r="K1062" s="111"/>
    </row>
    <row r="1063" s="51" customFormat="true" ht="12.75" hidden="true" customHeight="true" outlineLevel="0" collapsed="false">
      <c r="A1063" s="49" t="s">
        <v>662</v>
      </c>
      <c r="B1063" s="49"/>
      <c r="C1063" s="50" t="str">
        <f aca="false">INDEX((klasyfikacja!$B$2:$B$136),MATCH(A1063,klasyfikacja!$A$2:$A$136,0))</f>
        <v>Wpływy z tytułu kar i odszkodowań wynikających z umów</v>
      </c>
      <c r="D1063" s="98" t="n">
        <v>752</v>
      </c>
      <c r="E1063" s="102" t="s">
        <v>178</v>
      </c>
      <c r="F1063" s="100" t="n">
        <f aca="false">SUM(G1063:H1063)</f>
        <v>0</v>
      </c>
      <c r="G1063" s="101" t="n">
        <f aca="false" t="array" ref="G1063:G1063">SUM(IF(ewidencja!$A$8:$A$759=D1063,IF(ewidencja!$C$8:$C$759=E1063,ewidencja!$F$8:$F$759,0),0))</f>
        <v>0</v>
      </c>
      <c r="H1063" s="101" t="n">
        <f aca="false" t="array" ref="H1063:H1063">SUM(IF(ewidencja!$A$8:$A$759=D1063,IF(ewidencja!$C$8:$C$759=E1063,ewidencja!$G$8:$G$759,0),0))</f>
        <v>0</v>
      </c>
      <c r="K1063" s="111"/>
    </row>
    <row r="1064" s="51" customFormat="true" ht="12.75" hidden="true" customHeight="true" outlineLevel="0" collapsed="false">
      <c r="A1064" s="49" t="s">
        <v>664</v>
      </c>
      <c r="B1064" s="49"/>
      <c r="C1064" s="50" t="str">
        <f aca="false">INDEX((klasyfikacja!$B$2:$B$136),MATCH(A1064,klasyfikacja!$A$2:$A$136,0))</f>
        <v>Wpływy z otrzymanych spadków, zapisów i darowizn w postaci pieniężnej</v>
      </c>
      <c r="D1064" s="98" t="n">
        <v>752</v>
      </c>
      <c r="E1064" s="102" t="s">
        <v>95</v>
      </c>
      <c r="F1064" s="100" t="n">
        <f aca="false">SUM(G1064:H1064)</f>
        <v>0</v>
      </c>
      <c r="G1064" s="101" t="n">
        <f aca="false" t="array" ref="G1064:G1064">SUM(IF(ewidencja!$A$8:$A$759=D1064,IF(ewidencja!$C$8:$C$759=E1064,ewidencja!$F$8:$F$759,0),0))</f>
        <v>0</v>
      </c>
      <c r="H1064" s="101" t="n">
        <f aca="false" t="array" ref="H1064:H1064">SUM(IF(ewidencja!$A$8:$A$759=D1064,IF(ewidencja!$C$8:$C$759=E1064,ewidencja!$G$8:$G$759,0),0))</f>
        <v>0</v>
      </c>
      <c r="K1064" s="111"/>
    </row>
    <row r="1065" s="51" customFormat="true" ht="12.75" hidden="true" customHeight="true" outlineLevel="0" collapsed="false">
      <c r="A1065" s="49" t="s">
        <v>666</v>
      </c>
      <c r="B1065" s="49"/>
      <c r="C1065" s="50" t="str">
        <f aca="false">INDEX((klasyfikacja!$B$2:$B$136),MATCH(A1065,klasyfikacja!$A$2:$A$136,0))</f>
        <v>Wpływy z różnych dochodów</v>
      </c>
      <c r="D1065" s="98" t="n">
        <v>752</v>
      </c>
      <c r="E1065" s="102" t="s">
        <v>153</v>
      </c>
      <c r="F1065" s="100" t="n">
        <f aca="false">SUM(G1065:H1065)</f>
        <v>0</v>
      </c>
      <c r="G1065" s="101" t="n">
        <f aca="false" t="array" ref="G1065:G1065">SUM(IF(ewidencja!$A$8:$A$759=D1065,IF(ewidencja!$C$8:$C$759=E1065,ewidencja!$F$8:$F$759,0),0))</f>
        <v>0</v>
      </c>
      <c r="H1065" s="101" t="n">
        <f aca="false" t="array" ref="H1065:H1065">SUM(IF(ewidencja!$A$8:$A$759=D1065,IF(ewidencja!$C$8:$C$759=E1065,ewidencja!$G$8:$G$759,0),0))</f>
        <v>0</v>
      </c>
      <c r="K1065" s="111"/>
    </row>
    <row r="1066" s="51" customFormat="true" ht="12.75" hidden="true" customHeight="true" outlineLevel="0" collapsed="false">
      <c r="A1066" s="49" t="s">
        <v>668</v>
      </c>
      <c r="B1066" s="49"/>
      <c r="C1066" s="50" t="str">
        <f aca="false">INDEX((klasyfikacja!$B$2:$B$136),MATCH(A1066,klasyfikacja!$A$2:$A$136,0))</f>
        <v>Wpływy z różnych dochodów (Finansowanie programów ze środków bezzwrotnych pochodzących z Unii Europejskiej)</v>
      </c>
      <c r="D1066" s="98" t="n">
        <v>752</v>
      </c>
      <c r="E1066" s="102" t="s">
        <v>866</v>
      </c>
      <c r="F1066" s="100" t="n">
        <f aca="false">SUM(G1066:H1066)</f>
        <v>0</v>
      </c>
      <c r="G1066" s="101" t="n">
        <f aca="false" t="array" ref="G1066:G1066">SUM(IF(ewidencja!$A$8:$A$759=D1066,IF(ewidencja!$C$8:$C$759=E1066,ewidencja!$F$8:$F$759,0),0))</f>
        <v>0</v>
      </c>
      <c r="H1066" s="101" t="n">
        <f aca="false" t="array" ref="H1066:H1066">SUM(IF(ewidencja!$A$8:$A$759=D1066,IF(ewidencja!$C$8:$C$759=E1066,ewidencja!$G$8:$G$759,0),0))</f>
        <v>0</v>
      </c>
      <c r="K1066" s="111"/>
    </row>
    <row r="1067" s="51" customFormat="true" ht="12.75" hidden="true" customHeight="true" outlineLevel="0" collapsed="false">
      <c r="A1067" s="49" t="s">
        <v>670</v>
      </c>
      <c r="B1067" s="49"/>
      <c r="C1067" s="50" t="str">
        <f aca="false">INDEX((klasyfikacja!$B$2:$B$136),MATCH(A1067,klasyfikacja!$A$2:$A$136,0))</f>
        <v>Wpływy z różnych dochodów (Płatności w zakresie budżetu środków europejskich)</v>
      </c>
      <c r="D1067" s="98" t="n">
        <v>752</v>
      </c>
      <c r="E1067" s="102" t="s">
        <v>867</v>
      </c>
      <c r="F1067" s="100" t="n">
        <f aca="false">SUM(G1067:H1067)</f>
        <v>0</v>
      </c>
      <c r="G1067" s="101" t="n">
        <f aca="false" t="array" ref="G1067:G1067">SUM(IF(ewidencja!$A$8:$A$759=D1067,IF(ewidencja!$C$8:$C$759=E1067,ewidencja!$F$8:$F$759,0),0))</f>
        <v>0</v>
      </c>
      <c r="H1067" s="101" t="n">
        <f aca="false" t="array" ref="H1067:H1067">SUM(IF(ewidencja!$A$8:$A$759=D1067,IF(ewidencja!$C$8:$C$759=E1067,ewidencja!$G$8:$G$759,0),0))</f>
        <v>0</v>
      </c>
      <c r="K1067" s="111"/>
    </row>
    <row r="1068" s="51" customFormat="true" ht="12.75" hidden="true" customHeight="true" outlineLevel="0" collapsed="false">
      <c r="A1068" s="49" t="s">
        <v>672</v>
      </c>
      <c r="B1068" s="49"/>
      <c r="C1068" s="50" t="str">
        <f aca="false">INDEX((klasyfikacja!$B$2:$B$136),MATCH(A1068,klasyfikacja!$A$2:$A$136,0))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068" s="98" t="n">
        <v>752</v>
      </c>
      <c r="E1068" s="102" t="s">
        <v>868</v>
      </c>
      <c r="F1068" s="100" t="n">
        <f aca="false">SUM(G1068:H1068)</f>
        <v>0</v>
      </c>
      <c r="G1068" s="101" t="n">
        <f aca="false" t="array" ref="G1068:G1068">SUM(IF(ewidencja!$A$8:$A$759=D1068,IF(ewidencja!$C$8:$C$759=E1068,ewidencja!$F$8:$F$759,0),0))</f>
        <v>0</v>
      </c>
      <c r="H1068" s="101" t="n">
        <f aca="false" t="array" ref="H1068:H1068">SUM(IF(ewidencja!$A$8:$A$759=D1068,IF(ewidencja!$C$8:$C$759=E1068,ewidencja!$G$8:$G$759,0),0))</f>
        <v>0</v>
      </c>
      <c r="K1068" s="111"/>
    </row>
    <row r="1069" s="51" customFormat="true" ht="12.75" hidden="true" customHeight="true" outlineLevel="0" collapsed="false">
      <c r="A1069" s="49" t="s">
        <v>674</v>
      </c>
      <c r="B1069" s="49"/>
      <c r="C1069" s="50" t="str">
        <f aca="false">INDEX((klasyfikacja!$B$2:$B$136),MATCH(A1069,klasyfikacja!$A$2:$A$136,0))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069" s="98" t="n">
        <v>752</v>
      </c>
      <c r="E1069" s="102" t="n">
        <v>2007</v>
      </c>
      <c r="F1069" s="100" t="n">
        <f aca="false">SUM(G1069:H1069)</f>
        <v>0</v>
      </c>
      <c r="G1069" s="101" t="n">
        <f aca="false" t="array" ref="G1069:G1069">SUM(IF(ewidencja!$A$8:$A$759=D1069,IF(ewidencja!$C$8:$C$759=E1069,ewidencja!$F$8:$F$759,0),0))</f>
        <v>0</v>
      </c>
      <c r="H1069" s="101" t="n">
        <f aca="false" t="array" ref="H1069:H1069">SUM(IF(ewidencja!$A$8:$A$759=D1069,IF(ewidencja!$C$8:$C$759=E1069,ewidencja!$G$8:$G$759,0),0))</f>
        <v>0</v>
      </c>
      <c r="K1069" s="111"/>
    </row>
    <row r="1070" s="51" customFormat="true" ht="12.75" hidden="true" customHeight="true" outlineLevel="0" collapsed="false">
      <c r="A1070" s="49" t="s">
        <v>676</v>
      </c>
      <c r="B1070" s="49"/>
      <c r="C1070" s="50" t="str">
        <f aca="false">INDEX((klasyfikacja!$B$2:$B$136),MATCH(A1070,klasyfikacja!$A$2:$A$136,0))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070" s="98" t="n">
        <v>752</v>
      </c>
      <c r="E1070" s="102" t="n">
        <v>2008</v>
      </c>
      <c r="F1070" s="100" t="n">
        <f aca="false">SUM(G1070:H1070)</f>
        <v>0</v>
      </c>
      <c r="G1070" s="101" t="n">
        <f aca="false" t="array" ref="G1070:G1070">SUM(IF(ewidencja!$A$8:$A$759=D1070,IF(ewidencja!$C$8:$C$759=E1070,ewidencja!$F$8:$F$759,0),0))</f>
        <v>0</v>
      </c>
      <c r="H1070" s="101" t="n">
        <f aca="false" t="array" ref="H1070:H1070">SUM(IF(ewidencja!$A$8:$A$759=D1070,IF(ewidencja!$C$8:$C$759=E1070,ewidencja!$G$8:$G$759,0),0))</f>
        <v>0</v>
      </c>
      <c r="K1070" s="111"/>
    </row>
    <row r="1071" s="51" customFormat="true" ht="12.75" hidden="true" customHeight="true" outlineLevel="0" collapsed="false">
      <c r="A1071" s="49" t="s">
        <v>678</v>
      </c>
      <c r="B1071" s="49"/>
      <c r="C1071" s="50" t="str">
        <f aca="false">INDEX((klasyfikacja!$B$2:$B$136),MATCH(A1071,klasyfikacja!$A$2:$A$136,0))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071" s="98" t="n">
        <v>752</v>
      </c>
      <c r="E1071" s="102" t="n">
        <v>2009</v>
      </c>
      <c r="F1071" s="100" t="n">
        <f aca="false">SUM(G1071:H1071)</f>
        <v>0</v>
      </c>
      <c r="G1071" s="101" t="n">
        <f aca="false" t="array" ref="G1071:G1071">SUM(IF(ewidencja!$A$8:$A$759=D1071,IF(ewidencja!$C$8:$C$759=E1071,ewidencja!$F$8:$F$759,0),0))</f>
        <v>0</v>
      </c>
      <c r="H1071" s="101" t="n">
        <f aca="false" t="array" ref="H1071:H1071">SUM(IF(ewidencja!$A$8:$A$759=D1071,IF(ewidencja!$C$8:$C$759=E1071,ewidencja!$G$8:$G$759,0),0))</f>
        <v>0</v>
      </c>
      <c r="K1071" s="111"/>
    </row>
    <row r="1072" s="51" customFormat="true" ht="12.75" hidden="true" customHeight="true" outlineLevel="0" collapsed="false">
      <c r="A1072" s="49" t="s">
        <v>680</v>
      </c>
      <c r="B1072" s="49"/>
      <c r="C1072" s="50" t="str">
        <f aca="false">INDEX((klasyfikacja!$B$2:$B$136),MATCH(A1072,klasyfikacja!$A$2:$A$136,0))</f>
        <v>Dotacja celowa otrzymana z budżetu państwa na realizację zadań bieżących z zakresu administracji rządowej oraz innych zadań zleconych gminie (związkom gmin, związkom powiatowo-gminnym) ustawami</v>
      </c>
      <c r="D1072" s="98" t="n">
        <v>752</v>
      </c>
      <c r="E1072" s="102" t="n">
        <v>2010</v>
      </c>
      <c r="F1072" s="100" t="n">
        <f aca="false">SUM(G1072:H1072)</f>
        <v>0</v>
      </c>
      <c r="G1072" s="101" t="n">
        <f aca="false" t="array" ref="G1072:G1072">SUM(IF(ewidencja!$A$8:$A$759=D1072,IF(ewidencja!$C$8:$C$759=E1072,ewidencja!$F$8:$F$759,0),0))</f>
        <v>0</v>
      </c>
      <c r="H1072" s="101" t="n">
        <f aca="false" t="array" ref="H1072:H1072">SUM(IF(ewidencja!$A$8:$A$759=D1072,IF(ewidencja!$C$8:$C$759=E1072,ewidencja!$G$8:$G$759,0),0))</f>
        <v>0</v>
      </c>
      <c r="K1072" s="111"/>
    </row>
    <row r="1073" s="51" customFormat="true" ht="12.75" hidden="true" customHeight="true" outlineLevel="0" collapsed="false">
      <c r="A1073" s="49" t="s">
        <v>682</v>
      </c>
      <c r="B1073" s="49"/>
      <c r="C1073" s="50" t="str">
        <f aca="false">INDEX((klasyfikacja!$B$2:$B$136),MATCH(A1073,klasyfikacja!$A$2:$A$136,0))</f>
        <v>Dotacja celowa otrzymana z budżetu państwa na zadania bieżące realizowane przez gminę na podstawie porozumień z organami administracji rządowej</v>
      </c>
      <c r="D1073" s="98" t="n">
        <v>752</v>
      </c>
      <c r="E1073" s="102" t="n">
        <v>2020</v>
      </c>
      <c r="F1073" s="100" t="n">
        <f aca="false">SUM(G1073:H1073)</f>
        <v>0</v>
      </c>
      <c r="G1073" s="101" t="n">
        <f aca="false" t="array" ref="G1073:G1073">SUM(IF(ewidencja!$A$8:$A$759=D1073,IF(ewidencja!$C$8:$C$759=E1073,ewidencja!$F$8:$F$759,0),0))</f>
        <v>0</v>
      </c>
      <c r="H1073" s="101" t="n">
        <f aca="false" t="array" ref="H1073:H1073">SUM(IF(ewidencja!$A$8:$A$759=D1073,IF(ewidencja!$C$8:$C$759=E1073,ewidencja!$G$8:$G$759,0),0))</f>
        <v>0</v>
      </c>
      <c r="K1073" s="111"/>
    </row>
    <row r="1074" s="51" customFormat="true" ht="12.75" hidden="true" customHeight="true" outlineLevel="0" collapsed="false">
      <c r="A1074" s="49" t="s">
        <v>684</v>
      </c>
      <c r="B1074" s="49"/>
      <c r="C1074" s="50" t="str">
        <f aca="false">INDEX((klasyfikacja!$B$2:$B$136),MATCH(A1074,klasyfikacja!$A$2:$A$136,0))</f>
        <v>Dotacja celowa otrzymana z budżetu państwa na realizację własnych zadań bieżących gmin (związków gmin, związków powiatowo-gminnych)</v>
      </c>
      <c r="D1074" s="98" t="n">
        <v>752</v>
      </c>
      <c r="E1074" s="102" t="n">
        <v>2030</v>
      </c>
      <c r="F1074" s="100" t="n">
        <f aca="false">SUM(G1074:H1074)</f>
        <v>0</v>
      </c>
      <c r="G1074" s="101" t="n">
        <f aca="false" t="array" ref="G1074:G1074">SUM(IF(ewidencja!$A$8:$A$759=D1074,IF(ewidencja!$C$8:$C$759=E1074,ewidencja!$F$8:$F$759,0),0))</f>
        <v>0</v>
      </c>
      <c r="H1074" s="101" t="n">
        <f aca="false" t="array" ref="H1074:H1074">SUM(IF(ewidencja!$A$8:$A$759=D1074,IF(ewidencja!$C$8:$C$759=E1074,ewidencja!$G$8:$G$759,0),0))</f>
        <v>0</v>
      </c>
      <c r="K1074" s="111"/>
    </row>
    <row r="1075" s="51" customFormat="true" ht="25.5" hidden="true" customHeight="true" outlineLevel="0" collapsed="false">
      <c r="A1075" s="49" t="s">
        <v>688</v>
      </c>
      <c r="B1075" s="49"/>
      <c r="C1075" s="50" t="str">
        <f aca="false">INDEX((klasyfikacja!$B$2:$B$136),MATCH(A1075,klasyfikacja!$A$2:$A$136,0))</f>
        <v>Dotacja celowa otrzymana z budżetu państwa na realizację zadań bieżących gmin z zakresu edukacyjnej opieki wychowawczej finansowanych w całości przez budżet państwa w ramach programów rządowych</v>
      </c>
      <c r="D1075" s="98" t="n">
        <v>752</v>
      </c>
      <c r="E1075" s="102" t="n">
        <v>2040</v>
      </c>
      <c r="F1075" s="100" t="n">
        <f aca="false">SUM(G1075:H1075)</f>
        <v>0</v>
      </c>
      <c r="G1075" s="101" t="n">
        <f aca="false" t="array" ref="G1075:G1075">SUM(IF(ewidencja!$A$8:$A$759=D1075,IF(ewidencja!$C$8:$C$759=E1075,ewidencja!$F$8:$F$759,0),0))</f>
        <v>0</v>
      </c>
      <c r="H1075" s="101" t="n">
        <f aca="false" t="array" ref="H1075:H1075">SUM(IF(ewidencja!$A$8:$A$759=D1075,IF(ewidencja!$C$8:$C$759=E1075,ewidencja!$G$8:$G$759,0),0))</f>
        <v>0</v>
      </c>
      <c r="K1075" s="111"/>
    </row>
    <row r="1076" s="51" customFormat="true" ht="37.5" hidden="true" customHeight="true" outlineLevel="0" collapsed="false">
      <c r="A1076" s="49" t="s">
        <v>690</v>
      </c>
      <c r="B1076" s="49"/>
      <c r="C1076" s="50" t="str">
        <f aca="false">INDEX((klasyfikacja!$B$2:$B$136),MATCH(A1076,klasyfikacja!$A$2:$A$136,0))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076" s="98" t="n">
        <v>752</v>
      </c>
      <c r="E1076" s="102" t="n">
        <v>2057</v>
      </c>
      <c r="F1076" s="100" t="n">
        <f aca="false">SUM(G1076:H1076)</f>
        <v>0</v>
      </c>
      <c r="G1076" s="101" t="n">
        <f aca="false" t="array" ref="G1076:G1076">SUM(IF(ewidencja!$A$8:$A$759=D1076,IF(ewidencja!$C$8:$C$759=E1076,ewidencja!$F$8:$F$759,0),0))</f>
        <v>0</v>
      </c>
      <c r="H1076" s="101" t="n">
        <f aca="false" t="array" ref="H1076:H1076">SUM(IF(ewidencja!$A$8:$A$759=D1076,IF(ewidencja!$C$8:$C$759=E1076,ewidencja!$G$8:$G$759,0),0))</f>
        <v>0</v>
      </c>
      <c r="K1076" s="111"/>
    </row>
    <row r="1077" s="51" customFormat="true" ht="37.5" hidden="true" customHeight="true" outlineLevel="0" collapsed="false">
      <c r="A1077" s="49" t="s">
        <v>692</v>
      </c>
      <c r="B1077" s="49"/>
      <c r="C1077" s="50" t="str">
        <f aca="false">INDEX((klasyfikacja!$B$2:$B$136),MATCH(A1077,klasyfikacja!$A$2:$A$136,0))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077" s="98" t="n">
        <v>752</v>
      </c>
      <c r="E1077" s="102" t="n">
        <v>2058</v>
      </c>
      <c r="F1077" s="100" t="n">
        <f aca="false">SUM(G1077:H1077)</f>
        <v>0</v>
      </c>
      <c r="G1077" s="101" t="n">
        <f aca="false" t="array" ref="G1077:G1077">SUM(IF(ewidencja!$A$8:$A$759=D1077,IF(ewidencja!$C$8:$C$759=E1077,ewidencja!$F$8:$F$759,0),0))</f>
        <v>0</v>
      </c>
      <c r="H1077" s="101" t="n">
        <f aca="false" t="array" ref="H1077:H1077">SUM(IF(ewidencja!$A$8:$A$759=D1077,IF(ewidencja!$C$8:$C$759=E1077,ewidencja!$G$8:$G$759,0),0))</f>
        <v>0</v>
      </c>
      <c r="K1077" s="111"/>
    </row>
    <row r="1078" s="51" customFormat="true" ht="37.5" hidden="true" customHeight="true" outlineLevel="0" collapsed="false">
      <c r="A1078" s="49" t="s">
        <v>694</v>
      </c>
      <c r="B1078" s="49"/>
      <c r="C1078" s="50" t="str">
        <f aca="false">INDEX((klasyfikacja!$B$2:$B$136),MATCH(A1078,klasyfikacja!$A$2:$A$136,0))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078" s="98" t="n">
        <v>752</v>
      </c>
      <c r="E1078" s="102" t="n">
        <v>2059</v>
      </c>
      <c r="F1078" s="100" t="n">
        <f aca="false">SUM(G1078:H1078)</f>
        <v>0</v>
      </c>
      <c r="G1078" s="101" t="n">
        <f aca="false" t="array" ref="G1078:G1078">SUM(IF(ewidencja!$A$8:$A$759=D1078,IF(ewidencja!$C$8:$C$759=E1078,ewidencja!$F$8:$F$759,0),0))</f>
        <v>0</v>
      </c>
      <c r="H1078" s="101" t="n">
        <f aca="false" t="array" ref="H1078:H1078">SUM(IF(ewidencja!$A$8:$A$759=D1078,IF(ewidencja!$C$8:$C$759=E1078,ewidencja!$G$8:$G$759,0),0))</f>
        <v>0</v>
      </c>
      <c r="K1078" s="111"/>
    </row>
    <row r="1079" s="51" customFormat="true" ht="37.5" hidden="true" customHeight="true" outlineLevel="0" collapsed="false">
      <c r="A1079" s="49" t="s">
        <v>696</v>
      </c>
      <c r="B1079" s="49"/>
      <c r="C1079" s="50" t="str">
        <f aca="false">INDEX((klasyfikacja!$B$2:$B$136),MATCH(A1079,klasyfikacja!$A$2:$A$136,0))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1079" s="98" t="n">
        <v>752</v>
      </c>
      <c r="E1079" s="102" t="n">
        <v>2060</v>
      </c>
      <c r="F1079" s="100" t="n">
        <f aca="false">SUM(G1079:H1079)</f>
        <v>0</v>
      </c>
      <c r="G1079" s="101" t="n">
        <f aca="false" t="array" ref="G1079:G1079">SUM(IF(ewidencja!$A$8:$A$759=D1079,IF(ewidencja!$C$8:$C$759=E1079,ewidencja!$F$8:$F$759,0),0))</f>
        <v>0</v>
      </c>
      <c r="H1079" s="101" t="n">
        <f aca="false" t="array" ref="H1079:H1079">SUM(IF(ewidencja!$A$8:$A$759=D1079,IF(ewidencja!$C$8:$C$759=E1079,ewidencja!$G$8:$G$759,0),0))</f>
        <v>0</v>
      </c>
      <c r="K1079" s="111"/>
    </row>
    <row r="1080" s="51" customFormat="true" ht="27" hidden="false" customHeight="true" outlineLevel="0" collapsed="false">
      <c r="A1080" s="49" t="n">
        <v>2110</v>
      </c>
      <c r="B1080" s="49"/>
      <c r="C1080" s="50" t="e">
        <f aca="false">INDEX((klasyfikacja!$B$2:$B$136),MATCH(A1080,klasyfikacja!$A$2:$A$136,0))</f>
        <v>#N/A</v>
      </c>
      <c r="D1080" s="98" t="n">
        <v>752</v>
      </c>
      <c r="E1080" s="102" t="n">
        <v>2110</v>
      </c>
      <c r="F1080" s="100" t="n">
        <f aca="false">SUM(G1080:H1080)</f>
        <v>1700</v>
      </c>
      <c r="G1080" s="101" t="n">
        <f aca="false" t="array" ref="G1080:G1080">SUM(IF(ewidencja!$A$8:$A$759=D1080,IF(ewidencja!$C$8:$C$759=E1080,ewidencja!$F$8:$F$759,0),0))</f>
        <v>0</v>
      </c>
      <c r="H1080" s="101" t="n">
        <f aca="false" t="array" ref="H1080:H1080">SUM(IF(ewidencja!$A$8:$A$759=D1080,IF(ewidencja!$C$8:$C$759=E1080,ewidencja!$G$8:$G$759,0),0))</f>
        <v>1700</v>
      </c>
      <c r="K1080" s="111"/>
    </row>
    <row r="1081" s="51" customFormat="true" ht="12.75" hidden="true" customHeight="true" outlineLevel="0" collapsed="false">
      <c r="A1081" s="49" t="s">
        <v>700</v>
      </c>
      <c r="B1081" s="49"/>
      <c r="C1081" s="50" t="str">
        <f aca="false">INDEX((klasyfikacja!$B$2:$B$136),MATCH(A1081,klasyfikacja!$A$2:$A$136,0))</f>
        <v>Dotacja celowa otrzymana z budżetu państwa na zadania bieżące realizowane przez powiat na podstawie porozumień z organami administracji rządowej</v>
      </c>
      <c r="D1081" s="98" t="n">
        <v>752</v>
      </c>
      <c r="E1081" s="102" t="n">
        <v>2120</v>
      </c>
      <c r="F1081" s="100" t="n">
        <f aca="false">SUM(G1081:H1081)</f>
        <v>0</v>
      </c>
      <c r="G1081" s="101" t="n">
        <f aca="false" t="array" ref="G1081:G1081">SUM(IF(ewidencja!$A$8:$A$759=D1081,IF(ewidencja!$C$8:$C$759=E1081,ewidencja!$F$8:$F$759,0),0))</f>
        <v>0</v>
      </c>
      <c r="H1081" s="101" t="n">
        <f aca="false" t="array" ref="H1081:H1081">SUM(IF(ewidencja!$A$8:$A$759=D1081,IF(ewidencja!$C$8:$C$759=E1081,ewidencja!$G$8:$G$759,0),0))</f>
        <v>0</v>
      </c>
      <c r="K1081" s="111"/>
    </row>
    <row r="1082" s="51" customFormat="true" ht="12.75" hidden="true" customHeight="true" outlineLevel="0" collapsed="false">
      <c r="A1082" s="49" t="s">
        <v>702</v>
      </c>
      <c r="B1082" s="49"/>
      <c r="C1082" s="50" t="str">
        <f aca="false">INDEX((klasyfikacja!$B$2:$B$136),MATCH(A1082,klasyfikacja!$A$2:$A$136,0))</f>
        <v>Dotacja celowa otrzymana z budżetu państwa na realizację bieżących zadań własnych powiatu</v>
      </c>
      <c r="D1082" s="98" t="n">
        <v>752</v>
      </c>
      <c r="E1082" s="102" t="n">
        <v>2130</v>
      </c>
      <c r="F1082" s="100" t="n">
        <f aca="false">SUM(G1082:H1082)</f>
        <v>0</v>
      </c>
      <c r="G1082" s="101" t="n">
        <f aca="false" t="array" ref="G1082:G1082">SUM(IF(ewidencja!$A$8:$A$759=D1082,IF(ewidencja!$C$8:$C$759=E1082,ewidencja!$F$8:$F$759,0),0))</f>
        <v>0</v>
      </c>
      <c r="H1082" s="101" t="n">
        <f aca="false" t="array" ref="H1082:H1082">SUM(IF(ewidencja!$A$8:$A$759=D1082,IF(ewidencja!$C$8:$C$759=E1082,ewidencja!$G$8:$G$759,0),0))</f>
        <v>0</v>
      </c>
      <c r="K1082" s="111"/>
    </row>
    <row r="1083" s="51" customFormat="true" ht="12.75" hidden="true" customHeight="true" outlineLevel="0" collapsed="false">
      <c r="A1083" s="49" t="s">
        <v>704</v>
      </c>
      <c r="B1083" s="49"/>
      <c r="C1083" s="50" t="str">
        <f aca="false">INDEX((klasyfikacja!$B$2:$B$136),MATCH(A1083,klasyfikacja!$A$2:$A$136,0))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1083" s="98" t="n">
        <v>752</v>
      </c>
      <c r="E1083" s="102" t="n">
        <v>2160</v>
      </c>
      <c r="F1083" s="100" t="n">
        <f aca="false">SUM(G1083:H1083)</f>
        <v>0</v>
      </c>
      <c r="G1083" s="101" t="n">
        <f aca="false" t="array" ref="G1083:G1083">SUM(IF(ewidencja!$A$8:$A$759=D1083,IF(ewidencja!$C$8:$C$759=E1083,ewidencja!$F$8:$F$759,0),0))</f>
        <v>0</v>
      </c>
      <c r="H1083" s="101" t="n">
        <f aca="false" t="array" ref="H1083:H1083">SUM(IF(ewidencja!$A$8:$A$759=D1083,IF(ewidencja!$C$8:$C$759=E1083,ewidencja!$G$8:$G$759,0),0))</f>
        <v>0</v>
      </c>
      <c r="K1083" s="111"/>
    </row>
    <row r="1084" s="51" customFormat="true" ht="12.75" hidden="true" customHeight="true" outlineLevel="0" collapsed="false">
      <c r="A1084" s="49" t="s">
        <v>708</v>
      </c>
      <c r="B1084" s="49"/>
      <c r="C1084" s="50" t="str">
        <f aca="false">INDEX((klasyfikacja!$B$2:$B$136),MATCH(A1084,klasyfikacja!$A$2:$A$136,0))</f>
        <v>Dotacja celowa otrzymana z gminy na zadania bieżące realizowane na podstawie porozumień (umów) między jednostkami samorządu terytorialnego</v>
      </c>
      <c r="D1084" s="98" t="n">
        <v>752</v>
      </c>
      <c r="E1084" s="102" t="n">
        <v>2310</v>
      </c>
      <c r="F1084" s="100" t="n">
        <f aca="false">SUM(G1084:H1084)</f>
        <v>0</v>
      </c>
      <c r="G1084" s="101" t="n">
        <f aca="false" t="array" ref="G1084:G1084">SUM(IF(ewidencja!$A$8:$A$759=D1084,IF(ewidencja!$C$8:$C$759=E1084,ewidencja!$F$8:$F$759,0),0))</f>
        <v>0</v>
      </c>
      <c r="H1084" s="101" t="n">
        <f aca="false" t="array" ref="H1084:H1084">SUM(IF(ewidencja!$A$8:$A$759=D1084,IF(ewidencja!$C$8:$C$759=E1084,ewidencja!$G$8:$G$759,0),0))</f>
        <v>0</v>
      </c>
      <c r="K1084" s="111"/>
    </row>
    <row r="1085" s="51" customFormat="true" ht="12.75" hidden="true" customHeight="true" outlineLevel="0" collapsed="false">
      <c r="A1085" s="49" t="s">
        <v>712</v>
      </c>
      <c r="B1085" s="49"/>
      <c r="C1085" s="50" t="str">
        <f aca="false">INDEX((klasyfikacja!$B$2:$B$136),MATCH(A1085,klasyfikacja!$A$2:$A$136,0))</f>
        <v>Dotacja celowa otrzymana z powiatu na zadania bieżące realizowane na podstawie porozumień (umów) między jednostkami samorządu terytorialnego</v>
      </c>
      <c r="D1085" s="98" t="n">
        <v>752</v>
      </c>
      <c r="E1085" s="102" t="n">
        <v>2320</v>
      </c>
      <c r="F1085" s="100" t="n">
        <f aca="false">SUM(G1085:H1085)</f>
        <v>0</v>
      </c>
      <c r="G1085" s="101" t="n">
        <f aca="false" t="array" ref="G1085:G1085">SUM(IF(ewidencja!$A$8:$A$759=D1085,IF(ewidencja!$C$8:$C$759=E1085,ewidencja!$F$8:$F$759,0),0))</f>
        <v>0</v>
      </c>
      <c r="H1085" s="101" t="n">
        <f aca="false" t="array" ref="H1085:H1085">SUM(IF(ewidencja!$A$8:$A$759=D1085,IF(ewidencja!$C$8:$C$759=E1085,ewidencja!$G$8:$G$759,0),0))</f>
        <v>0</v>
      </c>
      <c r="K1085" s="111"/>
    </row>
    <row r="1086" s="51" customFormat="true" ht="12.75" hidden="true" customHeight="true" outlineLevel="0" collapsed="false">
      <c r="A1086" s="49" t="s">
        <v>714</v>
      </c>
      <c r="B1086" s="49"/>
      <c r="C1086" s="50" t="str">
        <f aca="false">INDEX((klasyfikacja!$B$2:$B$136),MATCH(A1086,klasyfikacja!$A$2:$A$136,0))</f>
        <v>Dotacja celowa otrzymana od samorządu województwa na zadania bieżące realizowane na podstawie porozumień (umów) między jednostkami samorządu terytorialnego</v>
      </c>
      <c r="D1086" s="98" t="n">
        <v>752</v>
      </c>
      <c r="E1086" s="102" t="n">
        <v>2330</v>
      </c>
      <c r="F1086" s="100" t="n">
        <f aca="false">SUM(G1086:H1086)</f>
        <v>0</v>
      </c>
      <c r="G1086" s="101" t="n">
        <f aca="false" t="array" ref="G1086:G1086">SUM(IF(ewidencja!$A$8:$A$759=D1086,IF(ewidencja!$C$8:$C$759=E1086,ewidencja!$F$8:$F$759,0),0))</f>
        <v>0</v>
      </c>
      <c r="H1086" s="101" t="n">
        <f aca="false" t="array" ref="H1086:H1086">SUM(IF(ewidencja!$A$8:$A$759=D1086,IF(ewidencja!$C$8:$C$759=E1086,ewidencja!$G$8:$G$759,0),0))</f>
        <v>0</v>
      </c>
      <c r="K1086" s="111"/>
    </row>
    <row r="1087" s="51" customFormat="true" ht="12.75" hidden="true" customHeight="true" outlineLevel="0" collapsed="false">
      <c r="A1087" s="49" t="s">
        <v>716</v>
      </c>
      <c r="B1087" s="49"/>
      <c r="C1087" s="50" t="str">
        <f aca="false">INDEX((klasyfikacja!$B$2:$B$136),MATCH(A1087,klasyfikacja!$A$2:$A$136,0))</f>
        <v>Dochody jednostek samorządu terytorialnego związane z realizacją zadań z zakresu administracji rządowej oraz innych zadań zleconych ustawami</v>
      </c>
      <c r="D1087" s="98" t="n">
        <v>752</v>
      </c>
      <c r="E1087" s="102" t="n">
        <v>2360</v>
      </c>
      <c r="F1087" s="100" t="n">
        <f aca="false">SUM(G1087:H1087)</f>
        <v>0</v>
      </c>
      <c r="G1087" s="101" t="n">
        <f aca="false" t="array" ref="G1087:G1087">SUM(IF(ewidencja!$A$8:$A$759=D1087,IF(ewidencja!$C$8:$C$759=E1087,ewidencja!$F$8:$F$759,0),0))</f>
        <v>0</v>
      </c>
      <c r="H1087" s="101" t="n">
        <f aca="false" t="array" ref="H1087:H1087">SUM(IF(ewidencja!$A$8:$A$759=D1087,IF(ewidencja!$C$8:$C$759=E1087,ewidencja!$G$8:$G$759,0),0))</f>
        <v>0</v>
      </c>
      <c r="K1087" s="111"/>
    </row>
    <row r="1088" s="51" customFormat="true" ht="12.75" hidden="true" customHeight="true" outlineLevel="0" collapsed="false">
      <c r="A1088" s="49" t="s">
        <v>718</v>
      </c>
      <c r="B1088" s="49"/>
      <c r="C1088" s="50" t="str">
        <f aca="false">INDEX((klasyfikacja!$B$2:$B$136),MATCH(A1088,klasyfikacja!$A$2:$A$136,0))</f>
        <v>Wpływy do budżetu nadwyżki środków obrotowych samorządowego zakładu budżetowego</v>
      </c>
      <c r="D1088" s="98" t="n">
        <v>752</v>
      </c>
      <c r="E1088" s="102" t="n">
        <v>2370</v>
      </c>
      <c r="F1088" s="100" t="n">
        <f aca="false">SUM(G1088:H1088)</f>
        <v>0</v>
      </c>
      <c r="G1088" s="101" t="n">
        <f aca="false" t="array" ref="G1088:G1088">SUM(IF(ewidencja!$A$8:$A$759=D1088,IF(ewidencja!$C$8:$C$759=E1088,ewidencja!$F$8:$F$759,0),0))</f>
        <v>0</v>
      </c>
      <c r="H1088" s="101" t="n">
        <f aca="false" t="array" ref="H1088:H1088">SUM(IF(ewidencja!$A$8:$A$759=D1088,IF(ewidencja!$C$8:$C$759=E1088,ewidencja!$G$8:$G$759,0),0))</f>
        <v>0</v>
      </c>
      <c r="K1088" s="111"/>
    </row>
    <row r="1089" s="51" customFormat="true" ht="12.75" hidden="true" customHeight="true" outlineLevel="0" collapsed="false">
      <c r="A1089" s="49" t="s">
        <v>720</v>
      </c>
      <c r="B1089" s="49"/>
      <c r="C1089" s="50" t="str">
        <f aca="false">INDEX((klasyfikacja!$B$2:$B$136),MATCH(A1089,klasyfikacja!$A$2:$A$136,0))</f>
        <v>Dotacja otrzymana z państwowego funduszu celowego na realizację zadań bieżących jednostek sektora finansów publicznych</v>
      </c>
      <c r="D1089" s="98" t="n">
        <v>752</v>
      </c>
      <c r="E1089" s="102" t="n">
        <v>2440</v>
      </c>
      <c r="F1089" s="100" t="n">
        <f aca="false">SUM(G1089:H1089)</f>
        <v>0</v>
      </c>
      <c r="G1089" s="101" t="n">
        <f aca="false" t="array" ref="G1089:G1089">SUM(IF(ewidencja!$A$8:$A$759=D1089,IF(ewidencja!$C$8:$C$759=E1089,ewidencja!$F$8:$F$759,0),0))</f>
        <v>0</v>
      </c>
      <c r="H1089" s="101" t="n">
        <f aca="false" t="array" ref="H1089:H1089">SUM(IF(ewidencja!$A$8:$A$759=D1089,IF(ewidencja!$C$8:$C$759=E1089,ewidencja!$G$8:$G$759,0),0))</f>
        <v>0</v>
      </c>
      <c r="K1089" s="111"/>
    </row>
    <row r="1090" s="51" customFormat="true" ht="12.75" hidden="true" customHeight="true" outlineLevel="0" collapsed="false">
      <c r="A1090" s="49" t="s">
        <v>722</v>
      </c>
      <c r="B1090" s="49"/>
      <c r="C1090" s="50" t="str">
        <f aca="false">INDEX((klasyfikacja!$B$2:$B$136),MATCH(A1090,klasyfikacja!$A$2:$A$136,0))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1090" s="98" t="n">
        <v>752</v>
      </c>
      <c r="E1090" s="102" t="n">
        <v>2442</v>
      </c>
      <c r="F1090" s="100" t="n">
        <f aca="false">SUM(G1090:H1090)</f>
        <v>0</v>
      </c>
      <c r="G1090" s="101" t="n">
        <f aca="false" t="array" ref="G1090:G1090">SUM(IF(ewidencja!$A$8:$A$759=D1090,IF(ewidencja!$C$8:$C$759=E1090,ewidencja!$F$8:$F$759,0),0))</f>
        <v>0</v>
      </c>
      <c r="H1090" s="101" t="n">
        <f aca="false" t="array" ref="H1090:H1090">SUM(IF(ewidencja!$A$8:$A$759=D1090,IF(ewidencja!$C$8:$C$759=E1090,ewidencja!$G$8:$G$759,0),0))</f>
        <v>0</v>
      </c>
      <c r="K1090" s="111"/>
    </row>
    <row r="1091" s="51" customFormat="true" ht="12.75" hidden="true" customHeight="true" outlineLevel="0" collapsed="false">
      <c r="A1091" s="49" t="s">
        <v>724</v>
      </c>
      <c r="B1091" s="49"/>
      <c r="C1091" s="50" t="str">
        <f aca="false">INDEX((klasyfikacja!$B$2:$B$136),MATCH(A1091,klasyfikacja!$A$2:$A$136,0))</f>
        <v>Środki otrzymane od pozostałych jednostek zaliczanych do sektora finansów publicznych na realizację zadań bieżących jednostek zaliczanych do sektora finansów publicznych</v>
      </c>
      <c r="D1091" s="98" t="n">
        <v>752</v>
      </c>
      <c r="E1091" s="102" t="n">
        <v>2460</v>
      </c>
      <c r="F1091" s="100" t="n">
        <f aca="false">SUM(G1091:H1091)</f>
        <v>0</v>
      </c>
      <c r="G1091" s="101" t="n">
        <f aca="false" t="array" ref="G1091:G1091">SUM(IF(ewidencja!$A$8:$A$759=D1091,IF(ewidencja!$C$8:$C$759=E1091,ewidencja!$F$8:$F$759,0),0))</f>
        <v>0</v>
      </c>
      <c r="H1091" s="101" t="n">
        <f aca="false" t="array" ref="H1091:H1091">SUM(IF(ewidencja!$A$8:$A$759=D1091,IF(ewidencja!$C$8:$C$759=E1091,ewidencja!$G$8:$G$759,0),0))</f>
        <v>0</v>
      </c>
      <c r="K1091" s="111"/>
    </row>
    <row r="1092" s="51" customFormat="true" ht="12.75" hidden="true" customHeight="true" outlineLevel="0" collapsed="false">
      <c r="A1092" s="49" t="s">
        <v>728</v>
      </c>
      <c r="B1092" s="49"/>
      <c r="C1092" s="50" t="str">
        <f aca="false">INDEX((klasyfikacja!$B$2:$B$136),MATCH(A1092,klasyfikacja!$A$2:$A$136,0))</f>
        <v>Rekompensaty utraconych dochodów w podatkach i opłatach lokalnych</v>
      </c>
      <c r="D1092" s="98" t="n">
        <v>752</v>
      </c>
      <c r="E1092" s="102" t="n">
        <v>2680</v>
      </c>
      <c r="F1092" s="100" t="n">
        <f aca="false">SUM(G1092:H1092)</f>
        <v>0</v>
      </c>
      <c r="G1092" s="101" t="n">
        <f aca="false" t="array" ref="G1092:G1092">SUM(IF(ewidencja!$A$8:$A$759=D1092,IF(ewidencja!$C$8:$C$759=E1092,ewidencja!$F$8:$F$759,0),0))</f>
        <v>0</v>
      </c>
      <c r="H1092" s="101" t="n">
        <f aca="false" t="array" ref="H1092:H1092">SUM(IF(ewidencja!$A$8:$A$759=D1092,IF(ewidencja!$C$8:$C$759=E1092,ewidencja!$G$8:$G$759,0),0))</f>
        <v>0</v>
      </c>
      <c r="K1092" s="111"/>
    </row>
    <row r="1093" s="51" customFormat="true" ht="12.75" hidden="true" customHeight="true" outlineLevel="0" collapsed="false">
      <c r="A1093" s="49" t="s">
        <v>730</v>
      </c>
      <c r="B1093" s="49"/>
      <c r="C1093" s="50" t="str">
        <f aca="false">INDEX((klasyfikacja!$B$2:$B$136),MATCH(A1093,klasyfikacja!$A$2:$A$136,0))</f>
        <v>Środki z Funduszu Pracy otrzymane na realizację zadań wynikających z odrębnych ustaw</v>
      </c>
      <c r="D1093" s="98" t="n">
        <v>752</v>
      </c>
      <c r="E1093" s="102" t="n">
        <v>2690</v>
      </c>
      <c r="F1093" s="100" t="n">
        <f aca="false">SUM(G1093:H1093)</f>
        <v>0</v>
      </c>
      <c r="G1093" s="101" t="n">
        <f aca="false" t="array" ref="G1093:G1093">SUM(IF(ewidencja!$A$8:$A$759=D1093,IF(ewidencja!$C$8:$C$759=E1093,ewidencja!$F$8:$F$759,0),0))</f>
        <v>0</v>
      </c>
      <c r="H1093" s="101" t="n">
        <f aca="false" t="array" ref="H1093:H1093">SUM(IF(ewidencja!$A$8:$A$759=D1093,IF(ewidencja!$C$8:$C$759=E1093,ewidencja!$G$8:$G$759,0),0))</f>
        <v>0</v>
      </c>
      <c r="K1093" s="111"/>
    </row>
    <row r="1094" s="51" customFormat="true" ht="12.75" hidden="true" customHeight="true" outlineLevel="0" collapsed="false">
      <c r="A1094" s="49" t="s">
        <v>732</v>
      </c>
      <c r="B1094" s="49"/>
      <c r="C1094" s="50" t="str">
        <f aca="false">INDEX((klasyfikacja!$B$2:$B$136),MATCH(A1094,klasyfikacja!$A$2:$A$136,0))</f>
        <v>Środki na dofinansowanie własnych zadań bieżących gmin, powiatów (związków gmin, związków powiatowo-gminnych, związków powiatów), samorządów województw, pozyskane z innych źródeł</v>
      </c>
      <c r="D1094" s="98" t="n">
        <v>752</v>
      </c>
      <c r="E1094" s="102" t="n">
        <v>2700</v>
      </c>
      <c r="F1094" s="100" t="n">
        <f aca="false">SUM(G1094:H1094)</f>
        <v>0</v>
      </c>
      <c r="G1094" s="101" t="n">
        <f aca="false" t="array" ref="G1094:G1094">SUM(IF(ewidencja!$A$8:$A$759=D1094,IF(ewidencja!$C$8:$C$759=E1094,ewidencja!$F$8:$F$759,0),0))</f>
        <v>0</v>
      </c>
      <c r="H1094" s="101" t="n">
        <f aca="false" t="array" ref="H1094:H1094">SUM(IF(ewidencja!$A$8:$A$759=D1094,IF(ewidencja!$C$8:$C$759=E1094,ewidencja!$G$8:$G$759,0),0))</f>
        <v>0</v>
      </c>
      <c r="K1094" s="111"/>
    </row>
    <row r="1095" s="51" customFormat="true" ht="12.75" hidden="true" customHeight="true" outlineLevel="0" collapsed="false">
      <c r="A1095" s="49" t="s">
        <v>734</v>
      </c>
      <c r="B1095" s="49"/>
      <c r="C1095" s="50" t="str">
        <f aca="false">INDEX((klasyfikacja!$B$2:$B$136),MATCH(A1095,klasyfikacja!$A$2:$A$136,0))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1095" s="98" t="n">
        <v>752</v>
      </c>
      <c r="E1095" s="102" t="n">
        <v>2701</v>
      </c>
      <c r="F1095" s="100" t="n">
        <f aca="false">SUM(G1095:H1095)</f>
        <v>0</v>
      </c>
      <c r="G1095" s="101" t="n">
        <f aca="false" t="array" ref="G1095:G1095">SUM(IF(ewidencja!$A$8:$A$759=D1095,IF(ewidencja!$C$8:$C$759=E1095,ewidencja!$F$8:$F$759,0),0))</f>
        <v>0</v>
      </c>
      <c r="H1095" s="101" t="n">
        <f aca="false" t="array" ref="H1095:H1095">SUM(IF(ewidencja!$A$8:$A$759=D1095,IF(ewidencja!$C$8:$C$759=E1095,ewidencja!$G$8:$G$759,0),0))</f>
        <v>0</v>
      </c>
      <c r="K1095" s="111"/>
    </row>
    <row r="1096" s="51" customFormat="true" ht="12.75" hidden="true" customHeight="true" outlineLevel="0" collapsed="false">
      <c r="A1096" s="49" t="s">
        <v>740</v>
      </c>
      <c r="B1096" s="49"/>
      <c r="C1096" s="50" t="str">
        <f aca="false">INDEX((klasyfikacja!$B$2:$B$136),MATCH(A1096,klasyfikacja!$A$2:$A$136,0))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1096" s="98" t="n">
        <v>752</v>
      </c>
      <c r="E1096" s="102" t="n">
        <v>2705</v>
      </c>
      <c r="F1096" s="100" t="n">
        <f aca="false">SUM(G1096:H1096)</f>
        <v>0</v>
      </c>
      <c r="G1096" s="101" t="n">
        <f aca="false" t="array" ref="G1096:G1096">SUM(IF(ewidencja!$A$8:$A$759=D1096,IF(ewidencja!$C$8:$C$759=E1096,ewidencja!$F$8:$F$759,0),0))</f>
        <v>0</v>
      </c>
      <c r="H1096" s="101" t="n">
        <f aca="false" t="array" ref="H1096:H1096">SUM(IF(ewidencja!$A$8:$A$759=D1096,IF(ewidencja!$C$8:$C$759=E1096,ewidencja!$G$8:$G$759,0),0))</f>
        <v>0</v>
      </c>
      <c r="K1096" s="111"/>
    </row>
    <row r="1097" s="51" customFormat="true" ht="12.75" hidden="true" customHeight="true" outlineLevel="0" collapsed="false">
      <c r="A1097" s="49" t="s">
        <v>742</v>
      </c>
      <c r="B1097" s="49"/>
      <c r="C1097" s="50" t="str">
        <f aca="false">INDEX((klasyfikacja!$B$2:$B$136),MATCH(A1097,klasyfikacja!$A$2:$A$136,0))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1097" s="98" t="n">
        <v>752</v>
      </c>
      <c r="E1097" s="102" t="n">
        <v>2706</v>
      </c>
      <c r="F1097" s="100" t="n">
        <f aca="false">SUM(G1097:H1097)</f>
        <v>0</v>
      </c>
      <c r="G1097" s="101" t="n">
        <f aca="false" t="array" ref="G1097:G1097">SUM(IF(ewidencja!$A$8:$A$759=D1097,IF(ewidencja!$C$8:$C$759=E1097,ewidencja!$F$8:$F$759,0),0))</f>
        <v>0</v>
      </c>
      <c r="H1097" s="101" t="n">
        <f aca="false" t="array" ref="H1097:H1097">SUM(IF(ewidencja!$A$8:$A$759=D1097,IF(ewidencja!$C$8:$C$759=E1097,ewidencja!$G$8:$G$759,0),0))</f>
        <v>0</v>
      </c>
      <c r="K1097" s="111"/>
    </row>
    <row r="1098" s="51" customFormat="true" ht="12.75" hidden="true" customHeight="true" outlineLevel="0" collapsed="false">
      <c r="A1098" s="49" t="s">
        <v>744</v>
      </c>
      <c r="B1098" s="49"/>
      <c r="C1098" s="50" t="str">
        <f aca="false">INDEX((klasyfikacja!$B$2:$B$136),MATCH(A1098,klasyfikacja!$A$2:$A$136,0))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1098" s="98" t="n">
        <v>752</v>
      </c>
      <c r="E1098" s="102" t="n">
        <v>2707</v>
      </c>
      <c r="F1098" s="100" t="n">
        <f aca="false">SUM(G1098:H1098)</f>
        <v>0</v>
      </c>
      <c r="G1098" s="101" t="n">
        <f aca="false" t="array" ref="G1098:G1098">SUM(IF(ewidencja!$A$8:$A$759=D1098,IF(ewidencja!$C$8:$C$759=E1098,ewidencja!$F$8:$F$759,0),0))</f>
        <v>0</v>
      </c>
      <c r="H1098" s="101" t="n">
        <f aca="false" t="array" ref="H1098:H1098">SUM(IF(ewidencja!$A$8:$A$759=D1098,IF(ewidencja!$C$8:$C$759=E1098,ewidencja!$G$8:$G$759,0),0))</f>
        <v>0</v>
      </c>
      <c r="K1098" s="111"/>
    </row>
    <row r="1099" s="51" customFormat="true" ht="12.75" hidden="true" customHeight="true" outlineLevel="0" collapsed="false">
      <c r="A1099" s="49" t="s">
        <v>746</v>
      </c>
      <c r="B1099" s="49"/>
      <c r="C1099" s="50" t="str">
        <f aca="false">INDEX((klasyfikacja!$B$2:$B$136),MATCH(A1099,klasyfikacja!$A$2:$A$136,0))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099" s="98" t="n">
        <v>752</v>
      </c>
      <c r="E1099" s="102" t="n">
        <v>2708</v>
      </c>
      <c r="F1099" s="100" t="n">
        <f aca="false">SUM(G1099:H1099)</f>
        <v>0</v>
      </c>
      <c r="G1099" s="101" t="n">
        <f aca="false" t="array" ref="G1099:G1099">SUM(IF(ewidencja!$A$8:$A$759=D1099,IF(ewidencja!$C$8:$C$759=E1099,ewidencja!$F$8:$F$759,0),0))</f>
        <v>0</v>
      </c>
      <c r="H1099" s="101" t="n">
        <f aca="false" t="array" ref="H1099:H1099">SUM(IF(ewidencja!$A$8:$A$759=D1099,IF(ewidencja!$C$8:$C$759=E1099,ewidencja!$G$8:$G$759,0),0))</f>
        <v>0</v>
      </c>
      <c r="K1099" s="111"/>
    </row>
    <row r="1100" s="51" customFormat="true" ht="12.75" hidden="true" customHeight="true" outlineLevel="0" collapsed="false">
      <c r="A1100" s="49" t="s">
        <v>750</v>
      </c>
      <c r="B1100" s="49"/>
      <c r="C1100" s="50" t="str">
        <f aca="false">INDEX((klasyfikacja!$B$2:$B$136),MATCH(A1100,klasyfikacja!$A$2:$A$136,0))</f>
        <v>Dotacja celowa otrzymana z tytułu pomocy finansowej udzielanej między jednostkami samorządu terytorialnego na dofinansowanie własnych zadań bieżących</v>
      </c>
      <c r="D1100" s="98" t="n">
        <v>752</v>
      </c>
      <c r="E1100" s="102" t="n">
        <v>2710</v>
      </c>
      <c r="F1100" s="100" t="n">
        <f aca="false">SUM(G1100:H1100)</f>
        <v>0</v>
      </c>
      <c r="G1100" s="101" t="n">
        <f aca="false" t="array" ref="G1100:G1100">SUM(IF(ewidencja!$A$8:$A$759=D1100,IF(ewidencja!$C$8:$C$759=E1100,ewidencja!$F$8:$F$759,0),0))</f>
        <v>0</v>
      </c>
      <c r="H1100" s="101" t="n">
        <f aca="false" t="array" ref="H1100:H1100">SUM(IF(ewidencja!$A$8:$A$759=D1100,IF(ewidencja!$C$8:$C$759=E1100,ewidencja!$G$8:$G$759,0),0))</f>
        <v>0</v>
      </c>
      <c r="K1100" s="111"/>
    </row>
    <row r="1101" s="51" customFormat="true" ht="12.75" hidden="true" customHeight="true" outlineLevel="0" collapsed="false">
      <c r="A1101" s="49" t="s">
        <v>752</v>
      </c>
      <c r="B1101" s="49"/>
      <c r="C1101" s="50" t="str">
        <f aca="false">INDEX((klasyfikacja!$B$2:$B$136),MATCH(A1101,klasyfikacja!$A$2:$A$136,0))</f>
        <v>Środki na uzupełnienie dochodów gmin</v>
      </c>
      <c r="D1101" s="98" t="n">
        <v>752</v>
      </c>
      <c r="E1101" s="102" t="n">
        <v>2750</v>
      </c>
      <c r="F1101" s="100" t="n">
        <f aca="false">SUM(G1101:H1101)</f>
        <v>0</v>
      </c>
      <c r="G1101" s="101" t="n">
        <f aca="false" t="array" ref="G1101:G1101">SUM(IF(ewidencja!$A$8:$A$759=D1101,IF(ewidencja!$C$8:$C$759=E1101,ewidencja!$F$8:$F$759,0),0))</f>
        <v>0</v>
      </c>
      <c r="H1101" s="101" t="n">
        <f aca="false" t="array" ref="H1101:H1101">SUM(IF(ewidencja!$A$8:$A$759=D1101,IF(ewidencja!$C$8:$C$759=E1101,ewidencja!$G$8:$G$759,0),0))</f>
        <v>0</v>
      </c>
      <c r="K1101" s="111"/>
    </row>
    <row r="1102" s="51" customFormat="true" ht="12.75" hidden="true" customHeight="true" outlineLevel="0" collapsed="false">
      <c r="A1102" s="49" t="s">
        <v>754</v>
      </c>
      <c r="B1102" s="49"/>
      <c r="C1102" s="50" t="str">
        <f aca="false">INDEX((klasyfikacja!$B$2:$B$136),MATCH(A1102,klasyfikacja!$A$2:$A$136,0))</f>
        <v>Środki na uzupełnienie dochodów powiatów</v>
      </c>
      <c r="D1102" s="98" t="n">
        <v>752</v>
      </c>
      <c r="E1102" s="102" t="n">
        <v>2760</v>
      </c>
      <c r="F1102" s="100" t="n">
        <f aca="false">SUM(G1102:H1102)</f>
        <v>0</v>
      </c>
      <c r="G1102" s="101" t="n">
        <f aca="false" t="array" ref="G1102:G1102">SUM(IF(ewidencja!$A$8:$A$759=D1102,IF(ewidencja!$C$8:$C$759=E1102,ewidencja!$F$8:$F$759,0),0))</f>
        <v>0</v>
      </c>
      <c r="H1102" s="101" t="n">
        <f aca="false" t="array" ref="H1102:H1102">SUM(IF(ewidencja!$A$8:$A$759=D1102,IF(ewidencja!$C$8:$C$759=E1102,ewidencja!$G$8:$G$759,0),0))</f>
        <v>0</v>
      </c>
      <c r="K1102" s="111"/>
    </row>
    <row r="1103" s="51" customFormat="true" ht="12.75" hidden="true" customHeight="true" outlineLevel="0" collapsed="false">
      <c r="A1103" s="49" t="s">
        <v>756</v>
      </c>
      <c r="B1103" s="49"/>
      <c r="C1103" s="50" t="str">
        <f aca="false">INDEX((klasyfikacja!$B$2:$B$136),MATCH(A1103,klasyfikacja!$A$2:$A$136,0))</f>
        <v>Środki na utrzymanie rzecznych przepraw promowych oraz na remonty, utrzymanie, ochronę i zarządzanie drogami krajowymi i wojewódzkimi w granicach miast na prawach powiatu</v>
      </c>
      <c r="D1103" s="98" t="n">
        <v>752</v>
      </c>
      <c r="E1103" s="102" t="n">
        <v>2790</v>
      </c>
      <c r="F1103" s="100" t="n">
        <f aca="false">SUM(G1103:H1103)</f>
        <v>0</v>
      </c>
      <c r="G1103" s="101" t="n">
        <f aca="false" t="array" ref="G1103:G1103">SUM(IF(ewidencja!$A$8:$A$759=D1103,IF(ewidencja!$C$8:$C$759=E1103,ewidencja!$F$8:$F$759,0),0))</f>
        <v>0</v>
      </c>
      <c r="H1103" s="101" t="n">
        <f aca="false" t="array" ref="H1103:H1103">SUM(IF(ewidencja!$A$8:$A$759=D1103,IF(ewidencja!$C$8:$C$759=E1103,ewidencja!$G$8:$G$759,0),0))</f>
        <v>0</v>
      </c>
      <c r="K1103" s="111"/>
    </row>
    <row r="1104" s="51" customFormat="true" ht="12.75" hidden="true" customHeight="true" outlineLevel="0" collapsed="false">
      <c r="A1104" s="49" t="s">
        <v>758</v>
      </c>
      <c r="B1104" s="49"/>
      <c r="C1104" s="50" t="str">
        <f aca="false">INDEX((klasyfikacja!$B$2:$B$136),MATCH(A1104,klasyfikacja!$A$2:$A$136,0))</f>
        <v>Dotacja z budżetu państwa dla gmin uzdrowiskowych</v>
      </c>
      <c r="D1104" s="98" t="n">
        <v>752</v>
      </c>
      <c r="E1104" s="102" t="n">
        <v>2870</v>
      </c>
      <c r="F1104" s="100" t="n">
        <f aca="false">SUM(G1104:H1104)</f>
        <v>0</v>
      </c>
      <c r="G1104" s="101" t="n">
        <f aca="false" t="array" ref="G1104:G1104">SUM(IF(ewidencja!$A$8:$A$759=D1104,IF(ewidencja!$C$8:$C$759=E1104,ewidencja!$F$8:$F$759,0),0))</f>
        <v>0</v>
      </c>
      <c r="H1104" s="101" t="n">
        <f aca="false" t="array" ref="H1104:H1104">SUM(IF(ewidencja!$A$8:$A$759=D1104,IF(ewidencja!$C$8:$C$759=E1104,ewidencja!$G$8:$G$759,0),0))</f>
        <v>0</v>
      </c>
      <c r="K1104" s="111"/>
    </row>
    <row r="1105" s="51" customFormat="true" ht="12.75" hidden="true" customHeight="true" outlineLevel="0" collapsed="false">
      <c r="A1105" s="49" t="s">
        <v>760</v>
      </c>
      <c r="B1105" s="49"/>
      <c r="C1105" s="50" t="str">
        <f aca="false">INDEX((klasyfikacja!$B$2:$B$136),MATCH(A1105,klasyfikacja!$A$2:$A$136,0))</f>
        <v>Wpływy ze zwrotów dotacji oraz płatności wykorzystanych niezgodnie z przeznaczeniem lub wykorzystanych z naruszeniem procedur, o których mowa w art. 184 ustawy, pobranych nienależnie lub w nadmiernej wysokości</v>
      </c>
      <c r="D1105" s="98" t="n">
        <v>752</v>
      </c>
      <c r="E1105" s="102" t="n">
        <v>2910</v>
      </c>
      <c r="F1105" s="100" t="n">
        <f aca="false">SUM(G1105:H1105)</f>
        <v>0</v>
      </c>
      <c r="G1105" s="101" t="n">
        <f aca="false" t="array" ref="G1105:G1105">SUM(IF(ewidencja!$A$8:$A$759=D1105,IF(ewidencja!$C$8:$C$759=E1105,ewidencja!$F$8:$F$759,0),0))</f>
        <v>0</v>
      </c>
      <c r="H1105" s="101" t="n">
        <f aca="false" t="array" ref="H1105:H1105">SUM(IF(ewidencja!$A$8:$A$759=D1105,IF(ewidencja!$C$8:$C$759=E1105,ewidencja!$G$8:$G$759,0),0))</f>
        <v>0</v>
      </c>
      <c r="K1105" s="111"/>
    </row>
    <row r="1106" s="51" customFormat="true" ht="12.75" hidden="true" customHeight="true" outlineLevel="0" collapsed="false">
      <c r="A1106" s="49" t="s">
        <v>762</v>
      </c>
      <c r="B1106" s="49"/>
      <c r="C1106" s="50" t="str">
        <f aca="false">INDEX((klasyfikacja!$B$2:$B$136),MATCH(A1106,klasyfikacja!$A$2:$A$136,0))</f>
        <v>Subwencje ogólne z budżetu państwa</v>
      </c>
      <c r="D1106" s="98" t="n">
        <v>752</v>
      </c>
      <c r="E1106" s="102" t="n">
        <v>2920</v>
      </c>
      <c r="F1106" s="100" t="n">
        <f aca="false">SUM(G1106:H1106)</f>
        <v>0</v>
      </c>
      <c r="G1106" s="101" t="n">
        <f aca="false" t="array" ref="G1106:G1106">SUM(IF(ewidencja!$A$8:$A$759=D1106,IF(ewidencja!$C$8:$C$759=E1106,ewidencja!$F$8:$F$759,0),0))</f>
        <v>0</v>
      </c>
      <c r="H1106" s="101" t="n">
        <f aca="false" t="array" ref="H1106:H1106">SUM(IF(ewidencja!$A$8:$A$759=D1106,IF(ewidencja!$C$8:$C$759=E1106,ewidencja!$G$8:$G$759,0),0))</f>
        <v>0</v>
      </c>
      <c r="K1106" s="111"/>
    </row>
    <row r="1107" s="112" customFormat="true" ht="12.75" hidden="true" customHeight="true" outlineLevel="0" collapsed="false">
      <c r="A1107" s="49" t="s">
        <v>764</v>
      </c>
      <c r="B1107" s="49"/>
      <c r="C1107" s="50" t="str">
        <f aca="false">INDEX((klasyfikacja!$B$2:$B$136),MATCH(A1107,klasyfikacja!$A$2:$A$136,0))</f>
        <v>Wpływy ze zwrotów niewykorzystanych dotacji oraz płatności</v>
      </c>
      <c r="D1107" s="98" t="n">
        <v>752</v>
      </c>
      <c r="E1107" s="102" t="n">
        <v>2950</v>
      </c>
      <c r="F1107" s="100" t="n">
        <f aca="false">SUM(G1107:H1107)</f>
        <v>0</v>
      </c>
      <c r="G1107" s="101" t="n">
        <f aca="false" t="array" ref="G1107:G1107">SUM(IF(ewidencja!$A$8:$A$759=D1107,IF(ewidencja!$C$8:$C$759=E1107,ewidencja!$F$8:$F$759,0),0))</f>
        <v>0</v>
      </c>
      <c r="H1107" s="101" t="n">
        <f aca="false" t="array" ref="H1107:H1107">SUM(IF(ewidencja!$A$8:$A$759=D1107,IF(ewidencja!$C$8:$C$759=E1107,ewidencja!$G$8:$G$759,0),0))</f>
        <v>0</v>
      </c>
    </row>
    <row r="1108" s="112" customFormat="true" ht="18" hidden="true" customHeight="true" outlineLevel="0" collapsed="false">
      <c r="A1108" s="94"/>
      <c r="B1108" s="94"/>
      <c r="C1108" s="95" t="s">
        <v>869</v>
      </c>
      <c r="D1108" s="98"/>
      <c r="E1108" s="104"/>
      <c r="F1108" s="96" t="n">
        <f aca="false">SUM(G1108:H1108)</f>
        <v>0</v>
      </c>
      <c r="G1108" s="97" t="n">
        <f aca="false">SUM(G1109:G1143)</f>
        <v>0</v>
      </c>
      <c r="H1108" s="97" t="n">
        <f aca="false">SUM(H1109:H1143)</f>
        <v>0</v>
      </c>
    </row>
    <row r="1109" s="112" customFormat="true" ht="12.75" hidden="true" customHeight="true" outlineLevel="0" collapsed="false">
      <c r="A1109" s="49" t="s">
        <v>766</v>
      </c>
      <c r="B1109" s="49"/>
      <c r="C1109" s="50" t="str">
        <f aca="false">INDEX((klasyfikacja!$B$2:$B$136),MATCH(A1109,klasyfikacja!$A$2:$A$136,0))</f>
        <v>Wpływy z tytułu przekształcenia prawa użytkowania wieczystego w prawo własności</v>
      </c>
      <c r="D1109" s="98" t="n">
        <v>752</v>
      </c>
      <c r="E1109" s="102" t="s">
        <v>419</v>
      </c>
      <c r="F1109" s="100" t="n">
        <f aca="false">SUM(G1109:H1109)</f>
        <v>0</v>
      </c>
      <c r="G1109" s="101" t="n">
        <f aca="false" t="array" ref="G1109:G1109">SUM(IF(ewidencja!$A$8:$A$759=D1109,IF(ewidencja!$C$8:$C$759=E1109,ewidencja!$F$8:$F$759,0),0))</f>
        <v>0</v>
      </c>
      <c r="H1109" s="101" t="n">
        <f aca="false" t="array" ref="H1109:H1109">SUM(IF(ewidencja!$A$8:$A$759=D1109,IF(ewidencja!$C$8:$C$759=E1109,ewidencja!$G$8:$G$759,0),0))</f>
        <v>0</v>
      </c>
    </row>
    <row r="1110" s="112" customFormat="true" ht="12.75" hidden="true" customHeight="true" outlineLevel="0" collapsed="false">
      <c r="A1110" s="49" t="s">
        <v>768</v>
      </c>
      <c r="B1110" s="49"/>
      <c r="C1110" s="50" t="str">
        <f aca="false">INDEX((klasyfikacja!$B$2:$B$136),MATCH(A1110,klasyfikacja!$A$2:$A$136,0))</f>
        <v>Wpłaty z tytułu odpłatnego nabycia prawa własności oraz prawa użytkowania wieczystego nieruchomości</v>
      </c>
      <c r="D1110" s="98" t="n">
        <v>752</v>
      </c>
      <c r="E1110" s="102" t="s">
        <v>475</v>
      </c>
      <c r="F1110" s="100" t="n">
        <f aca="false">SUM(G1110:H1110)</f>
        <v>0</v>
      </c>
      <c r="G1110" s="101" t="n">
        <f aca="false" t="array" ref="G1110:G1110">SUM(IF(ewidencja!$A$8:$A$759=D1110,IF(ewidencja!$C$8:$C$759=E1110,ewidencja!$F$8:$F$759,0),0))</f>
        <v>0</v>
      </c>
      <c r="H1110" s="101" t="n">
        <f aca="false" t="array" ref="H1110:H1110">SUM(IF(ewidencja!$A$8:$A$759=D1110,IF(ewidencja!$C$8:$C$759=E1110,ewidencja!$G$8:$G$759,0),0))</f>
        <v>0</v>
      </c>
    </row>
    <row r="1111" s="112" customFormat="true" ht="12.75" hidden="true" customHeight="true" outlineLevel="0" collapsed="false">
      <c r="A1111" s="49" t="s">
        <v>770</v>
      </c>
      <c r="B1111" s="49"/>
      <c r="C1111" s="50" t="str">
        <f aca="false">INDEX((klasyfikacja!$B$2:$B$136),MATCH(A1111,klasyfikacja!$A$2:$A$136,0))</f>
        <v>Wpływy ze zbycia praw majątkowych</v>
      </c>
      <c r="D1111" s="98" t="n">
        <v>752</v>
      </c>
      <c r="E1111" s="102" t="s">
        <v>870</v>
      </c>
      <c r="F1111" s="100" t="n">
        <f aca="false">SUM(G1111:H1111)</f>
        <v>0</v>
      </c>
      <c r="G1111" s="101" t="n">
        <f aca="false" t="array" ref="G1111:G1111">SUM(IF(ewidencja!$A$8:$A$759=D1111,IF(ewidencja!$C$8:$C$759=E1111,ewidencja!$F$8:$F$759,0),0))</f>
        <v>0</v>
      </c>
      <c r="H1111" s="101" t="n">
        <f aca="false" t="array" ref="H1111:H1111">SUM(IF(ewidencja!$A$8:$A$759=D1111,IF(ewidencja!$C$8:$C$759=E1111,ewidencja!$G$8:$G$759,0),0))</f>
        <v>0</v>
      </c>
    </row>
    <row r="1112" s="112" customFormat="true" ht="12.75" hidden="true" customHeight="true" outlineLevel="0" collapsed="false">
      <c r="A1112" s="49" t="s">
        <v>772</v>
      </c>
      <c r="B1112" s="49"/>
      <c r="C1112" s="50" t="str">
        <f aca="false">INDEX((klasyfikacja!$B$2:$B$136),MATCH(A1112,klasyfikacja!$A$2:$A$136,0))</f>
        <v>Wpływy z tytułu odszkodowania za przejęte nieruchomości pod inwestycje celu publicznego</v>
      </c>
      <c r="D1112" s="98" t="n">
        <v>752</v>
      </c>
      <c r="E1112" s="102" t="s">
        <v>871</v>
      </c>
      <c r="F1112" s="100" t="n">
        <f aca="false">SUM(G1112:H1112)</f>
        <v>0</v>
      </c>
      <c r="G1112" s="101" t="n">
        <f aca="false" t="array" ref="G1112:G1112">SUM(IF(ewidencja!$A$8:$A$759=D1112,IF(ewidencja!$C$8:$C$759=E1112,ewidencja!$F$8:$F$759,0),0))</f>
        <v>0</v>
      </c>
      <c r="H1112" s="101" t="n">
        <f aca="false" t="array" ref="H1112:H1112">SUM(IF(ewidencja!$A$8:$A$759=D1112,IF(ewidencja!$C$8:$C$759=E1112,ewidencja!$G$8:$G$759,0),0))</f>
        <v>0</v>
      </c>
    </row>
    <row r="1113" s="112" customFormat="true" ht="12.75" hidden="true" customHeight="true" outlineLevel="0" collapsed="false">
      <c r="A1113" s="49" t="s">
        <v>774</v>
      </c>
      <c r="B1113" s="49"/>
      <c r="C1113" s="50" t="str">
        <f aca="false">INDEX((klasyfikacja!$B$2:$B$136),MATCH(A1113,klasyfikacja!$A$2:$A$136,0))</f>
        <v>Wpływy ze sprzedaży składników majątkowych</v>
      </c>
      <c r="D1113" s="98" t="n">
        <v>752</v>
      </c>
      <c r="E1113" s="102" t="s">
        <v>472</v>
      </c>
      <c r="F1113" s="100" t="n">
        <f aca="false">SUM(G1113:H1113)</f>
        <v>0</v>
      </c>
      <c r="G1113" s="101" t="n">
        <f aca="false" t="array" ref="G1113:G1113">SUM(IF(ewidencja!$A$8:$A$759=D1113,IF(ewidencja!$C$8:$C$759=E1113,ewidencja!$F$8:$F$759,0),0))</f>
        <v>0</v>
      </c>
      <c r="H1113" s="101" t="n">
        <f aca="false" t="array" ref="H1113:H1113">SUM(IF(ewidencja!$A$8:$A$759=D1113,IF(ewidencja!$C$8:$C$759=E1113,ewidencja!$G$8:$G$759,0),0))</f>
        <v>0</v>
      </c>
    </row>
    <row r="1114" s="112" customFormat="true" ht="12.75" hidden="true" customHeight="true" outlineLevel="0" collapsed="false">
      <c r="A1114" s="49" t="s">
        <v>776</v>
      </c>
      <c r="B1114" s="49"/>
      <c r="C1114" s="50" t="str">
        <f aca="false">INDEX((klasyfikacja!$B$2:$B$136),MATCH(A1114,klasyfikacja!$A$2:$A$136,0))</f>
        <v>Środki z Funduszu Przeciwdziałania COVID-19 na finansowanie lub dofinansowanie kosztów realizacji inwestycji i zakupów inwestycyjnych związanych z przeciwdziałaniem COVID-19</v>
      </c>
      <c r="D1114" s="98" t="n">
        <v>752</v>
      </c>
      <c r="E1114" s="102" t="n">
        <v>6090</v>
      </c>
      <c r="F1114" s="100" t="n">
        <f aca="false">SUM(G1114:H1114)</f>
        <v>0</v>
      </c>
      <c r="G1114" s="101" t="n">
        <f aca="false" t="array" ref="G1114:G1114">SUM(IF(ewidencja!$A$8:$A$759=D1114,IF(ewidencja!$C$8:$C$759=E1114,ewidencja!$F$8:$F$759,0),0))</f>
        <v>0</v>
      </c>
      <c r="H1114" s="101" t="n">
        <f aca="false" t="array" ref="H1114:H1114">SUM(IF(ewidencja!$A$8:$A$759=D1114,IF(ewidencja!$C$8:$C$759=E1114,ewidencja!$G$8:$G$759,0),0))</f>
        <v>0</v>
      </c>
    </row>
    <row r="1115" s="112" customFormat="true" ht="12.75" hidden="true" customHeight="true" outlineLevel="0" collapsed="false">
      <c r="A1115" s="49" t="s">
        <v>778</v>
      </c>
      <c r="B1115" s="49"/>
      <c r="C1115" s="50" t="str">
        <f aca="false">INDEX((klasyfikacja!$B$2:$B$136),MATCH(A1115,klasyfikacja!$A$2:$A$136,0))</f>
        <v>Środki na inwestycje na drogach publicznych powiatowych i wojewódzkich oraz na drogach powiatowych, wojewódzkich i krajowych w granicach miast na prawach powiatu</v>
      </c>
      <c r="D1115" s="98" t="n">
        <v>752</v>
      </c>
      <c r="E1115" s="102" t="n">
        <v>6180</v>
      </c>
      <c r="F1115" s="100" t="n">
        <f aca="false">SUM(G1115:H1115)</f>
        <v>0</v>
      </c>
      <c r="G1115" s="101" t="n">
        <f aca="false" t="array" ref="G1115:G1115">SUM(IF(ewidencja!$A$8:$A$759=D1115,IF(ewidencja!$C$8:$C$759=E1115,ewidencja!$F$8:$F$759,0),0))</f>
        <v>0</v>
      </c>
      <c r="H1115" s="101" t="n">
        <f aca="false" t="array" ref="H1115:H1115">SUM(IF(ewidencja!$A$8:$A$759=D1115,IF(ewidencja!$C$8:$C$759=E1115,ewidencja!$G$8:$G$759,0),0))</f>
        <v>0</v>
      </c>
    </row>
    <row r="1116" s="112" customFormat="true" ht="12.75" hidden="true" customHeight="true" outlineLevel="0" collapsed="false">
      <c r="A1116" s="49" t="s">
        <v>780</v>
      </c>
      <c r="B1116" s="49"/>
      <c r="C1116" s="50" t="str">
        <f aca="false">INDEX((klasyfikacja!$B$2:$B$136),MATCH(A1116,klasyfikacja!$A$2:$A$136,0))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116" s="98" t="n">
        <v>752</v>
      </c>
      <c r="E1116" s="102" t="n">
        <v>6207</v>
      </c>
      <c r="F1116" s="100" t="n">
        <f aca="false">SUM(G1116:H1116)</f>
        <v>0</v>
      </c>
      <c r="G1116" s="101" t="n">
        <f aca="false" t="array" ref="G1116:G1116">SUM(IF(ewidencja!$A$8:$A$759=D1116,IF(ewidencja!$C$8:$C$759=E1116,ewidencja!$F$8:$F$759,0),0))</f>
        <v>0</v>
      </c>
      <c r="H1116" s="101" t="n">
        <f aca="false" t="array" ref="H1116:H1116">SUM(IF(ewidencja!$A$8:$A$759=D1116,IF(ewidencja!$C$8:$C$759=E1116,ewidencja!$G$8:$G$759,0),0))</f>
        <v>0</v>
      </c>
    </row>
    <row r="1117" s="112" customFormat="true" ht="12.75" hidden="true" customHeight="true" outlineLevel="0" collapsed="false">
      <c r="A1117" s="49" t="s">
        <v>782</v>
      </c>
      <c r="B1117" s="49"/>
      <c r="C1117" s="50" t="str">
        <f aca="false">INDEX((klasyfikacja!$B$2:$B$136),MATCH(A1117,klasyfikacja!$A$2:$A$136,0))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117" s="98" t="n">
        <v>752</v>
      </c>
      <c r="E1117" s="102" t="n">
        <v>6208</v>
      </c>
      <c r="F1117" s="100" t="n">
        <f aca="false">SUM(G1117:H1117)</f>
        <v>0</v>
      </c>
      <c r="G1117" s="101" t="n">
        <f aca="false" t="array" ref="G1117:G1117">SUM(IF(ewidencja!$A$8:$A$759=D1117,IF(ewidencja!$C$8:$C$759=E1117,ewidencja!$F$8:$F$759,0),0))</f>
        <v>0</v>
      </c>
      <c r="H1117" s="101" t="n">
        <f aca="false" t="array" ref="H1117:H1117">SUM(IF(ewidencja!$A$8:$A$759=D1117,IF(ewidencja!$C$8:$C$759=E1117,ewidencja!$G$8:$G$759,0),0))</f>
        <v>0</v>
      </c>
    </row>
    <row r="1118" s="112" customFormat="true" ht="12.75" hidden="true" customHeight="true" outlineLevel="0" collapsed="false">
      <c r="A1118" s="49" t="s">
        <v>784</v>
      </c>
      <c r="B1118" s="49"/>
      <c r="C1118" s="50" t="str">
        <f aca="false">INDEX((klasyfikacja!$B$2:$B$136),MATCH(A1118,klasyfikacja!$A$2:$A$136,0))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118" s="98" t="n">
        <v>752</v>
      </c>
      <c r="E1118" s="102" t="n">
        <v>6209</v>
      </c>
      <c r="F1118" s="100" t="n">
        <f aca="false">SUM(G1118:H1118)</f>
        <v>0</v>
      </c>
      <c r="G1118" s="101" t="n">
        <f aca="false" t="array" ref="G1118:G1118">SUM(IF(ewidencja!$A$8:$A$759=D1118,IF(ewidencja!$C$8:$C$759=E1118,ewidencja!$F$8:$F$759,0),0))</f>
        <v>0</v>
      </c>
      <c r="H1118" s="101" t="n">
        <f aca="false" t="array" ref="H1118:H1118">SUM(IF(ewidencja!$A$8:$A$759=D1118,IF(ewidencja!$C$8:$C$759=E1118,ewidencja!$G$8:$G$759,0),0))</f>
        <v>0</v>
      </c>
    </row>
    <row r="1119" s="112" customFormat="true" ht="12.75" hidden="true" customHeight="true" outlineLevel="0" collapsed="false">
      <c r="A1119" s="49" t="s">
        <v>786</v>
      </c>
      <c r="B1119" s="49"/>
      <c r="C1119" s="50" t="str">
        <f aca="false">INDEX((klasyfikacja!$B$2:$B$136),MATCH(A1119,klasyfikacja!$A$2:$A$136,0))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119" s="98" t="n">
        <v>752</v>
      </c>
      <c r="E1119" s="102" t="n">
        <v>6257</v>
      </c>
      <c r="F1119" s="100" t="n">
        <f aca="false">SUM(G1119:H1119)</f>
        <v>0</v>
      </c>
      <c r="G1119" s="101" t="n">
        <f aca="false" t="array" ref="G1119:G1119">SUM(IF(ewidencja!$A$8:$A$759=D1119,IF(ewidencja!$C$8:$C$759=E1119,ewidencja!$F$8:$F$759,0),0))</f>
        <v>0</v>
      </c>
      <c r="H1119" s="101" t="n">
        <f aca="false" t="array" ref="H1119:H1119">SUM(IF(ewidencja!$A$8:$A$759=D1119,IF(ewidencja!$C$8:$C$759=E1119,ewidencja!$G$8:$G$759,0),0))</f>
        <v>0</v>
      </c>
    </row>
    <row r="1120" s="112" customFormat="true" ht="12.75" hidden="true" customHeight="true" outlineLevel="0" collapsed="false">
      <c r="A1120" s="49" t="s">
        <v>787</v>
      </c>
      <c r="B1120" s="49"/>
      <c r="C1120" s="50" t="str">
        <f aca="false">INDEX((klasyfikacja!$B$2:$B$136),MATCH(A1120,klasyfikacja!$A$2:$A$136,0))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120" s="98" t="n">
        <v>752</v>
      </c>
      <c r="E1120" s="102" t="n">
        <v>6258</v>
      </c>
      <c r="F1120" s="100" t="n">
        <f aca="false">SUM(G1120:H1120)</f>
        <v>0</v>
      </c>
      <c r="G1120" s="101" t="n">
        <f aca="false" t="array" ref="G1120:G1120">SUM(IF(ewidencja!$A$8:$A$759=D1120,IF(ewidencja!$C$8:$C$759=E1120,ewidencja!$F$8:$F$759,0),0))</f>
        <v>0</v>
      </c>
      <c r="H1120" s="101" t="n">
        <f aca="false" t="array" ref="H1120:H1120">SUM(IF(ewidencja!$A$8:$A$759=D1120,IF(ewidencja!$C$8:$C$759=E1120,ewidencja!$G$8:$G$759,0),0))</f>
        <v>0</v>
      </c>
    </row>
    <row r="1121" s="112" customFormat="true" ht="12.75" hidden="true" customHeight="true" outlineLevel="0" collapsed="false">
      <c r="A1121" s="49" t="s">
        <v>788</v>
      </c>
      <c r="B1121" s="49"/>
      <c r="C1121" s="50" t="str">
        <f aca="false">INDEX((klasyfikacja!$B$2:$B$136),MATCH(A1121,klasyfikacja!$A$2:$A$136,0))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121" s="98" t="n">
        <v>752</v>
      </c>
      <c r="E1121" s="102" t="n">
        <v>6259</v>
      </c>
      <c r="F1121" s="100" t="n">
        <f aca="false">SUM(G1121:H1121)</f>
        <v>0</v>
      </c>
      <c r="G1121" s="101" t="n">
        <f aca="false" t="array" ref="G1121:G1121">SUM(IF(ewidencja!$A$8:$A$759=D1121,IF(ewidencja!$C$8:$C$759=E1121,ewidencja!$F$8:$F$759,0),0))</f>
        <v>0</v>
      </c>
      <c r="H1121" s="101" t="n">
        <f aca="false" t="array" ref="H1121:H1121">SUM(IF(ewidencja!$A$8:$A$759=D1121,IF(ewidencja!$C$8:$C$759=E1121,ewidencja!$G$8:$G$759,0),0))</f>
        <v>0</v>
      </c>
    </row>
    <row r="1122" s="112" customFormat="true" ht="12.75" hidden="true" customHeight="true" outlineLevel="0" collapsed="false">
      <c r="A1122" s="49" t="s">
        <v>789</v>
      </c>
      <c r="B1122" s="49"/>
      <c r="C1122" s="50" t="str">
        <f aca="false">INDEX((klasyfikacja!$B$2:$B$136),MATCH(A1122,klasyfikacja!$A$2:$A$136,0))</f>
        <v>Dotacja otrzymana z państwowych funduszy celowych na finansowanie lub dofinansowanie kosztów realizacji inwestycji i zakupów inwestycyjnych jednostek sektora finansów publicznych</v>
      </c>
      <c r="D1122" s="98" t="n">
        <v>752</v>
      </c>
      <c r="E1122" s="102" t="n">
        <v>6260</v>
      </c>
      <c r="F1122" s="100" t="n">
        <f aca="false">SUM(G1122:H1122)</f>
        <v>0</v>
      </c>
      <c r="G1122" s="101" t="n">
        <f aca="false" t="array" ref="G1122:G1122">SUM(IF(ewidencja!$A$8:$A$759=D1122,IF(ewidencja!$C$8:$C$759=E1122,ewidencja!$F$8:$F$759,0),0))</f>
        <v>0</v>
      </c>
      <c r="H1122" s="101" t="n">
        <f aca="false" t="array" ref="H1122:H1122">SUM(IF(ewidencja!$A$8:$A$759=D1122,IF(ewidencja!$C$8:$C$759=E1122,ewidencja!$G$8:$G$759,0),0))</f>
        <v>0</v>
      </c>
    </row>
    <row r="1123" s="112" customFormat="true" ht="12.75" hidden="true" customHeight="true" outlineLevel="0" collapsed="false">
      <c r="A1123" s="49" t="s">
        <v>791</v>
      </c>
      <c r="B1123" s="49"/>
      <c r="C1123" s="50" t="str">
        <f aca="false">INDEX((klasyfikacja!$B$2:$B$136),MATCH(A1123,klasyfikacja!$A$2:$A$136,0))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123" s="98" t="n">
        <v>752</v>
      </c>
      <c r="E1123" s="102" t="n">
        <v>6280</v>
      </c>
      <c r="F1123" s="100" t="n">
        <f aca="false">SUM(G1123:H1123)</f>
        <v>0</v>
      </c>
      <c r="G1123" s="101" t="n">
        <f aca="false" t="array" ref="G1123:G1123">SUM(IF(ewidencja!$A$8:$A$759=D1123,IF(ewidencja!$C$8:$C$759=E1123,ewidencja!$F$8:$F$759,0),0))</f>
        <v>0</v>
      </c>
      <c r="H1123" s="101" t="n">
        <f aca="false" t="array" ref="H1123:H1123">SUM(IF(ewidencja!$A$8:$A$759=D1123,IF(ewidencja!$C$8:$C$759=E1123,ewidencja!$G$8:$G$759,0),0))</f>
        <v>0</v>
      </c>
    </row>
    <row r="1124" s="112" customFormat="true" ht="12.75" hidden="true" customHeight="true" outlineLevel="0" collapsed="false">
      <c r="A1124" s="49" t="s">
        <v>795</v>
      </c>
      <c r="B1124" s="49"/>
      <c r="C1124" s="50" t="str">
        <f aca="false">INDEX((klasyfikacja!$B$2:$B$136),MATCH(A1124,klasyfikacja!$A$2:$A$136,0))</f>
        <v>Środki na dofinansowanie własnych inwestycji gmin, powiatów (związków gmin, związków powiatowo-gminnych, związków powiatów), samorządów województw, pozyskane z innych źródeł</v>
      </c>
      <c r="D1124" s="98" t="n">
        <v>752</v>
      </c>
      <c r="E1124" s="102" t="n">
        <v>6290</v>
      </c>
      <c r="F1124" s="100" t="n">
        <f aca="false">SUM(G1124:H1124)</f>
        <v>0</v>
      </c>
      <c r="G1124" s="101" t="n">
        <f aca="false" t="array" ref="G1124:G1124">SUM(IF(ewidencja!$A$8:$A$759=D1124,IF(ewidencja!$C$8:$C$759=E1124,ewidencja!$F$8:$F$759,0),0))</f>
        <v>0</v>
      </c>
      <c r="H1124" s="101" t="n">
        <f aca="false" t="array" ref="H1124:H1124">SUM(IF(ewidencja!$A$8:$A$759=D1124,IF(ewidencja!$C$8:$C$759=E1124,ewidencja!$G$8:$G$759,0),0))</f>
        <v>0</v>
      </c>
    </row>
    <row r="1125" s="112" customFormat="true" ht="12.75" hidden="true" customHeight="true" outlineLevel="0" collapsed="false">
      <c r="A1125" s="49" t="s">
        <v>797</v>
      </c>
      <c r="B1125" s="49"/>
      <c r="C1125" s="50" t="str">
        <f aca="false">INDEX((klasyfikacja!$B$2:$B$136),MATCH(A1125,klasyfikacja!$A$2:$A$136,0))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125" s="98" t="n">
        <v>752</v>
      </c>
      <c r="E1125" s="102" t="n">
        <v>6291</v>
      </c>
      <c r="F1125" s="100" t="n">
        <f aca="false">SUM(G1125:H1125)</f>
        <v>0</v>
      </c>
      <c r="G1125" s="101" t="n">
        <f aca="false" t="array" ref="G1125:G1125">SUM(IF(ewidencja!$A$8:$A$759=D1125,IF(ewidencja!$C$8:$C$759=E1125,ewidencja!$F$8:$F$759,0),0))</f>
        <v>0</v>
      </c>
      <c r="H1125" s="101" t="n">
        <f aca="false" t="array" ref="H1125:H1125">SUM(IF(ewidencja!$A$8:$A$759=D1125,IF(ewidencja!$C$8:$C$759=E1125,ewidencja!$G$8:$G$759,0),0))</f>
        <v>0</v>
      </c>
    </row>
    <row r="1126" s="112" customFormat="true" ht="12.75" hidden="true" customHeight="true" outlineLevel="0" collapsed="false">
      <c r="A1126" s="49" t="s">
        <v>801</v>
      </c>
      <c r="B1126" s="49"/>
      <c r="C1126" s="50" t="str">
        <f aca="false">INDEX((klasyfikacja!$B$2:$B$136),MATCH(A1126,klasyfikacja!$A$2:$A$136,0))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126" s="98" t="n">
        <v>752</v>
      </c>
      <c r="E1126" s="102" t="n">
        <v>6296</v>
      </c>
      <c r="F1126" s="100" t="n">
        <f aca="false">SUM(G1126:H1126)</f>
        <v>0</v>
      </c>
      <c r="G1126" s="101" t="n">
        <f aca="false" t="array" ref="G1126:G1126">SUM(IF(ewidencja!$A$8:$A$759=D1126,IF(ewidencja!$C$8:$C$759=E1126,ewidencja!$F$8:$F$759,0),0))</f>
        <v>0</v>
      </c>
      <c r="H1126" s="101" t="n">
        <f aca="false" t="array" ref="H1126:H1126">SUM(IF(ewidencja!$A$8:$A$759=D1126,IF(ewidencja!$C$8:$C$759=E1126,ewidencja!$G$8:$G$759,0),0))</f>
        <v>0</v>
      </c>
    </row>
    <row r="1127" s="112" customFormat="true" ht="12.75" hidden="true" customHeight="true" outlineLevel="0" collapsed="false">
      <c r="A1127" s="49" t="s">
        <v>803</v>
      </c>
      <c r="B1127" s="49"/>
      <c r="C1127" s="50" t="str">
        <f aca="false">INDEX((klasyfikacja!$B$2:$B$136),MATCH(A1127,klasyfikacja!$A$2:$A$136,0))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127" s="98" t="n">
        <v>752</v>
      </c>
      <c r="E1127" s="102" t="n">
        <v>6297</v>
      </c>
      <c r="F1127" s="100" t="n">
        <f aca="false">SUM(G1127:H1127)</f>
        <v>0</v>
      </c>
      <c r="G1127" s="101" t="n">
        <f aca="false" t="array" ref="G1127:G1127">SUM(IF(ewidencja!$A$8:$A$759=D1127,IF(ewidencja!$C$8:$C$759=E1127,ewidencja!$F$8:$F$759,0),0))</f>
        <v>0</v>
      </c>
      <c r="H1127" s="101" t="n">
        <f aca="false" t="array" ref="H1127:H1127">SUM(IF(ewidencja!$A$8:$A$759=D1127,IF(ewidencja!$C$8:$C$759=E1127,ewidencja!$G$8:$G$759,0),0))</f>
        <v>0</v>
      </c>
    </row>
    <row r="1128" s="112" customFormat="true" ht="12.75" hidden="true" customHeight="true" outlineLevel="0" collapsed="false">
      <c r="A1128" s="49" t="s">
        <v>805</v>
      </c>
      <c r="B1128" s="49"/>
      <c r="C1128" s="50" t="str">
        <f aca="false">INDEX((klasyfikacja!$B$2:$B$136),MATCH(A1128,klasyfikacja!$A$2:$A$136,0))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128" s="98" t="n">
        <v>752</v>
      </c>
      <c r="E1128" s="102" t="n">
        <v>6298</v>
      </c>
      <c r="F1128" s="100" t="n">
        <f aca="false">SUM(G1128:H1128)</f>
        <v>0</v>
      </c>
      <c r="G1128" s="101" t="n">
        <f aca="false" t="array" ref="G1128:G1128">SUM(IF(ewidencja!$A$8:$A$759=D1128,IF(ewidencja!$C$8:$C$759=E1128,ewidencja!$F$8:$F$759,0),0))</f>
        <v>0</v>
      </c>
      <c r="H1128" s="101" t="n">
        <f aca="false" t="array" ref="H1128:H1128">SUM(IF(ewidencja!$A$8:$A$759=D1128,IF(ewidencja!$C$8:$C$759=E1128,ewidencja!$G$8:$G$759,0),0))</f>
        <v>0</v>
      </c>
    </row>
    <row r="1129" s="112" customFormat="true" ht="12.75" hidden="true" customHeight="true" outlineLevel="0" collapsed="false">
      <c r="A1129" s="49" t="s">
        <v>809</v>
      </c>
      <c r="B1129" s="49"/>
      <c r="C1129" s="50" t="str">
        <f aca="false">INDEX((klasyfikacja!$B$2:$B$136),MATCH(A1129,klasyfikacja!$A$2:$A$136,0))</f>
        <v>Dotacja celowa otrzymana z tytułu pomocy finansowej udzielanej między jednostkami samorządu terytorialnego na dofinansowanie własnych zadań inwestycyjnych i zakupów inwestycyjnych</v>
      </c>
      <c r="D1129" s="98" t="n">
        <v>752</v>
      </c>
      <c r="E1129" s="102" t="n">
        <v>6300</v>
      </c>
      <c r="F1129" s="100" t="n">
        <f aca="false">SUM(G1129:H1129)</f>
        <v>0</v>
      </c>
      <c r="G1129" s="101" t="n">
        <f aca="false" t="array" ref="G1129:G1129">SUM(IF(ewidencja!$A$8:$A$759=D1129,IF(ewidencja!$C$8:$C$759=E1129,ewidencja!$F$8:$F$759,0),0))</f>
        <v>0</v>
      </c>
      <c r="H1129" s="101" t="n">
        <f aca="false" t="array" ref="H1129:H1129">SUM(IF(ewidencja!$A$8:$A$759=D1129,IF(ewidencja!$C$8:$C$759=E1129,ewidencja!$G$8:$G$759,0),0))</f>
        <v>0</v>
      </c>
    </row>
    <row r="1130" s="112" customFormat="true" ht="12.75" hidden="true" customHeight="true" outlineLevel="0" collapsed="false">
      <c r="A1130" s="49" t="s">
        <v>811</v>
      </c>
      <c r="B1130" s="49"/>
      <c r="C1130" s="50" t="str">
        <f aca="false">INDEX((klasyfikacja!$B$2:$B$136),MATCH(A1130,klasyfikacja!$A$2:$A$136,0))</f>
        <v>Dotacja celowa otrzymana z budżetu państwa na inwestycje i zakupy inwestycyjne z zakresu administracji rządowej oraz innych zadań zleconych gminom ustawami</v>
      </c>
      <c r="D1130" s="98" t="n">
        <v>752</v>
      </c>
      <c r="E1130" s="102" t="n">
        <v>6310</v>
      </c>
      <c r="F1130" s="100" t="n">
        <f aca="false">SUM(G1130:H1130)</f>
        <v>0</v>
      </c>
      <c r="G1130" s="101" t="n">
        <f aca="false" t="array" ref="G1130:G1130">SUM(IF(ewidencja!$A$8:$A$759=D1130,IF(ewidencja!$C$8:$C$759=E1130,ewidencja!$F$8:$F$759,0),0))</f>
        <v>0</v>
      </c>
      <c r="H1130" s="101" t="n">
        <f aca="false" t="array" ref="H1130:H1130">SUM(IF(ewidencja!$A$8:$A$759=D1130,IF(ewidencja!$C$8:$C$759=E1130,ewidencja!$G$8:$G$759,0),0))</f>
        <v>0</v>
      </c>
    </row>
    <row r="1131" s="112" customFormat="true" ht="12.75" hidden="true" customHeight="true" outlineLevel="0" collapsed="false">
      <c r="A1131" s="49" t="s">
        <v>813</v>
      </c>
      <c r="B1131" s="49"/>
      <c r="C1131" s="50" t="str">
        <f aca="false">INDEX((klasyfikacja!$B$2:$B$136),MATCH(A1131,klasyfikacja!$A$2:$A$136,0))</f>
        <v>Dotacja celowa otrzymana z budżetu państwa na inwestycje i zakupy inwestycyjne realizowane przez gminę na podstawie porozumień z organami administracji rządowej</v>
      </c>
      <c r="D1131" s="98" t="n">
        <v>752</v>
      </c>
      <c r="E1131" s="102" t="n">
        <v>6320</v>
      </c>
      <c r="F1131" s="100" t="n">
        <f aca="false">SUM(G1131:H1131)</f>
        <v>0</v>
      </c>
      <c r="G1131" s="101" t="n">
        <f aca="false" t="array" ref="G1131:G1131">SUM(IF(ewidencja!$A$8:$A$759=D1131,IF(ewidencja!$C$8:$C$759=E1131,ewidencja!$F$8:$F$759,0),0))</f>
        <v>0</v>
      </c>
      <c r="H1131" s="101" t="n">
        <f aca="false" t="array" ref="H1131:H1131">SUM(IF(ewidencja!$A$8:$A$759=D1131,IF(ewidencja!$C$8:$C$759=E1131,ewidencja!$G$8:$G$759,0),0))</f>
        <v>0</v>
      </c>
    </row>
    <row r="1132" s="112" customFormat="true" ht="12.75" hidden="true" customHeight="true" outlineLevel="0" collapsed="false">
      <c r="A1132" s="49" t="s">
        <v>815</v>
      </c>
      <c r="B1132" s="49"/>
      <c r="C1132" s="50" t="str">
        <f aca="false">INDEX((klasyfikacja!$B$2:$B$136),MATCH(A1132,klasyfikacja!$A$2:$A$136,0))</f>
        <v>Dotacja celowa otrzymana z budżetu państwa na realizację inwestycji i zakupów inwestycyjnych własnych gmin (związków gmin, związków powiatowo-gminnych)</v>
      </c>
      <c r="D1132" s="98" t="n">
        <v>752</v>
      </c>
      <c r="E1132" s="102" t="n">
        <v>6330</v>
      </c>
      <c r="F1132" s="100" t="n">
        <f aca="false">SUM(G1132:H1132)</f>
        <v>0</v>
      </c>
      <c r="G1132" s="101" t="n">
        <f aca="false" t="array" ref="G1132:G1132">SUM(IF(ewidencja!$A$8:$A$759=D1132,IF(ewidencja!$C$8:$C$759=E1132,ewidencja!$F$8:$F$759,0),0))</f>
        <v>0</v>
      </c>
      <c r="H1132" s="101" t="n">
        <f aca="false" t="array" ref="H1132:H1132">SUM(IF(ewidencja!$A$8:$A$759=D1132,IF(ewidencja!$C$8:$C$759=E1132,ewidencja!$G$8:$G$759,0),0))</f>
        <v>0</v>
      </c>
    </row>
    <row r="1133" s="112" customFormat="true" ht="12.75" hidden="true" customHeight="true" outlineLevel="0" collapsed="false">
      <c r="A1133" s="49" t="s">
        <v>817</v>
      </c>
      <c r="B1133" s="49"/>
      <c r="C1133" s="50" t="str">
        <f aca="false">INDEX((klasyfikacja!$B$2:$B$136),MATCH(A1133,klasyfikacja!$A$2:$A$136,0))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133" s="98" t="n">
        <v>752</v>
      </c>
      <c r="E1133" s="102" t="n">
        <v>6340</v>
      </c>
      <c r="F1133" s="100" t="n">
        <f aca="false">SUM(G1133:H1133)</f>
        <v>0</v>
      </c>
      <c r="G1133" s="101" t="n">
        <f aca="false" t="array" ref="G1133:G1133">SUM(IF(ewidencja!$A$8:$A$759=D1133,IF(ewidencja!$C$8:$C$759=E1133,ewidencja!$F$8:$F$759,0),0))</f>
        <v>0</v>
      </c>
      <c r="H1133" s="101" t="n">
        <f aca="false" t="array" ref="H1133:H1133">SUM(IF(ewidencja!$A$8:$A$759=D1133,IF(ewidencja!$C$8:$C$759=E1133,ewidencja!$G$8:$G$759,0),0))</f>
        <v>0</v>
      </c>
    </row>
    <row r="1134" s="112" customFormat="true" ht="12.75" hidden="true" customHeight="true" outlineLevel="0" collapsed="false">
      <c r="A1134" s="49" t="s">
        <v>821</v>
      </c>
      <c r="B1134" s="49"/>
      <c r="C1134" s="50" t="str">
        <f aca="false">INDEX((klasyfikacja!$B$2:$B$136),MATCH(A1134,klasyfikacja!$A$2:$A$136,0))</f>
        <v>Dotacja celowa otrzymana z budżetu państwa na inwestycje i zakupy inwestycyjne z zakresu administracji rządowej oraz inne zadania zlecone ustawami realizowane przez powiat</v>
      </c>
      <c r="D1134" s="98" t="n">
        <v>752</v>
      </c>
      <c r="E1134" s="102" t="n">
        <v>6410</v>
      </c>
      <c r="F1134" s="100" t="n">
        <f aca="false">SUM(G1134:H1134)</f>
        <v>0</v>
      </c>
      <c r="G1134" s="101" t="n">
        <f aca="false" t="array" ref="G1134:G1134">SUM(IF(ewidencja!$A$8:$A$759=D1134,IF(ewidencja!$C$8:$C$759=E1134,ewidencja!$F$8:$F$759,0),0))</f>
        <v>0</v>
      </c>
      <c r="H1134" s="101" t="n">
        <f aca="false" t="array" ref="H1134:H1134">SUM(IF(ewidencja!$A$8:$A$759=D1134,IF(ewidencja!$C$8:$C$759=E1134,ewidencja!$G$8:$G$759,0),0))</f>
        <v>0</v>
      </c>
    </row>
    <row r="1135" s="112" customFormat="true" ht="12.75" hidden="true" customHeight="true" outlineLevel="0" collapsed="false">
      <c r="A1135" s="49" t="s">
        <v>823</v>
      </c>
      <c r="B1135" s="49"/>
      <c r="C1135" s="50" t="str">
        <f aca="false">INDEX((klasyfikacja!$B$2:$B$136),MATCH(A1135,klasyfikacja!$A$2:$A$136,0))</f>
        <v>Dotacja celowa otrzymana z budżetu państwa na inwestycje i zakupy inwestycyjne realizowane przez powiat na podstawie porozumień z organami administracji rządowej</v>
      </c>
      <c r="D1135" s="98" t="n">
        <v>752</v>
      </c>
      <c r="E1135" s="102" t="n">
        <v>6420</v>
      </c>
      <c r="F1135" s="100" t="n">
        <f aca="false">SUM(G1135:H1135)</f>
        <v>0</v>
      </c>
      <c r="G1135" s="101" t="n">
        <f aca="false" t="array" ref="G1135:G1135">SUM(IF(ewidencja!$A$8:$A$759=D1135,IF(ewidencja!$C$8:$C$759=E1135,ewidencja!$F$8:$F$759,0),0))</f>
        <v>0</v>
      </c>
      <c r="H1135" s="101" t="n">
        <f aca="false" t="array" ref="H1135:H1135">SUM(IF(ewidencja!$A$8:$A$759=D1135,IF(ewidencja!$C$8:$C$759=E1135,ewidencja!$G$8:$G$759,0),0))</f>
        <v>0</v>
      </c>
    </row>
    <row r="1136" s="112" customFormat="true" ht="12.75" hidden="true" customHeight="true" outlineLevel="0" collapsed="false">
      <c r="A1136" s="49" t="s">
        <v>825</v>
      </c>
      <c r="B1136" s="49"/>
      <c r="C1136" s="50" t="str">
        <f aca="false">INDEX((klasyfikacja!$B$2:$B$136),MATCH(A1136,klasyfikacja!$A$2:$A$136,0))</f>
        <v>Dotacja celowa otrzymana z budżetu państwa na realizację inwestycji i zakupów inwestycyjnych własnych powiatu</v>
      </c>
      <c r="D1136" s="98" t="n">
        <v>752</v>
      </c>
      <c r="E1136" s="102" t="n">
        <v>6430</v>
      </c>
      <c r="F1136" s="100" t="n">
        <f aca="false">SUM(G1136:H1136)</f>
        <v>0</v>
      </c>
      <c r="G1136" s="101" t="n">
        <f aca="false" t="array" ref="G1136:G1136">SUM(IF(ewidencja!$A$8:$A$759=D1136,IF(ewidencja!$C$8:$C$759=E1136,ewidencja!$F$8:$F$759,0),0))</f>
        <v>0</v>
      </c>
      <c r="H1136" s="101" t="n">
        <f aca="false" t="array" ref="H1136:H1136">SUM(IF(ewidencja!$A$8:$A$759=D1136,IF(ewidencja!$C$8:$C$759=E1136,ewidencja!$G$8:$G$759,0),0))</f>
        <v>0</v>
      </c>
    </row>
    <row r="1137" s="112" customFormat="true" ht="12.75" hidden="true" customHeight="true" outlineLevel="0" collapsed="false">
      <c r="A1137" s="49" t="s">
        <v>827</v>
      </c>
      <c r="B1137" s="49"/>
      <c r="C1137" s="50" t="str">
        <f aca="false">INDEX((klasyfikacja!$B$2:$B$136),MATCH(A1137,klasyfikacja!$A$2:$A$136,0))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137" s="98" t="n">
        <v>752</v>
      </c>
      <c r="E1137" s="102" t="n">
        <v>6440</v>
      </c>
      <c r="F1137" s="100" t="n">
        <f aca="false">SUM(G1137:H1137)</f>
        <v>0</v>
      </c>
      <c r="G1137" s="101" t="n">
        <f aca="false" t="array" ref="G1137:G1137">SUM(IF(ewidencja!$A$8:$A$759=D1137,IF(ewidencja!$C$8:$C$759=E1137,ewidencja!$F$8:$F$759,0),0))</f>
        <v>0</v>
      </c>
      <c r="H1137" s="101" t="n">
        <f aca="false" t="array" ref="H1137:H1137">SUM(IF(ewidencja!$A$8:$A$759=D1137,IF(ewidencja!$C$8:$C$759=E1137,ewidencja!$G$8:$G$759,0),0))</f>
        <v>0</v>
      </c>
    </row>
    <row r="1138" s="112" customFormat="true" ht="12.75" hidden="true" customHeight="true" outlineLevel="0" collapsed="false">
      <c r="A1138" s="49" t="s">
        <v>829</v>
      </c>
      <c r="B1138" s="49"/>
      <c r="C1138" s="50" t="str">
        <f aca="false">INDEX((klasyfikacja!$B$2:$B$136),MATCH(A1138,klasyfikacja!$A$2:$A$136,0))</f>
        <v>Dotacja celowa otrzymana z gminy na inwestycje i zakupy inwestycyjne realizowane na podstawie porozumień (umów) między jednostkami samorządu terytorialnego</v>
      </c>
      <c r="D1138" s="98" t="n">
        <v>752</v>
      </c>
      <c r="E1138" s="102" t="n">
        <v>6610</v>
      </c>
      <c r="F1138" s="100" t="n">
        <f aca="false">SUM(G1138:H1138)</f>
        <v>0</v>
      </c>
      <c r="G1138" s="101" t="n">
        <f aca="false" t="array" ref="G1138:G1138">SUM(IF(ewidencja!$A$8:$A$759=D1138,IF(ewidencja!$C$8:$C$759=E1138,ewidencja!$F$8:$F$759,0),0))</f>
        <v>0</v>
      </c>
      <c r="H1138" s="101" t="n">
        <f aca="false" t="array" ref="H1138:H1138">SUM(IF(ewidencja!$A$8:$A$759=D1138,IF(ewidencja!$C$8:$C$759=E1138,ewidencja!$G$8:$G$759,0),0))</f>
        <v>0</v>
      </c>
    </row>
    <row r="1139" s="112" customFormat="true" ht="12.75" hidden="true" customHeight="true" outlineLevel="0" collapsed="false">
      <c r="A1139" s="49" t="s">
        <v>831</v>
      </c>
      <c r="B1139" s="49"/>
      <c r="C1139" s="50" t="str">
        <f aca="false">INDEX((klasyfikacja!$B$2:$B$136),MATCH(A1139,klasyfikacja!$A$2:$A$136,0))</f>
        <v>Dotacja celowa otrzymana z powiatu na inwestycje i zakupy inwestycyjne realizowane na podstawie porozumień (umów) między jednostkami samorządu terytorialnego</v>
      </c>
      <c r="D1139" s="98" t="n">
        <v>752</v>
      </c>
      <c r="E1139" s="102" t="n">
        <v>6620</v>
      </c>
      <c r="F1139" s="100" t="n">
        <f aca="false">SUM(G1139:H1139)</f>
        <v>0</v>
      </c>
      <c r="G1139" s="101" t="n">
        <f aca="false" t="array" ref="G1139:G1139">SUM(IF(ewidencja!$A$8:$A$759=D1139,IF(ewidencja!$C$8:$C$759=E1139,ewidencja!$F$8:$F$759,0),0))</f>
        <v>0</v>
      </c>
      <c r="H1139" s="101" t="n">
        <f aca="false" t="array" ref="H1139:H1139">SUM(IF(ewidencja!$A$8:$A$759=D1139,IF(ewidencja!$C$8:$C$759=E1139,ewidencja!$G$8:$G$759,0),0))</f>
        <v>0</v>
      </c>
    </row>
    <row r="1140" s="112" customFormat="true" ht="12.75" hidden="true" customHeight="true" outlineLevel="0" collapsed="false">
      <c r="A1140" s="49" t="s">
        <v>833</v>
      </c>
      <c r="B1140" s="49"/>
      <c r="C1140" s="50" t="str">
        <f aca="false">INDEX((klasyfikacja!$B$2:$B$136),MATCH(A1140,klasyfikacja!$A$2:$A$136,0))</f>
        <v>Dotacja celowa otrzymana z samorządu województwa na inwestycje i zakupy inwestycyjne realizowane na podstawie porozumień (umów) między jednostkami samorządu terytorialnego</v>
      </c>
      <c r="D1140" s="98" t="n">
        <v>752</v>
      </c>
      <c r="E1140" s="102" t="n">
        <v>6630</v>
      </c>
      <c r="F1140" s="100" t="n">
        <f aca="false">SUM(G1140:H1140)</f>
        <v>0</v>
      </c>
      <c r="G1140" s="101" t="n">
        <f aca="false" t="array" ref="G1140:G1140">SUM(IF(ewidencja!$A$8:$A$759=D1140,IF(ewidencja!$C$8:$C$759=E1140,ewidencja!$F$8:$F$759,0),0))</f>
        <v>0</v>
      </c>
      <c r="H1140" s="101" t="n">
        <f aca="false" t="array" ref="H1140:H1140">SUM(IF(ewidencja!$A$8:$A$759=D1140,IF(ewidencja!$C$8:$C$759=E1140,ewidencja!$G$8:$G$759,0),0))</f>
        <v>0</v>
      </c>
    </row>
    <row r="1141" s="112" customFormat="true" ht="12.75" hidden="true" customHeight="true" outlineLevel="0" collapsed="false">
      <c r="A1141" s="49" t="s">
        <v>837</v>
      </c>
      <c r="B1141" s="49"/>
      <c r="C1141" s="50" t="str">
        <f aca="false">INDEX((klasyfikacja!$B$2:$B$136),MATCH(A1141,klasyfikacja!$A$2:$A$136,0))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141" s="98" t="n">
        <v>752</v>
      </c>
      <c r="E1141" s="102" t="n">
        <v>6660</v>
      </c>
      <c r="F1141" s="100" t="n">
        <f aca="false">SUM(G1141:H1141)</f>
        <v>0</v>
      </c>
      <c r="G1141" s="101" t="n">
        <f aca="false" t="array" ref="G1141:G1141">SUM(IF(ewidencja!$A$8:$A$759=D1141,IF(ewidencja!$C$8:$C$759=E1141,ewidencja!$F$8:$F$759,0),0))</f>
        <v>0</v>
      </c>
      <c r="H1141" s="101" t="n">
        <f aca="false" t="array" ref="H1141:H1141">SUM(IF(ewidencja!$A$8:$A$759=D1141,IF(ewidencja!$C$8:$C$759=E1141,ewidencja!$G$8:$G$759,0),0))</f>
        <v>0</v>
      </c>
    </row>
    <row r="1142" s="112" customFormat="true" ht="12.75" hidden="true" customHeight="true" outlineLevel="0" collapsed="false">
      <c r="A1142" s="49" t="s">
        <v>839</v>
      </c>
      <c r="B1142" s="49"/>
      <c r="C1142" s="50" t="str">
        <f aca="false">INDEX((klasyfikacja!$B$2:$B$136),MATCH(A1142,klasyfikacja!$A$2:$A$136,0))</f>
        <v>Wpłata środków finansowych z niewykorzystanych w terminie wydatków, które nie wygasają z upływem roku budżetowego</v>
      </c>
      <c r="D1142" s="98" t="n">
        <v>752</v>
      </c>
      <c r="E1142" s="102" t="n">
        <v>6680</v>
      </c>
      <c r="F1142" s="100" t="n">
        <f aca="false">SUM(G1142:H1142)</f>
        <v>0</v>
      </c>
      <c r="G1142" s="101" t="n">
        <f aca="false" t="array" ref="G1142:G1142">SUM(IF(ewidencja!$A$8:$A$759=D1142,IF(ewidencja!$C$8:$C$759=E1142,ewidencja!$F$8:$F$759,0),0))</f>
        <v>0</v>
      </c>
      <c r="H1142" s="101" t="n">
        <f aca="false" t="array" ref="H1142:H1142">SUM(IF(ewidencja!$A$8:$A$759=D1142,IF(ewidencja!$C$8:$C$759=E1142,ewidencja!$G$8:$G$759,0),0))</f>
        <v>0</v>
      </c>
    </row>
    <row r="1143" s="112" customFormat="true" ht="12.75" hidden="true" customHeight="true" outlineLevel="0" collapsed="false">
      <c r="A1143" s="49" t="s">
        <v>841</v>
      </c>
      <c r="B1143" s="49"/>
      <c r="C1143" s="50" t="str">
        <f aca="false">INDEX((klasyfikacja!$B$2:$B$136),MATCH(A1143,klasyfikacja!$A$2:$A$136,0))</f>
        <v>Wpływy ze zwrotów niewykorzystanych dotacji oraz płatności, dotyczące dochodów majątkowych</v>
      </c>
      <c r="D1143" s="105" t="n">
        <v>752</v>
      </c>
      <c r="E1143" s="106" t="n">
        <v>6690</v>
      </c>
      <c r="F1143" s="100" t="n">
        <f aca="false">SUM(G1143:H1143)</f>
        <v>0</v>
      </c>
      <c r="G1143" s="101" t="n">
        <f aca="false" t="array" ref="G1143:G1143">SUM(IF(ewidencja!$A$8:$A$759=D1143,IF(ewidencja!$C$8:$C$759=E1143,ewidencja!$F$8:$F$759,0),0))</f>
        <v>0</v>
      </c>
      <c r="H1143" s="101" t="n">
        <f aca="false" t="array" ref="H1143:H1143">SUM(IF(ewidencja!$A$8:$A$759=D1143,IF(ewidencja!$C$8:$C$759=E1143,ewidencja!$G$8:$G$759,0),0))</f>
        <v>0</v>
      </c>
    </row>
    <row r="1144" s="93" customFormat="true" ht="30.75" hidden="false" customHeight="true" outlineLevel="0" collapsed="false">
      <c r="A1144" s="88" t="n">
        <v>754</v>
      </c>
      <c r="B1144" s="88" t="n">
        <v>1</v>
      </c>
      <c r="C1144" s="89" t="s">
        <v>881</v>
      </c>
      <c r="D1144" s="90"/>
      <c r="E1144" s="90"/>
      <c r="F1144" s="91" t="n">
        <f aca="false">SUM(G1144:H1144)</f>
        <v>66396449</v>
      </c>
      <c r="G1144" s="92" t="n">
        <f aca="false">SUM(G1145+G1233)</f>
        <v>4134000</v>
      </c>
      <c r="H1144" s="92" t="n">
        <f aca="false">SUM(H1145+H1233)</f>
        <v>62262449</v>
      </c>
    </row>
    <row r="1145" s="51" customFormat="true" ht="18" hidden="false" customHeight="true" outlineLevel="0" collapsed="false">
      <c r="A1145" s="94"/>
      <c r="B1145" s="94"/>
      <c r="C1145" s="95" t="s">
        <v>860</v>
      </c>
      <c r="D1145" s="90"/>
      <c r="E1145" s="90"/>
      <c r="F1145" s="96" t="n">
        <f aca="false">SUM(G1145:H1145)</f>
        <v>66396449</v>
      </c>
      <c r="G1145" s="97" t="n">
        <f aca="false">SUM(G1146:G1232)</f>
        <v>4134000</v>
      </c>
      <c r="H1145" s="97" t="n">
        <f aca="false">SUM(H1146:H1232)</f>
        <v>62262449</v>
      </c>
      <c r="K1145" s="111"/>
    </row>
    <row r="1146" s="51" customFormat="true" ht="12.75" hidden="true" customHeight="true" outlineLevel="0" collapsed="false">
      <c r="A1146" s="49" t="s">
        <v>576</v>
      </c>
      <c r="B1146" s="49"/>
      <c r="C1146" s="50" t="str">
        <f aca="false">INDEX((klasyfikacja!$B$2:$B$136),MATCH(A1146,klasyfikacja!$A$2:$A$136,0))</f>
        <v>Wpływy z podatku dochodowego od osób fizycznych</v>
      </c>
      <c r="D1146" s="98" t="n">
        <v>754</v>
      </c>
      <c r="E1146" s="99" t="s">
        <v>501</v>
      </c>
      <c r="F1146" s="100" t="n">
        <f aca="false">SUM(G1146:H1146)</f>
        <v>0</v>
      </c>
      <c r="G1146" s="101" t="n">
        <f aca="false" t="array" ref="G1146:G1146">SUM(IF(ewidencja!$A$8:$A$759=D1146,IF(ewidencja!$C$8:$C$759=E1146,ewidencja!$F$8:$F$759,0),0))</f>
        <v>0</v>
      </c>
      <c r="H1146" s="101" t="n">
        <f aca="false" t="array" ref="H1146:H1146">SUM(IF(ewidencja!$A$8:$A$759=D1146,IF(ewidencja!$C$8:$C$759=E1146,ewidencja!$G$8:$G$759,0),0))</f>
        <v>0</v>
      </c>
      <c r="K1146" s="111"/>
    </row>
    <row r="1147" s="51" customFormat="true" ht="12.75" hidden="true" customHeight="true" outlineLevel="0" collapsed="false">
      <c r="A1147" s="49" t="s">
        <v>578</v>
      </c>
      <c r="B1147" s="49"/>
      <c r="C1147" s="50" t="str">
        <f aca="false">INDEX((klasyfikacja!$B$2:$B$136),MATCH(A1147,klasyfikacja!$A$2:$A$136,0))</f>
        <v>Wpływy z podatku dochodowego od osób prawnych</v>
      </c>
      <c r="D1147" s="98" t="n">
        <v>754</v>
      </c>
      <c r="E1147" s="102" t="s">
        <v>498</v>
      </c>
      <c r="F1147" s="100" t="n">
        <f aca="false">SUM(G1147:H1147)</f>
        <v>0</v>
      </c>
      <c r="G1147" s="101" t="n">
        <f aca="false" t="array" ref="G1147:G1147">SUM(IF(ewidencja!$A$8:$A$759=D1147,IF(ewidencja!$C$8:$C$759=E1147,ewidencja!$F$8:$F$759,0),0))</f>
        <v>0</v>
      </c>
      <c r="H1147" s="101" t="n">
        <f aca="false" t="array" ref="H1147:H1147">SUM(IF(ewidencja!$A$8:$A$759=D1147,IF(ewidencja!$C$8:$C$759=E1147,ewidencja!$G$8:$G$759,0),0))</f>
        <v>0</v>
      </c>
      <c r="K1147" s="111"/>
    </row>
    <row r="1148" s="51" customFormat="true" ht="12.75" hidden="true" customHeight="true" outlineLevel="0" collapsed="false">
      <c r="A1148" s="49" t="s">
        <v>580</v>
      </c>
      <c r="B1148" s="49"/>
      <c r="C1148" s="50" t="str">
        <f aca="false">INDEX((klasyfikacja!$B$2:$B$136),MATCH(A1148,klasyfikacja!$A$2:$A$136,0))</f>
        <v>Wpływy z części opłaty za zezwolenie na sprzedaż napojów alkoholowych w obrocie hurtowym</v>
      </c>
      <c r="D1148" s="98" t="n">
        <v>754</v>
      </c>
      <c r="E1148" s="102" t="s">
        <v>334</v>
      </c>
      <c r="F1148" s="100" t="n">
        <f aca="false">SUM(G1148:H1148)</f>
        <v>0</v>
      </c>
      <c r="G1148" s="101" t="n">
        <f aca="false" t="array" ref="G1148:G1148">SUM(IF(ewidencja!$A$8:$A$759=D1148,IF(ewidencja!$C$8:$C$759=E1148,ewidencja!$F$8:$F$759,0),0))</f>
        <v>0</v>
      </c>
      <c r="H1148" s="101" t="n">
        <f aca="false" t="array" ref="H1148:H1148">SUM(IF(ewidencja!$A$8:$A$759=D1148,IF(ewidencja!$C$8:$C$759=E1148,ewidencja!$G$8:$G$759,0),0))</f>
        <v>0</v>
      </c>
      <c r="K1148" s="111"/>
    </row>
    <row r="1149" s="51" customFormat="true" ht="12.75" hidden="true" customHeight="true" outlineLevel="0" collapsed="false">
      <c r="A1149" s="49" t="s">
        <v>582</v>
      </c>
      <c r="B1149" s="49"/>
      <c r="C1149" s="50" t="str">
        <f aca="false">INDEX((klasyfikacja!$B$2:$B$136),MATCH(A1149,klasyfikacja!$A$2:$A$136,0))</f>
        <v>Wpływy z podatku od nieruchomości</v>
      </c>
      <c r="D1149" s="98" t="n">
        <v>754</v>
      </c>
      <c r="E1149" s="102" t="s">
        <v>405</v>
      </c>
      <c r="F1149" s="100" t="n">
        <f aca="false">SUM(G1149:H1149)</f>
        <v>0</v>
      </c>
      <c r="G1149" s="101" t="n">
        <f aca="false" t="array" ref="G1149:G1149">SUM(IF(ewidencja!$A$8:$A$759=D1149,IF(ewidencja!$C$8:$C$759=E1149,ewidencja!$F$8:$F$759,0),0))</f>
        <v>0</v>
      </c>
      <c r="H1149" s="101" t="n">
        <f aca="false" t="array" ref="H1149:H1149">SUM(IF(ewidencja!$A$8:$A$759=D1149,IF(ewidencja!$C$8:$C$759=E1149,ewidencja!$G$8:$G$759,0),0))</f>
        <v>0</v>
      </c>
      <c r="K1149" s="111"/>
    </row>
    <row r="1150" s="51" customFormat="true" ht="12.75" hidden="true" customHeight="true" outlineLevel="0" collapsed="false">
      <c r="A1150" s="49" t="s">
        <v>584</v>
      </c>
      <c r="B1150" s="49"/>
      <c r="C1150" s="50" t="str">
        <f aca="false">INDEX((klasyfikacja!$B$2:$B$136),MATCH(A1150,klasyfikacja!$A$2:$A$136,0))</f>
        <v>Wpływy z podatku rolnego</v>
      </c>
      <c r="D1150" s="98" t="n">
        <v>754</v>
      </c>
      <c r="E1150" s="102" t="s">
        <v>411</v>
      </c>
      <c r="F1150" s="100" t="n">
        <f aca="false">SUM(G1150:H1150)</f>
        <v>0</v>
      </c>
      <c r="G1150" s="101" t="n">
        <f aca="false" t="array" ref="G1150:G1150">SUM(IF(ewidencja!$A$8:$A$759=D1150,IF(ewidencja!$C$8:$C$759=E1150,ewidencja!$F$8:$F$759,0),0))</f>
        <v>0</v>
      </c>
      <c r="H1150" s="101" t="n">
        <f aca="false" t="array" ref="H1150:H1150">SUM(IF(ewidencja!$A$8:$A$759=D1150,IF(ewidencja!$C$8:$C$759=E1150,ewidencja!$G$8:$G$759,0),0))</f>
        <v>0</v>
      </c>
      <c r="K1150" s="111"/>
    </row>
    <row r="1151" s="51" customFormat="true" ht="12.75" hidden="true" customHeight="true" outlineLevel="0" collapsed="false">
      <c r="A1151" s="49" t="s">
        <v>586</v>
      </c>
      <c r="B1151" s="49"/>
      <c r="C1151" s="50" t="str">
        <f aca="false">INDEX((klasyfikacja!$B$2:$B$136),MATCH(A1151,klasyfikacja!$A$2:$A$136,0))</f>
        <v>Wpływy z podatku leśnego</v>
      </c>
      <c r="D1151" s="98" t="n">
        <v>754</v>
      </c>
      <c r="E1151" s="102" t="s">
        <v>400</v>
      </c>
      <c r="F1151" s="100" t="n">
        <f aca="false">SUM(G1151:H1151)</f>
        <v>0</v>
      </c>
      <c r="G1151" s="101" t="n">
        <f aca="false" t="array" ref="G1151:G1151">SUM(IF(ewidencja!$A$8:$A$759=D1151,IF(ewidencja!$C$8:$C$759=E1151,ewidencja!$F$8:$F$759,0),0))</f>
        <v>0</v>
      </c>
      <c r="H1151" s="101" t="n">
        <f aca="false" t="array" ref="H1151:H1151">SUM(IF(ewidencja!$A$8:$A$759=D1151,IF(ewidencja!$C$8:$C$759=E1151,ewidencja!$G$8:$G$759,0),0))</f>
        <v>0</v>
      </c>
      <c r="K1151" s="111"/>
    </row>
    <row r="1152" s="51" customFormat="true" ht="12.75" hidden="true" customHeight="true" outlineLevel="0" collapsed="false">
      <c r="A1152" s="49" t="s">
        <v>588</v>
      </c>
      <c r="B1152" s="49"/>
      <c r="C1152" s="50" t="str">
        <f aca="false">INDEX((klasyfikacja!$B$2:$B$136),MATCH(A1152,klasyfikacja!$A$2:$A$136,0))</f>
        <v>Wpływy z podatku od środków transportowych</v>
      </c>
      <c r="D1152" s="98" t="n">
        <v>754</v>
      </c>
      <c r="E1152" s="102" t="s">
        <v>409</v>
      </c>
      <c r="F1152" s="100" t="n">
        <f aca="false">SUM(G1152:H1152)</f>
        <v>0</v>
      </c>
      <c r="G1152" s="101" t="n">
        <f aca="false" t="array" ref="G1152:G1152">SUM(IF(ewidencja!$A$8:$A$759=D1152,IF(ewidencja!$C$8:$C$759=E1152,ewidencja!$F$8:$F$759,0),0))</f>
        <v>0</v>
      </c>
      <c r="H1152" s="101" t="n">
        <f aca="false" t="array" ref="H1152:H1152">SUM(IF(ewidencja!$A$8:$A$759=D1152,IF(ewidencja!$C$8:$C$759=E1152,ewidencja!$G$8:$G$759,0),0))</f>
        <v>0</v>
      </c>
      <c r="K1152" s="111"/>
    </row>
    <row r="1153" s="51" customFormat="true" ht="12.75" hidden="true" customHeight="true" outlineLevel="0" collapsed="false">
      <c r="A1153" s="49" t="s">
        <v>590</v>
      </c>
      <c r="B1153" s="49"/>
      <c r="C1153" s="50" t="str">
        <f aca="false">INDEX((klasyfikacja!$B$2:$B$136),MATCH(A1153,klasyfikacja!$A$2:$A$136,0))</f>
        <v>Wpływy z podatku od działalności gospodarczej osób fizycznych, opłacanego w formie karty podatkowej</v>
      </c>
      <c r="D1153" s="98" t="n">
        <v>754</v>
      </c>
      <c r="E1153" s="102" t="s">
        <v>170</v>
      </c>
      <c r="F1153" s="100" t="n">
        <f aca="false">SUM(G1153:H1153)</f>
        <v>0</v>
      </c>
      <c r="G1153" s="101" t="n">
        <f aca="false" t="array" ref="G1153:G1153">SUM(IF(ewidencja!$A$8:$A$759=D1153,IF(ewidencja!$C$8:$C$759=E1153,ewidencja!$F$8:$F$759,0),0))</f>
        <v>0</v>
      </c>
      <c r="H1153" s="101" t="n">
        <f aca="false" t="array" ref="H1153:H1153">SUM(IF(ewidencja!$A$8:$A$759=D1153,IF(ewidencja!$C$8:$C$759=E1153,ewidencja!$G$8:$G$759,0),0))</f>
        <v>0</v>
      </c>
      <c r="K1153" s="111"/>
    </row>
    <row r="1154" s="51" customFormat="true" ht="12.75" hidden="true" customHeight="true" outlineLevel="0" collapsed="false">
      <c r="A1154" s="49" t="s">
        <v>592</v>
      </c>
      <c r="B1154" s="49"/>
      <c r="C1154" s="50" t="str">
        <f aca="false">INDEX((klasyfikacja!$B$2:$B$136),MATCH(A1154,klasyfikacja!$A$2:$A$136,0))</f>
        <v>Wpływy z podatku od spadków i darowizn</v>
      </c>
      <c r="D1154" s="98" t="n">
        <v>754</v>
      </c>
      <c r="E1154" s="102" t="s">
        <v>407</v>
      </c>
      <c r="F1154" s="100" t="n">
        <f aca="false">SUM(G1154:H1154)</f>
        <v>0</v>
      </c>
      <c r="G1154" s="101" t="n">
        <f aca="false" t="array" ref="G1154:G1154">SUM(IF(ewidencja!$A$8:$A$759=D1154,IF(ewidencja!$C$8:$C$759=E1154,ewidencja!$F$8:$F$759,0),0))</f>
        <v>0</v>
      </c>
      <c r="H1154" s="101" t="n">
        <f aca="false" t="array" ref="H1154:H1154">SUM(IF(ewidencja!$A$8:$A$759=D1154,IF(ewidencja!$C$8:$C$759=E1154,ewidencja!$G$8:$G$759,0),0))</f>
        <v>0</v>
      </c>
      <c r="K1154" s="111"/>
    </row>
    <row r="1155" s="51" customFormat="true" ht="12.75" hidden="true" customHeight="true" outlineLevel="0" collapsed="false">
      <c r="A1155" s="49" t="s">
        <v>594</v>
      </c>
      <c r="B1155" s="49"/>
      <c r="C1155" s="50" t="str">
        <f aca="false">INDEX((klasyfikacja!$B$2:$B$136),MATCH(A1155,klasyfikacja!$A$2:$A$136,0))</f>
        <v>Wpływy z opłaty od posiadania psów</v>
      </c>
      <c r="D1155" s="98" t="n">
        <v>754</v>
      </c>
      <c r="E1155" s="102" t="s">
        <v>336</v>
      </c>
      <c r="F1155" s="100" t="n">
        <f aca="false">SUM(G1155:H1155)</f>
        <v>0</v>
      </c>
      <c r="G1155" s="101" t="n">
        <f aca="false" t="array" ref="G1155:G1155">SUM(IF(ewidencja!$A$8:$A$759=D1155,IF(ewidencja!$C$8:$C$759=E1155,ewidencja!$F$8:$F$759,0),0))</f>
        <v>0</v>
      </c>
      <c r="H1155" s="101" t="n">
        <f aca="false" t="array" ref="H1155:H1155">SUM(IF(ewidencja!$A$8:$A$759=D1155,IF(ewidencja!$C$8:$C$759=E1155,ewidencja!$G$8:$G$759,0),0))</f>
        <v>0</v>
      </c>
      <c r="K1155" s="111"/>
    </row>
    <row r="1156" s="51" customFormat="true" ht="12.75" hidden="true" customHeight="true" outlineLevel="0" collapsed="false">
      <c r="A1156" s="49" t="s">
        <v>596</v>
      </c>
      <c r="B1156" s="49"/>
      <c r="C1156" s="50" t="str">
        <f aca="false">INDEX((klasyfikacja!$B$2:$B$136),MATCH(A1156,klasyfikacja!$A$2:$A$136,0))</f>
        <v>Wpływy z opłaty uzdrowiskowej, pobieranej w gminach posiadających status gminy uzdrowiskowej</v>
      </c>
      <c r="D1156" s="98" t="n">
        <v>754</v>
      </c>
      <c r="E1156" s="102" t="s">
        <v>861</v>
      </c>
      <c r="F1156" s="100" t="n">
        <f aca="false">SUM(G1156:H1156)</f>
        <v>0</v>
      </c>
      <c r="G1156" s="101" t="n">
        <f aca="false" t="array" ref="G1156:G1156">SUM(IF(ewidencja!$A$8:$A$759=D1156,IF(ewidencja!$C$8:$C$759=E1156,ewidencja!$F$8:$F$759,0),0))</f>
        <v>0</v>
      </c>
      <c r="H1156" s="101" t="n">
        <f aca="false" t="array" ref="H1156:H1156">SUM(IF(ewidencja!$A$8:$A$759=D1156,IF(ewidencja!$C$8:$C$759=E1156,ewidencja!$G$8:$G$759,0),0))</f>
        <v>0</v>
      </c>
      <c r="K1156" s="111"/>
    </row>
    <row r="1157" s="51" customFormat="true" ht="12.75" hidden="true" customHeight="true" outlineLevel="0" collapsed="false">
      <c r="A1157" s="49" t="s">
        <v>598</v>
      </c>
      <c r="B1157" s="49"/>
      <c r="C1157" s="50" t="str">
        <f aca="false">INDEX((klasyfikacja!$B$2:$B$136),MATCH(A1157,klasyfikacja!$A$2:$A$136,0))</f>
        <v>Wpływy z opłaty produktowej</v>
      </c>
      <c r="D1157" s="98" t="n">
        <v>754</v>
      </c>
      <c r="E1157" s="102" t="s">
        <v>338</v>
      </c>
      <c r="F1157" s="100" t="n">
        <f aca="false">SUM(G1157:H1157)</f>
        <v>0</v>
      </c>
      <c r="G1157" s="101" t="n">
        <f aca="false" t="array" ref="G1157:G1157">SUM(IF(ewidencja!$A$8:$A$759=D1157,IF(ewidencja!$C$8:$C$759=E1157,ewidencja!$F$8:$F$759,0),0))</f>
        <v>0</v>
      </c>
      <c r="H1157" s="101" t="n">
        <f aca="false" t="array" ref="H1157:H1157">SUM(IF(ewidencja!$A$8:$A$759=D1157,IF(ewidencja!$C$8:$C$759=E1157,ewidencja!$G$8:$G$759,0),0))</f>
        <v>0</v>
      </c>
      <c r="K1157" s="111"/>
    </row>
    <row r="1158" s="51" customFormat="true" ht="12.75" hidden="true" customHeight="true" outlineLevel="0" collapsed="false">
      <c r="A1158" s="49" t="s">
        <v>600</v>
      </c>
      <c r="B1158" s="49"/>
      <c r="C1158" s="50" t="str">
        <f aca="false">INDEX((klasyfikacja!$B$2:$B$136),MATCH(A1158,klasyfikacja!$A$2:$A$136,0))</f>
        <v>Wpływy z opłaty skarbowej</v>
      </c>
      <c r="D1158" s="98" t="n">
        <v>754</v>
      </c>
      <c r="E1158" s="102" t="s">
        <v>341</v>
      </c>
      <c r="F1158" s="100" t="n">
        <f aca="false">SUM(G1158:H1158)</f>
        <v>0</v>
      </c>
      <c r="G1158" s="101" t="n">
        <f aca="false" t="array" ref="G1158:G1158">SUM(IF(ewidencja!$A$8:$A$759=D1158,IF(ewidencja!$C$8:$C$759=E1158,ewidencja!$F$8:$F$759,0),0))</f>
        <v>0</v>
      </c>
      <c r="H1158" s="101" t="n">
        <f aca="false" t="array" ref="H1158:H1158">SUM(IF(ewidencja!$A$8:$A$759=D1158,IF(ewidencja!$C$8:$C$759=E1158,ewidencja!$G$8:$G$759,0),0))</f>
        <v>0</v>
      </c>
      <c r="K1158" s="111"/>
    </row>
    <row r="1159" s="51" customFormat="true" ht="12.75" hidden="true" customHeight="true" outlineLevel="0" collapsed="false">
      <c r="A1159" s="49" t="s">
        <v>602</v>
      </c>
      <c r="B1159" s="49"/>
      <c r="C1159" s="50" t="str">
        <f aca="false">INDEX((klasyfikacja!$B$2:$B$136),MATCH(A1159,klasyfikacja!$A$2:$A$136,0))</f>
        <v>Wpływy z opłaty komunikacyjnej</v>
      </c>
      <c r="D1159" s="98" t="n">
        <v>754</v>
      </c>
      <c r="E1159" s="102" t="s">
        <v>332</v>
      </c>
      <c r="F1159" s="100" t="n">
        <f aca="false">SUM(G1159:H1159)</f>
        <v>0</v>
      </c>
      <c r="G1159" s="101" t="n">
        <f aca="false" t="array" ref="G1159:G1159">SUM(IF(ewidencja!$A$8:$A$759=D1159,IF(ewidencja!$C$8:$C$759=E1159,ewidencja!$F$8:$F$759,0),0))</f>
        <v>0</v>
      </c>
      <c r="H1159" s="101" t="n">
        <f aca="false" t="array" ref="H1159:H1159">SUM(IF(ewidencja!$A$8:$A$759=D1159,IF(ewidencja!$C$8:$C$759=E1159,ewidencja!$G$8:$G$759,0),0))</f>
        <v>0</v>
      </c>
      <c r="K1159" s="111"/>
    </row>
    <row r="1160" s="51" customFormat="true" ht="12.75" hidden="true" customHeight="true" outlineLevel="0" collapsed="false">
      <c r="A1160" s="49" t="s">
        <v>604</v>
      </c>
      <c r="B1160" s="49"/>
      <c r="C1160" s="50" t="str">
        <f aca="false">INDEX((klasyfikacja!$B$2:$B$136),MATCH(A1160,klasyfikacja!$A$2:$A$136,0))</f>
        <v>Wpływy z opłaty targowej</v>
      </c>
      <c r="D1160" s="98" t="n">
        <v>754</v>
      </c>
      <c r="E1160" s="102" t="s">
        <v>344</v>
      </c>
      <c r="F1160" s="100" t="n">
        <f aca="false">SUM(G1160:H1160)</f>
        <v>0</v>
      </c>
      <c r="G1160" s="101" t="n">
        <f aca="false" t="array" ref="G1160:G1160">SUM(IF(ewidencja!$A$8:$A$759=D1160,IF(ewidencja!$C$8:$C$759=E1160,ewidencja!$F$8:$F$759,0),0))</f>
        <v>0</v>
      </c>
      <c r="H1160" s="101" t="n">
        <f aca="false" t="array" ref="H1160:H1160">SUM(IF(ewidencja!$A$8:$A$759=D1160,IF(ewidencja!$C$8:$C$759=E1160,ewidencja!$G$8:$G$759,0),0))</f>
        <v>0</v>
      </c>
      <c r="K1160" s="111"/>
    </row>
    <row r="1161" s="51" customFormat="true" ht="12.75" hidden="true" customHeight="true" outlineLevel="0" collapsed="false">
      <c r="A1161" s="49" t="s">
        <v>606</v>
      </c>
      <c r="B1161" s="49"/>
      <c r="C1161" s="50" t="str">
        <f aca="false">INDEX((klasyfikacja!$B$2:$B$136),MATCH(A1161,klasyfikacja!$A$2:$A$136,0))</f>
        <v>Wpływy z opłaty miejscowej</v>
      </c>
      <c r="D1161" s="98" t="n">
        <v>754</v>
      </c>
      <c r="E1161" s="102" t="s">
        <v>862</v>
      </c>
      <c r="F1161" s="100" t="n">
        <f aca="false">SUM(G1161:H1161)</f>
        <v>0</v>
      </c>
      <c r="G1161" s="101" t="n">
        <f aca="false" t="array" ref="G1161:G1161">SUM(IF(ewidencja!$A$8:$A$759=D1161,IF(ewidencja!$C$8:$C$759=E1161,ewidencja!$F$8:$F$759,0),0))</f>
        <v>0</v>
      </c>
      <c r="H1161" s="101" t="n">
        <f aca="false" t="array" ref="H1161:H1161">SUM(IF(ewidencja!$A$8:$A$759=D1161,IF(ewidencja!$C$8:$C$759=E1161,ewidencja!$G$8:$G$759,0),0))</f>
        <v>0</v>
      </c>
      <c r="K1161" s="111"/>
    </row>
    <row r="1162" s="51" customFormat="true" ht="12.75" hidden="true" customHeight="true" outlineLevel="0" collapsed="false">
      <c r="A1162" s="49" t="s">
        <v>608</v>
      </c>
      <c r="B1162" s="49"/>
      <c r="C1162" s="50" t="str">
        <f aca="false">INDEX((klasyfikacja!$B$2:$B$136),MATCH(A1162,klasyfikacja!$A$2:$A$136,0))</f>
        <v>Wpływy z opłaty eksploatacyjnej</v>
      </c>
      <c r="D1162" s="98" t="n">
        <v>754</v>
      </c>
      <c r="E1162" s="102" t="s">
        <v>330</v>
      </c>
      <c r="F1162" s="100" t="n">
        <f aca="false">SUM(G1162:H1162)</f>
        <v>0</v>
      </c>
      <c r="G1162" s="101" t="n">
        <f aca="false" t="array" ref="G1162:G1162">SUM(IF(ewidencja!$A$8:$A$759=D1162,IF(ewidencja!$C$8:$C$759=E1162,ewidencja!$F$8:$F$759,0),0))</f>
        <v>0</v>
      </c>
      <c r="H1162" s="101" t="n">
        <f aca="false" t="array" ref="H1162:H1162">SUM(IF(ewidencja!$A$8:$A$759=D1162,IF(ewidencja!$C$8:$C$759=E1162,ewidencja!$G$8:$G$759,0),0))</f>
        <v>0</v>
      </c>
      <c r="K1162" s="111"/>
    </row>
    <row r="1163" s="51" customFormat="true" ht="12.75" hidden="true" customHeight="true" outlineLevel="0" collapsed="false">
      <c r="A1163" s="49" t="s">
        <v>610</v>
      </c>
      <c r="B1163" s="49"/>
      <c r="C1163" s="50" t="str">
        <f aca="false">INDEX((klasyfikacja!$B$2:$B$136),MATCH(A1163,klasyfikacja!$A$2:$A$136,0))</f>
        <v>Wpływy z opłat za trwały zarząd, użytkowanie i służebności</v>
      </c>
      <c r="D1163" s="98" t="n">
        <v>754</v>
      </c>
      <c r="E1163" s="102" t="s">
        <v>390</v>
      </c>
      <c r="F1163" s="100" t="n">
        <f aca="false">SUM(G1163:H1163)</f>
        <v>0</v>
      </c>
      <c r="G1163" s="101" t="n">
        <f aca="false" t="array" ref="G1163:G1163">SUM(IF(ewidencja!$A$8:$A$759=D1163,IF(ewidencja!$C$8:$C$759=E1163,ewidencja!$F$8:$F$759,0),0))</f>
        <v>0</v>
      </c>
      <c r="H1163" s="101" t="n">
        <f aca="false" t="array" ref="H1163:H1163">SUM(IF(ewidencja!$A$8:$A$759=D1163,IF(ewidencja!$C$8:$C$759=E1163,ewidencja!$G$8:$G$759,0),0))</f>
        <v>0</v>
      </c>
      <c r="K1163" s="111"/>
    </row>
    <row r="1164" s="51" customFormat="true" ht="12.75" hidden="true" customHeight="true" outlineLevel="0" collapsed="false">
      <c r="A1164" s="49" t="s">
        <v>612</v>
      </c>
      <c r="B1164" s="49"/>
      <c r="C1164" s="50" t="str">
        <f aca="false">INDEX((klasyfikacja!$B$2:$B$136),MATCH(A1164,klasyfikacja!$A$2:$A$136,0))</f>
        <v>Wpływy z opłat za zezwolenia na sprzedaż napojów alkoholowych</v>
      </c>
      <c r="D1164" s="98" t="n">
        <v>754</v>
      </c>
      <c r="E1164" s="102" t="s">
        <v>375</v>
      </c>
      <c r="F1164" s="100" t="n">
        <f aca="false">SUM(G1164:H1164)</f>
        <v>0</v>
      </c>
      <c r="G1164" s="101" t="n">
        <f aca="false" t="array" ref="G1164:G1164">SUM(IF(ewidencja!$A$8:$A$759=D1164,IF(ewidencja!$C$8:$C$759=E1164,ewidencja!$F$8:$F$759,0),0))</f>
        <v>0</v>
      </c>
      <c r="H1164" s="101" t="n">
        <f aca="false" t="array" ref="H1164:H1164">SUM(IF(ewidencja!$A$8:$A$759=D1164,IF(ewidencja!$C$8:$C$759=E1164,ewidencja!$G$8:$G$759,0),0))</f>
        <v>0</v>
      </c>
      <c r="K1164" s="111"/>
    </row>
    <row r="1165" s="51" customFormat="true" ht="12.75" hidden="true" customHeight="true" outlineLevel="0" collapsed="false">
      <c r="A1165" s="49" t="s">
        <v>614</v>
      </c>
      <c r="B1165" s="49"/>
      <c r="C1165" s="50" t="str">
        <f aca="false">INDEX((klasyfikacja!$B$2:$B$136),MATCH(A1165,klasyfikacja!$A$2:$A$136,0))</f>
        <v>Wpływy z innych lokalnych opłat pobieranych przez jednostki samorządu terytorialnego na podstawie odrębnych ustaw</v>
      </c>
      <c r="D1165" s="98" t="n">
        <v>754</v>
      </c>
      <c r="E1165" s="102" t="s">
        <v>30</v>
      </c>
      <c r="F1165" s="100" t="n">
        <f aca="false">SUM(G1165:H1165)</f>
        <v>0</v>
      </c>
      <c r="G1165" s="101" t="n">
        <f aca="false" t="array" ref="G1165:G1165">SUM(IF(ewidencja!$A$8:$A$759=D1165,IF(ewidencja!$C$8:$C$759=E1165,ewidencja!$F$8:$F$759,0),0))</f>
        <v>0</v>
      </c>
      <c r="H1165" s="101" t="n">
        <f aca="false" t="array" ref="H1165:H1165">SUM(IF(ewidencja!$A$8:$A$759=D1165,IF(ewidencja!$C$8:$C$759=E1165,ewidencja!$G$8:$G$759,0),0))</f>
        <v>0</v>
      </c>
      <c r="K1165" s="111"/>
    </row>
    <row r="1166" s="51" customFormat="true" ht="12.75" hidden="true" customHeight="true" outlineLevel="0" collapsed="false">
      <c r="A1166" s="49" t="s">
        <v>616</v>
      </c>
      <c r="B1166" s="49"/>
      <c r="C1166" s="50" t="str">
        <f aca="false">INDEX((klasyfikacja!$B$2:$B$136),MATCH(A1166,klasyfikacja!$A$2:$A$136,0))</f>
        <v>Wpływy z podatku od czynności cywilnoprawnych</v>
      </c>
      <c r="D1166" s="98" t="n">
        <v>754</v>
      </c>
      <c r="E1166" s="102" t="s">
        <v>403</v>
      </c>
      <c r="F1166" s="100" t="n">
        <f aca="false">SUM(G1166:H1166)</f>
        <v>0</v>
      </c>
      <c r="G1166" s="101" t="n">
        <f aca="false" t="array" ref="G1166:G1166">SUM(IF(ewidencja!$A$8:$A$759=D1166,IF(ewidencja!$C$8:$C$759=E1166,ewidencja!$F$8:$F$759,0),0))</f>
        <v>0</v>
      </c>
      <c r="H1166" s="101" t="n">
        <f aca="false" t="array" ref="H1166:H1166">SUM(IF(ewidencja!$A$8:$A$759=D1166,IF(ewidencja!$C$8:$C$759=E1166,ewidencja!$G$8:$G$759,0),0))</f>
        <v>0</v>
      </c>
      <c r="K1166" s="111"/>
    </row>
    <row r="1167" s="51" customFormat="true" ht="12.75" hidden="true" customHeight="true" outlineLevel="0" collapsed="false">
      <c r="A1167" s="49" t="s">
        <v>618</v>
      </c>
      <c r="B1167" s="49"/>
      <c r="C1167" s="50" t="str">
        <f aca="false">INDEX((klasyfikacja!$B$2:$B$136),MATCH(A1167,klasyfikacja!$A$2:$A$136,0))</f>
        <v>Wpływy z opłat z tytułu użytkowania wieczystego nieruchomości</v>
      </c>
      <c r="D1167" s="98" t="n">
        <v>754</v>
      </c>
      <c r="E1167" s="102" t="s">
        <v>393</v>
      </c>
      <c r="F1167" s="100" t="n">
        <f aca="false">SUM(G1167:H1167)</f>
        <v>0</v>
      </c>
      <c r="G1167" s="101" t="n">
        <f aca="false" t="array" ref="G1167:G1167">SUM(IF(ewidencja!$A$8:$A$759=D1167,IF(ewidencja!$C$8:$C$759=E1167,ewidencja!$F$8:$F$759,0),0))</f>
        <v>0</v>
      </c>
      <c r="H1167" s="101" t="n">
        <f aca="false" t="array" ref="H1167:H1167">SUM(IF(ewidencja!$A$8:$A$759=D1167,IF(ewidencja!$C$8:$C$759=E1167,ewidencja!$G$8:$G$759,0),0))</f>
        <v>0</v>
      </c>
      <c r="K1167" s="111"/>
    </row>
    <row r="1168" s="51" customFormat="true" ht="12.75" hidden="false" customHeight="true" outlineLevel="0" collapsed="false">
      <c r="A1168" s="49" t="n">
        <v>570</v>
      </c>
      <c r="B1168" s="49"/>
      <c r="C1168" s="50" t="e">
        <f aca="false">INDEX((klasyfikacja!$B$2:$B$136),MATCH(A1168,klasyfikacja!$A$2:$A$136,0))</f>
        <v>#N/A</v>
      </c>
      <c r="D1168" s="98" t="n">
        <v>754</v>
      </c>
      <c r="E1168" s="102" t="s">
        <v>173</v>
      </c>
      <c r="F1168" s="100" t="n">
        <f aca="false">SUM(G1168:H1168)</f>
        <v>4000000</v>
      </c>
      <c r="G1168" s="101" t="n">
        <f aca="false" t="array" ref="G1168:G1168">SUM(IF(ewidencja!$A$8:$A$759=D1168,IF(ewidencja!$C$8:$C$759=E1168,ewidencja!$F$8:$F$759,0),0))</f>
        <v>4000000</v>
      </c>
      <c r="H1168" s="101" t="n">
        <f aca="false" t="array" ref="H1168:H1168">SUM(IF(ewidencja!$A$8:$A$759=D1168,IF(ewidencja!$C$8:$C$759=E1168,ewidencja!$G$8:$G$759,0),0))</f>
        <v>0</v>
      </c>
      <c r="K1168" s="111"/>
    </row>
    <row r="1169" s="51" customFormat="true" ht="12.75" hidden="true" customHeight="true" outlineLevel="0" collapsed="false">
      <c r="A1169" s="49" t="s">
        <v>622</v>
      </c>
      <c r="B1169" s="49"/>
      <c r="C1169" s="50" t="str">
        <f aca="false">INDEX((klasyfikacja!$B$2:$B$136),MATCH(A1169,klasyfikacja!$A$2:$A$136,0))</f>
        <v>Wpływy z tytułu grzywien i innych kar pieniężnych od osób prawnych i innych jednostek organizacyjnych</v>
      </c>
      <c r="D1169" s="98" t="n">
        <v>754</v>
      </c>
      <c r="E1169" s="102" t="s">
        <v>195</v>
      </c>
      <c r="F1169" s="100" t="n">
        <f aca="false">SUM(G1169:H1169)</f>
        <v>0</v>
      </c>
      <c r="G1169" s="101" t="n">
        <f aca="false" t="array" ref="G1169:G1169">SUM(IF(ewidencja!$A$8:$A$759=D1169,IF(ewidencja!$C$8:$C$759=E1169,ewidencja!$F$8:$F$759,0),0))</f>
        <v>0</v>
      </c>
      <c r="H1169" s="101" t="n">
        <f aca="false" t="array" ref="H1169:H1169">SUM(IF(ewidencja!$A$8:$A$759=D1169,IF(ewidencja!$C$8:$C$759=E1169,ewidencja!$G$8:$G$759,0),0))</f>
        <v>0</v>
      </c>
      <c r="K1169" s="111"/>
    </row>
    <row r="1170" s="51" customFormat="true" ht="12.75" hidden="true" customHeight="true" outlineLevel="0" collapsed="false">
      <c r="A1170" s="49" t="s">
        <v>624</v>
      </c>
      <c r="B1170" s="49"/>
      <c r="C1170" s="50" t="str">
        <f aca="false">INDEX((klasyfikacja!$B$2:$B$136),MATCH(A1170,klasyfikacja!$A$2:$A$136,0))</f>
        <v>Wpływy z opłat za koncesje i licencje</v>
      </c>
      <c r="D1170" s="98" t="n">
        <v>754</v>
      </c>
      <c r="E1170" s="102" t="s">
        <v>356</v>
      </c>
      <c r="F1170" s="100" t="n">
        <f aca="false">SUM(G1170:H1170)</f>
        <v>0</v>
      </c>
      <c r="G1170" s="101" t="n">
        <f aca="false" t="array" ref="G1170:G1170">SUM(IF(ewidencja!$A$8:$A$759=D1170,IF(ewidencja!$C$8:$C$759=E1170,ewidencja!$F$8:$F$759,0),0))</f>
        <v>0</v>
      </c>
      <c r="H1170" s="101" t="n">
        <f aca="false" t="array" ref="H1170:H1170">SUM(IF(ewidencja!$A$8:$A$759=D1170,IF(ewidencja!$C$8:$C$759=E1170,ewidencja!$G$8:$G$759,0),0))</f>
        <v>0</v>
      </c>
      <c r="K1170" s="111"/>
    </row>
    <row r="1171" s="51" customFormat="true" ht="12.75" hidden="true" customHeight="true" outlineLevel="0" collapsed="false">
      <c r="A1171" s="49" t="s">
        <v>626</v>
      </c>
      <c r="B1171" s="49"/>
      <c r="C1171" s="50" t="str">
        <f aca="false">INDEX((klasyfikacja!$B$2:$B$136),MATCH(A1171,klasyfikacja!$A$2:$A$136,0))</f>
        <v>Wpływy z opłat egzaminacyjnych oraz opłat za wydawanie świadectw, dyplomów, zaświadczeń, certyfikatów i ich duplikatów</v>
      </c>
      <c r="D1171" s="98" t="n">
        <v>754</v>
      </c>
      <c r="E1171" s="102" t="s">
        <v>863</v>
      </c>
      <c r="F1171" s="100" t="n">
        <f aca="false">SUM(G1171:H1171)</f>
        <v>0</v>
      </c>
      <c r="G1171" s="101" t="n">
        <f aca="false" t="array" ref="G1171:G1171">SUM(IF(ewidencja!$A$8:$A$759=D1171,IF(ewidencja!$C$8:$C$759=E1171,ewidencja!$F$8:$F$759,0),0))</f>
        <v>0</v>
      </c>
      <c r="H1171" s="101" t="n">
        <f aca="false" t="array" ref="H1171:H1171">SUM(IF(ewidencja!$A$8:$A$759=D1171,IF(ewidencja!$C$8:$C$759=E1171,ewidencja!$G$8:$G$759,0),0))</f>
        <v>0</v>
      </c>
      <c r="K1171" s="111"/>
    </row>
    <row r="1172" s="51" customFormat="true" ht="12.75" hidden="true" customHeight="true" outlineLevel="0" collapsed="false">
      <c r="A1172" s="49" t="s">
        <v>628</v>
      </c>
      <c r="B1172" s="49"/>
      <c r="C1172" s="50" t="str">
        <f aca="false">INDEX((klasyfikacja!$B$2:$B$136),MATCH(A1172,klasyfikacja!$A$2:$A$136,0))</f>
        <v>Wpływy z opłat za zezwolenia, akredytacje oraz opłaty ewidencyjne, w tym opłaty za częstotliwości</v>
      </c>
      <c r="D1172" s="98" t="n">
        <v>754</v>
      </c>
      <c r="E1172" s="102" t="s">
        <v>367</v>
      </c>
      <c r="F1172" s="100" t="n">
        <f aca="false">SUM(G1172:H1172)</f>
        <v>0</v>
      </c>
      <c r="G1172" s="101" t="n">
        <f aca="false" t="array" ref="G1172:G1172">SUM(IF(ewidencja!$A$8:$A$759=D1172,IF(ewidencja!$C$8:$C$759=E1172,ewidencja!$F$8:$F$759,0),0))</f>
        <v>0</v>
      </c>
      <c r="H1172" s="101" t="n">
        <f aca="false" t="array" ref="H1172:H1172">SUM(IF(ewidencja!$A$8:$A$759=D1172,IF(ewidencja!$C$8:$C$759=E1172,ewidencja!$G$8:$G$759,0),0))</f>
        <v>0</v>
      </c>
      <c r="K1172" s="111"/>
    </row>
    <row r="1173" s="51" customFormat="true" ht="12.75" hidden="true" customHeight="true" outlineLevel="0" collapsed="false">
      <c r="A1173" s="49" t="s">
        <v>630</v>
      </c>
      <c r="B1173" s="49"/>
      <c r="C1173" s="50" t="str">
        <f aca="false">INDEX((klasyfikacja!$B$2:$B$136),MATCH(A1173,klasyfikacja!$A$2:$A$136,0))</f>
        <v>Wpływy z tytułu opłat i kosztów sądowych oraz innych opłat uiszczanych na rzecz Skarbu Państwa z tytułu postępowania sądowego i prokuratorskiego</v>
      </c>
      <c r="D1173" s="98" t="n">
        <v>754</v>
      </c>
      <c r="E1173" s="102" t="s">
        <v>203</v>
      </c>
      <c r="F1173" s="100" t="n">
        <f aca="false">SUM(G1173:H1173)</f>
        <v>0</v>
      </c>
      <c r="G1173" s="101" t="n">
        <f aca="false" t="array" ref="G1173:G1173">SUM(IF(ewidencja!$A$8:$A$759=D1173,IF(ewidencja!$C$8:$C$759=E1173,ewidencja!$F$8:$F$759,0),0))</f>
        <v>0</v>
      </c>
      <c r="H1173" s="101" t="n">
        <f aca="false" t="array" ref="H1173:H1173">SUM(IF(ewidencja!$A$8:$A$759=D1173,IF(ewidencja!$C$8:$C$759=E1173,ewidencja!$G$8:$G$759,0),0))</f>
        <v>0</v>
      </c>
      <c r="K1173" s="111"/>
    </row>
    <row r="1174" s="51" customFormat="true" ht="12.75" hidden="true" customHeight="true" outlineLevel="0" collapsed="false">
      <c r="A1174" s="49" t="s">
        <v>632</v>
      </c>
      <c r="B1174" s="49"/>
      <c r="C1174" s="50" t="str">
        <f aca="false">INDEX((klasyfikacja!$B$2:$B$136),MATCH(A1174,klasyfikacja!$A$2:$A$136,0))</f>
        <v>Wpływy z tytułu kosztów egzekucyjnych, opłaty komorniczej i kosztów upomnień</v>
      </c>
      <c r="D1174" s="98" t="n">
        <v>754</v>
      </c>
      <c r="E1174" s="102" t="s">
        <v>200</v>
      </c>
      <c r="F1174" s="100" t="n">
        <f aca="false">SUM(G1174:H1174)</f>
        <v>0</v>
      </c>
      <c r="G1174" s="101" t="n">
        <f aca="false" t="array" ref="G1174:G1174">SUM(IF(ewidencja!$A$8:$A$759=D1174,IF(ewidencja!$C$8:$C$759=E1174,ewidencja!$F$8:$F$759,0),0))</f>
        <v>0</v>
      </c>
      <c r="H1174" s="101" t="n">
        <f aca="false" t="array" ref="H1174:H1174">SUM(IF(ewidencja!$A$8:$A$759=D1174,IF(ewidencja!$C$8:$C$759=E1174,ewidencja!$G$8:$G$759,0),0))</f>
        <v>0</v>
      </c>
      <c r="K1174" s="111"/>
    </row>
    <row r="1175" s="51" customFormat="true" ht="12.75" hidden="true" customHeight="true" outlineLevel="0" collapsed="false">
      <c r="A1175" s="49" t="s">
        <v>634</v>
      </c>
      <c r="B1175" s="49"/>
      <c r="C1175" s="50" t="str">
        <f aca="false">INDEX((klasyfikacja!$B$2:$B$136),MATCH(A1175,klasyfikacja!$A$2:$A$136,0))</f>
        <v>Wpływy z opłat za wydanie prawa jazdy</v>
      </c>
      <c r="D1175" s="98" t="n">
        <v>754</v>
      </c>
      <c r="E1175" s="102" t="s">
        <v>388</v>
      </c>
      <c r="F1175" s="100" t="n">
        <f aca="false">SUM(G1175:H1175)</f>
        <v>0</v>
      </c>
      <c r="G1175" s="101" t="n">
        <f aca="false" t="array" ref="G1175:G1175">SUM(IF(ewidencja!$A$8:$A$759=D1175,IF(ewidencja!$C$8:$C$759=E1175,ewidencja!$F$8:$F$759,0),0))</f>
        <v>0</v>
      </c>
      <c r="H1175" s="101" t="n">
        <f aca="false" t="array" ref="H1175:H1175">SUM(IF(ewidencja!$A$8:$A$759=D1175,IF(ewidencja!$C$8:$C$759=E1175,ewidencja!$G$8:$G$759,0),0))</f>
        <v>0</v>
      </c>
      <c r="K1175" s="111"/>
    </row>
    <row r="1176" s="51" customFormat="true" ht="12.75" hidden="true" customHeight="true" outlineLevel="0" collapsed="false">
      <c r="A1176" s="49" t="s">
        <v>636</v>
      </c>
      <c r="B1176" s="49"/>
      <c r="C1176" s="50" t="str">
        <f aca="false">INDEX((klasyfikacja!$B$2:$B$136),MATCH(A1176,klasyfikacja!$A$2:$A$136,0))</f>
        <v>Wpływy z opłat za korzystanie z wychowania przedszkolnego</v>
      </c>
      <c r="D1176" s="98" t="n">
        <v>754</v>
      </c>
      <c r="E1176" s="102" t="s">
        <v>280</v>
      </c>
      <c r="F1176" s="100" t="n">
        <f aca="false">SUM(G1176:H1176)</f>
        <v>0</v>
      </c>
      <c r="G1176" s="101" t="n">
        <f aca="false" t="array" ref="G1176:G1176">SUM(IF(ewidencja!$A$8:$A$759=D1176,IF(ewidencja!$C$8:$C$759=E1176,ewidencja!$F$8:$F$759,0),0))</f>
        <v>0</v>
      </c>
      <c r="H1176" s="101" t="n">
        <f aca="false" t="array" ref="H1176:H1176">SUM(IF(ewidencja!$A$8:$A$759=D1176,IF(ewidencja!$C$8:$C$759=E1176,ewidencja!$G$8:$G$759,0),0))</f>
        <v>0</v>
      </c>
      <c r="K1176" s="111"/>
    </row>
    <row r="1177" s="51" customFormat="true" ht="12.75" hidden="true" customHeight="true" outlineLevel="0" collapsed="false">
      <c r="A1177" s="49" t="s">
        <v>638</v>
      </c>
      <c r="B1177" s="49"/>
      <c r="C1177" s="50" t="str">
        <f aca="false">INDEX((klasyfikacja!$B$2:$B$136),MATCH(A1177,klasyfikacja!$A$2:$A$136,0))</f>
        <v>Wpływy z opłat za korzystanie z wyżywienia w jednostkach realizujących zadania z zakresu wychowania przedszkolnego</v>
      </c>
      <c r="D1177" s="98" t="n">
        <v>754</v>
      </c>
      <c r="E1177" s="102" t="s">
        <v>510</v>
      </c>
      <c r="F1177" s="100" t="n">
        <f aca="false">SUM(G1177:H1177)</f>
        <v>0</v>
      </c>
      <c r="G1177" s="101" t="n">
        <f aca="false" t="array" ref="G1177:G1177">SUM(IF(ewidencja!$A$8:$A$759=D1177,IF(ewidencja!$C$8:$C$759=E1177,ewidencja!$F$8:$F$759,0),0))</f>
        <v>0</v>
      </c>
      <c r="H1177" s="101" t="n">
        <f aca="false" t="array" ref="H1177:H1177">SUM(IF(ewidencja!$A$8:$A$759=D1177,IF(ewidencja!$C$8:$C$759=E1177,ewidencja!$G$8:$G$759,0),0))</f>
        <v>0</v>
      </c>
      <c r="K1177" s="111"/>
    </row>
    <row r="1178" s="51" customFormat="true" ht="12.75" hidden="true" customHeight="true" outlineLevel="0" collapsed="false">
      <c r="A1178" s="49" t="s">
        <v>640</v>
      </c>
      <c r="B1178" s="49"/>
      <c r="C1178" s="50" t="str">
        <f aca="false">INDEX((klasyfikacja!$B$2:$B$136),MATCH(A1178,klasyfikacja!$A$2:$A$136,0))</f>
        <v>Wpływy od rodziców z tytułu opłaty za pobyt dziecka w pieczy zastępczej</v>
      </c>
      <c r="D1178" s="98" t="n">
        <v>754</v>
      </c>
      <c r="E1178" s="102" t="s">
        <v>248</v>
      </c>
      <c r="F1178" s="100" t="n">
        <f aca="false">SUM(G1178:H1178)</f>
        <v>0</v>
      </c>
      <c r="G1178" s="101" t="n">
        <f aca="false" t="array" ref="G1178:G1178">SUM(IF(ewidencja!$A$8:$A$759=D1178,IF(ewidencja!$C$8:$C$759=E1178,ewidencja!$F$8:$F$759,0),0))</f>
        <v>0</v>
      </c>
      <c r="H1178" s="101" t="n">
        <f aca="false" t="array" ref="H1178:H1178">SUM(IF(ewidencja!$A$8:$A$759=D1178,IF(ewidencja!$C$8:$C$759=E1178,ewidencja!$G$8:$G$759,0),0))</f>
        <v>0</v>
      </c>
      <c r="K1178" s="111"/>
    </row>
    <row r="1179" s="51" customFormat="true" ht="12.75" hidden="true" customHeight="true" outlineLevel="0" collapsed="false">
      <c r="A1179" s="49" t="s">
        <v>642</v>
      </c>
      <c r="B1179" s="49"/>
      <c r="C1179" s="50" t="str">
        <f aca="false">INDEX((klasyfikacja!$B$2:$B$136),MATCH(A1179,klasyfikacja!$A$2:$A$136,0))</f>
        <v>Wpływy z różnych opłat</v>
      </c>
      <c r="D1179" s="98" t="n">
        <v>754</v>
      </c>
      <c r="E1179" s="102" t="s">
        <v>205</v>
      </c>
      <c r="F1179" s="100" t="n">
        <f aca="false">SUM(G1179:H1179)</f>
        <v>0</v>
      </c>
      <c r="G1179" s="101" t="n">
        <f aca="false" t="array" ref="G1179:G1179">SUM(IF(ewidencja!$A$8:$A$759=D1179,IF(ewidencja!$C$8:$C$759=E1179,ewidencja!$F$8:$F$759,0),0))</f>
        <v>0</v>
      </c>
      <c r="H1179" s="101" t="n">
        <f aca="false" t="array" ref="H1179:H1179">SUM(IF(ewidencja!$A$8:$A$759=D1179,IF(ewidencja!$C$8:$C$759=E1179,ewidencja!$G$8:$G$759,0),0))</f>
        <v>0</v>
      </c>
      <c r="K1179" s="111"/>
    </row>
    <row r="1180" s="51" customFormat="true" ht="27.75" hidden="false" customHeight="true" outlineLevel="0" collapsed="false">
      <c r="A1180" s="49" t="n">
        <v>750</v>
      </c>
      <c r="B1180" s="49"/>
      <c r="C1180" s="50" t="e">
        <f aca="false">INDEX((klasyfikacja!$B$2:$B$136),MATCH(A1180,klasyfikacja!$A$2:$A$136,0))</f>
        <v>#N/A</v>
      </c>
      <c r="D1180" s="98" t="n">
        <v>754</v>
      </c>
      <c r="E1180" s="102" t="s">
        <v>58</v>
      </c>
      <c r="F1180" s="100" t="n">
        <f aca="false">SUM(G1180:H1180)</f>
        <v>83000</v>
      </c>
      <c r="G1180" s="101" t="n">
        <f aca="false" t="array" ref="G1180:G1180">SUM(IF(ewidencja!$A$8:$A$759=D1180,IF(ewidencja!$C$8:$C$759=E1180,ewidencja!$F$8:$F$759,0),0))</f>
        <v>83000</v>
      </c>
      <c r="H1180" s="101" t="n">
        <f aca="false" t="array" ref="H1180:H1180">SUM(IF(ewidencja!$A$8:$A$759=D1180,IF(ewidencja!$C$8:$C$759=E1180,ewidencja!$G$8:$G$759,0),0))</f>
        <v>0</v>
      </c>
      <c r="K1180" s="111"/>
    </row>
    <row r="1181" s="51" customFormat="true" ht="12.75" hidden="true" customHeight="true" outlineLevel="0" collapsed="false">
      <c r="A1181" s="49" t="s">
        <v>648</v>
      </c>
      <c r="B1181" s="49"/>
      <c r="C1181" s="50" t="str">
        <f aca="false">INDEX((klasyfikacja!$B$2:$B$136),MATCH(A1181,klasyfikacja!$A$2:$A$136,0))</f>
        <v>Wpływy z usług</v>
      </c>
      <c r="D1181" s="98" t="n">
        <v>754</v>
      </c>
      <c r="E1181" s="102" t="s">
        <v>37</v>
      </c>
      <c r="F1181" s="113" t="n">
        <f aca="false">SUM(G1181:H1181)</f>
        <v>0</v>
      </c>
      <c r="G1181" s="101" t="n">
        <f aca="false" t="array" ref="G1181:G1181">SUM(IF(ewidencja!$A$8:$A$759=D1181,IF(ewidencja!$C$8:$C$759=E1181,ewidencja!$F$8:$F$759,0),0))</f>
        <v>0</v>
      </c>
      <c r="H1181" s="101" t="n">
        <f aca="false" t="array" ref="H1181:H1181">SUM(IF(ewidencja!$A$8:$A$759=D1181,IF(ewidencja!$C$8:$C$759=E1181,ewidencja!$G$8:$G$759,0),0))</f>
        <v>0</v>
      </c>
      <c r="K1181" s="111"/>
    </row>
    <row r="1182" s="51" customFormat="true" ht="12.75" hidden="true" customHeight="true" outlineLevel="0" collapsed="false">
      <c r="A1182" s="49" t="s">
        <v>650</v>
      </c>
      <c r="B1182" s="49"/>
      <c r="C1182" s="50" t="str">
        <f aca="false">INDEX((klasyfikacja!$B$2:$B$136),MATCH(A1182,klasyfikacja!$A$2:$A$136,0))</f>
        <v>Wpływy ze sprzedaży wyrobów</v>
      </c>
      <c r="D1182" s="98" t="n">
        <v>754</v>
      </c>
      <c r="E1182" s="102" t="s">
        <v>864</v>
      </c>
      <c r="F1182" s="100" t="n">
        <f aca="false">SUM(G1182:H1182)</f>
        <v>0</v>
      </c>
      <c r="G1182" s="101" t="n">
        <f aca="false" t="array" ref="G1182:G1182">SUM(IF(ewidencja!$A$8:$A$759=D1182,IF(ewidencja!$C$8:$C$759=E1182,ewidencja!$F$8:$F$759,0),0))</f>
        <v>0</v>
      </c>
      <c r="H1182" s="101" t="n">
        <f aca="false" t="array" ref="H1182:H1182">SUM(IF(ewidencja!$A$8:$A$759=D1182,IF(ewidencja!$C$8:$C$759=E1182,ewidencja!$G$8:$G$759,0),0))</f>
        <v>0</v>
      </c>
      <c r="K1182" s="111"/>
    </row>
    <row r="1183" s="51" customFormat="true" ht="12.75" hidden="true" customHeight="true" outlineLevel="0" collapsed="false">
      <c r="A1183" s="49" t="s">
        <v>652</v>
      </c>
      <c r="B1183" s="49"/>
      <c r="C1183" s="50" t="str">
        <f aca="false">INDEX((klasyfikacja!$B$2:$B$136),MATCH(A1183,klasyfikacja!$A$2:$A$136,0))</f>
        <v>Wpływy z odsetek od dotacji oraz płatności: wykorzystanych niezgodnie z przeznaczeniem lub wykorzystanych z naruszeniem procedur, o których mowa w art. 184 ustawy, pobranych nienależnie lub w nadmiernej wysokości</v>
      </c>
      <c r="D1183" s="98" t="n">
        <v>754</v>
      </c>
      <c r="E1183" s="102" t="s">
        <v>562</v>
      </c>
      <c r="F1183" s="100" t="n">
        <f aca="false">SUM(G1183:H1183)</f>
        <v>0</v>
      </c>
      <c r="G1183" s="101" t="n">
        <f aca="false" t="array" ref="G1183:G1183">SUM(IF(ewidencja!$A$8:$A$759=D1183,IF(ewidencja!$C$8:$C$759=E1183,ewidencja!$F$8:$F$759,0),0))</f>
        <v>0</v>
      </c>
      <c r="H1183" s="101" t="n">
        <f aca="false" t="array" ref="H1183:H1183">SUM(IF(ewidencja!$A$8:$A$759=D1183,IF(ewidencja!$C$8:$C$759=E1183,ewidencja!$G$8:$G$759,0),0))</f>
        <v>0</v>
      </c>
      <c r="K1183" s="111"/>
    </row>
    <row r="1184" s="51" customFormat="true" ht="12.75" hidden="true" customHeight="true" outlineLevel="0" collapsed="false">
      <c r="A1184" s="49" t="s">
        <v>654</v>
      </c>
      <c r="B1184" s="49"/>
      <c r="C1184" s="50" t="str">
        <f aca="false">INDEX((klasyfikacja!$B$2:$B$136),MATCH(A1184,klasyfikacja!$A$2:$A$136,0))</f>
        <v>Wpływy z odsetek od nieterminowych wpłat z tytułu podatków i opłat</v>
      </c>
      <c r="D1184" s="98" t="n">
        <v>754</v>
      </c>
      <c r="E1184" s="102" t="s">
        <v>321</v>
      </c>
      <c r="F1184" s="100" t="n">
        <f aca="false">SUM(G1184:H1184)</f>
        <v>0</v>
      </c>
      <c r="G1184" s="101" t="n">
        <f aca="false" t="array" ref="G1184:G1184">SUM(IF(ewidencja!$A$8:$A$759=D1184,IF(ewidencja!$C$8:$C$759=E1184,ewidencja!$F$8:$F$759,0),0))</f>
        <v>0</v>
      </c>
      <c r="H1184" s="101" t="n">
        <f aca="false" t="array" ref="H1184:H1184">SUM(IF(ewidencja!$A$8:$A$759=D1184,IF(ewidencja!$C$8:$C$759=E1184,ewidencja!$G$8:$G$759,0),0))</f>
        <v>0</v>
      </c>
      <c r="K1184" s="111"/>
    </row>
    <row r="1185" s="51" customFormat="true" ht="12.75" hidden="true" customHeight="true" outlineLevel="0" collapsed="false">
      <c r="A1185" s="49" t="s">
        <v>656</v>
      </c>
      <c r="B1185" s="49"/>
      <c r="C1185" s="50" t="str">
        <f aca="false">INDEX((klasyfikacja!$B$2:$B$136),MATCH(A1185,klasyfikacja!$A$2:$A$136,0))</f>
        <v>Wpływy z pozostałych odsetek</v>
      </c>
      <c r="D1185" s="98" t="n">
        <v>754</v>
      </c>
      <c r="E1185" s="102" t="s">
        <v>311</v>
      </c>
      <c r="F1185" s="100" t="n">
        <f aca="false">SUM(G1185:H1185)</f>
        <v>0</v>
      </c>
      <c r="G1185" s="101" t="n">
        <f aca="false" t="array" ref="G1185:G1185">SUM(IF(ewidencja!$A$8:$A$759=D1185,IF(ewidencja!$C$8:$C$759=E1185,ewidencja!$F$8:$F$759,0),0))</f>
        <v>0</v>
      </c>
      <c r="H1185" s="101" t="n">
        <f aca="false" t="array" ref="H1185:H1185">SUM(IF(ewidencja!$A$8:$A$759=D1185,IF(ewidencja!$C$8:$C$759=E1185,ewidencja!$G$8:$G$759,0),0))</f>
        <v>0</v>
      </c>
      <c r="K1185" s="111"/>
    </row>
    <row r="1186" s="51" customFormat="true" ht="12.75" hidden="true" customHeight="true" outlineLevel="0" collapsed="false">
      <c r="A1186" s="49" t="s">
        <v>658</v>
      </c>
      <c r="B1186" s="49"/>
      <c r="C1186" s="50" t="str">
        <f aca="false">INDEX((klasyfikacja!$B$2:$B$136),MATCH(A1186,klasyfikacja!$A$2:$A$136,0))</f>
        <v>Wpływy z pozostałych odsetek (Finansowanie programów ze środków bezzwrotnych pochodzących z Unii Europejskiej)</v>
      </c>
      <c r="D1186" s="98" t="n">
        <v>754</v>
      </c>
      <c r="E1186" s="102" t="s">
        <v>865</v>
      </c>
      <c r="F1186" s="100" t="n">
        <f aca="false">SUM(G1186:H1186)</f>
        <v>0</v>
      </c>
      <c r="G1186" s="101" t="n">
        <f aca="false" t="array" ref="G1186:G1186">SUM(IF(ewidencja!$A$8:$A$759=D1186,IF(ewidencja!$C$8:$C$759=E1186,ewidencja!$F$8:$F$759,0),0))</f>
        <v>0</v>
      </c>
      <c r="H1186" s="101" t="n">
        <f aca="false" t="array" ref="H1186:H1186">SUM(IF(ewidencja!$A$8:$A$759=D1186,IF(ewidencja!$C$8:$C$759=E1186,ewidencja!$G$8:$G$759,0),0))</f>
        <v>0</v>
      </c>
      <c r="K1186" s="111"/>
    </row>
    <row r="1187" s="51" customFormat="true" ht="12.75" hidden="true" customHeight="true" outlineLevel="0" collapsed="false">
      <c r="A1187" s="49" t="s">
        <v>660</v>
      </c>
      <c r="B1187" s="49"/>
      <c r="C1187" s="50" t="str">
        <f aca="false">INDEX((klasyfikacja!$B$2:$B$136),MATCH(A1187,klasyfikacja!$A$2:$A$136,0))</f>
        <v>Wpływy z rozliczeń/zwrotów z lat ubiegłych</v>
      </c>
      <c r="D1187" s="98" t="n">
        <v>754</v>
      </c>
      <c r="E1187" s="102" t="s">
        <v>275</v>
      </c>
      <c r="F1187" s="100" t="n">
        <f aca="false">SUM(G1187:H1187)</f>
        <v>0</v>
      </c>
      <c r="G1187" s="101" t="n">
        <f aca="false" t="array" ref="G1187:G1187">SUM(IF(ewidencja!$A$8:$A$759=D1187,IF(ewidencja!$C$8:$C$759=E1187,ewidencja!$F$8:$F$759,0),0))</f>
        <v>0</v>
      </c>
      <c r="H1187" s="101" t="n">
        <f aca="false" t="array" ref="H1187:H1187">SUM(IF(ewidencja!$A$8:$A$759=D1187,IF(ewidencja!$C$8:$C$759=E1187,ewidencja!$G$8:$G$759,0),0))</f>
        <v>0</v>
      </c>
      <c r="K1187" s="111"/>
    </row>
    <row r="1188" s="51" customFormat="true" ht="12.75" hidden="false" customHeight="true" outlineLevel="0" collapsed="false">
      <c r="A1188" s="49" t="n">
        <v>950</v>
      </c>
      <c r="B1188" s="49"/>
      <c r="C1188" s="50" t="e">
        <f aca="false">INDEX((klasyfikacja!$B$2:$B$136),MATCH(A1188,klasyfikacja!$A$2:$A$136,0))</f>
        <v>#N/A</v>
      </c>
      <c r="D1188" s="98" t="n">
        <v>754</v>
      </c>
      <c r="E1188" s="102" t="s">
        <v>178</v>
      </c>
      <c r="F1188" s="100" t="n">
        <f aca="false">SUM(G1188:H1188)</f>
        <v>20000</v>
      </c>
      <c r="G1188" s="101" t="n">
        <f aca="false" t="array" ref="G1188:G1188">SUM(IF(ewidencja!$A$8:$A$759=D1188,IF(ewidencja!$C$8:$C$759=E1188,ewidencja!$F$8:$F$759,0),0))</f>
        <v>20000</v>
      </c>
      <c r="H1188" s="101" t="n">
        <f aca="false" t="array" ref="H1188:H1188">SUM(IF(ewidencja!$A$8:$A$759=D1188,IF(ewidencja!$C$8:$C$759=E1188,ewidencja!$G$8:$G$759,0),0))</f>
        <v>0</v>
      </c>
      <c r="K1188" s="111"/>
    </row>
    <row r="1189" s="51" customFormat="true" ht="12.75" hidden="true" customHeight="true" outlineLevel="0" collapsed="false">
      <c r="A1189" s="49" t="s">
        <v>664</v>
      </c>
      <c r="B1189" s="49"/>
      <c r="C1189" s="50" t="str">
        <f aca="false">INDEX((klasyfikacja!$B$2:$B$136),MATCH(A1189,klasyfikacja!$A$2:$A$136,0))</f>
        <v>Wpływy z otrzymanych spadków, zapisów i darowizn w postaci pieniężnej</v>
      </c>
      <c r="D1189" s="98" t="n">
        <v>754</v>
      </c>
      <c r="E1189" s="102" t="s">
        <v>95</v>
      </c>
      <c r="F1189" s="100" t="n">
        <f aca="false">SUM(G1189:H1189)</f>
        <v>0</v>
      </c>
      <c r="G1189" s="101" t="n">
        <f aca="false" t="array" ref="G1189:G1189">SUM(IF(ewidencja!$A$8:$A$759=D1189,IF(ewidencja!$C$8:$C$759=E1189,ewidencja!$F$8:$F$759,0),0))</f>
        <v>0</v>
      </c>
      <c r="H1189" s="101" t="n">
        <f aca="false" t="array" ref="H1189:H1189">SUM(IF(ewidencja!$A$8:$A$759=D1189,IF(ewidencja!$C$8:$C$759=E1189,ewidencja!$G$8:$G$759,0),0))</f>
        <v>0</v>
      </c>
      <c r="K1189" s="111"/>
    </row>
    <row r="1190" s="51" customFormat="true" ht="12.75" hidden="false" customHeight="true" outlineLevel="0" collapsed="false">
      <c r="A1190" s="49" t="n">
        <v>970</v>
      </c>
      <c r="B1190" s="49"/>
      <c r="C1190" s="50" t="e">
        <f aca="false">INDEX((klasyfikacja!$B$2:$B$136),MATCH(A1190,klasyfikacja!$A$2:$A$136,0))</f>
        <v>#N/A</v>
      </c>
      <c r="D1190" s="98" t="n">
        <v>754</v>
      </c>
      <c r="E1190" s="102" t="s">
        <v>153</v>
      </c>
      <c r="F1190" s="100" t="n">
        <f aca="false">SUM(G1190:H1190)</f>
        <v>30000</v>
      </c>
      <c r="G1190" s="101" t="n">
        <f aca="false" t="array" ref="G1190:G1190">SUM(IF(ewidencja!$A$8:$A$759=D1190,IF(ewidencja!$C$8:$C$759=E1190,ewidencja!$F$8:$F$759,0),0))</f>
        <v>30000</v>
      </c>
      <c r="H1190" s="101" t="n">
        <f aca="false" t="array" ref="H1190:H1190">SUM(IF(ewidencja!$A$8:$A$759=D1190,IF(ewidencja!$C$8:$C$759=E1190,ewidencja!$G$8:$G$759,0),0))</f>
        <v>0</v>
      </c>
      <c r="K1190" s="111"/>
    </row>
    <row r="1191" s="51" customFormat="true" ht="12.75" hidden="true" customHeight="true" outlineLevel="0" collapsed="false">
      <c r="A1191" s="49" t="s">
        <v>668</v>
      </c>
      <c r="B1191" s="49"/>
      <c r="C1191" s="50" t="str">
        <f aca="false">INDEX((klasyfikacja!$B$2:$B$136),MATCH(A1191,klasyfikacja!$A$2:$A$136,0))</f>
        <v>Wpływy z różnych dochodów (Finansowanie programów ze środków bezzwrotnych pochodzących z Unii Europejskiej)</v>
      </c>
      <c r="D1191" s="98" t="n">
        <v>754</v>
      </c>
      <c r="E1191" s="102" t="s">
        <v>866</v>
      </c>
      <c r="F1191" s="100" t="n">
        <f aca="false">SUM(G1191:H1191)</f>
        <v>0</v>
      </c>
      <c r="G1191" s="101" t="n">
        <f aca="false" t="array" ref="G1191:G1191">SUM(IF(ewidencja!$A$8:$A$759=D1191,IF(ewidencja!$C$8:$C$759=E1191,ewidencja!$F$8:$F$759,0),0))</f>
        <v>0</v>
      </c>
      <c r="H1191" s="101" t="n">
        <f aca="false" t="array" ref="H1191:H1191">SUM(IF(ewidencja!$A$8:$A$759=D1191,IF(ewidencja!$C$8:$C$759=E1191,ewidencja!$G$8:$G$759,0),0))</f>
        <v>0</v>
      </c>
      <c r="K1191" s="111"/>
    </row>
    <row r="1192" s="51" customFormat="true" ht="12.75" hidden="true" customHeight="true" outlineLevel="0" collapsed="false">
      <c r="A1192" s="49" t="s">
        <v>670</v>
      </c>
      <c r="B1192" s="49"/>
      <c r="C1192" s="50" t="str">
        <f aca="false">INDEX((klasyfikacja!$B$2:$B$136),MATCH(A1192,klasyfikacja!$A$2:$A$136,0))</f>
        <v>Wpływy z różnych dochodów (Płatności w zakresie budżetu środków europejskich)</v>
      </c>
      <c r="D1192" s="98" t="n">
        <v>754</v>
      </c>
      <c r="E1192" s="102" t="s">
        <v>867</v>
      </c>
      <c r="F1192" s="100" t="n">
        <f aca="false">SUM(G1192:H1192)</f>
        <v>0</v>
      </c>
      <c r="G1192" s="101" t="n">
        <f aca="false" t="array" ref="G1192:G1192">SUM(IF(ewidencja!$A$8:$A$759=D1192,IF(ewidencja!$C$8:$C$759=E1192,ewidencja!$F$8:$F$759,0),0))</f>
        <v>0</v>
      </c>
      <c r="H1192" s="101" t="n">
        <f aca="false" t="array" ref="H1192:H1192">SUM(IF(ewidencja!$A$8:$A$759=D1192,IF(ewidencja!$C$8:$C$759=E1192,ewidencja!$G$8:$G$759,0),0))</f>
        <v>0</v>
      </c>
      <c r="K1192" s="111"/>
    </row>
    <row r="1193" s="51" customFormat="true" ht="12.75" hidden="true" customHeight="true" outlineLevel="0" collapsed="false">
      <c r="A1193" s="49" t="s">
        <v>672</v>
      </c>
      <c r="B1193" s="49"/>
      <c r="C1193" s="50" t="str">
        <f aca="false">INDEX((klasyfikacja!$B$2:$B$136),MATCH(A1193,klasyfikacja!$A$2:$A$136,0))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193" s="98" t="n">
        <v>754</v>
      </c>
      <c r="E1193" s="102" t="s">
        <v>868</v>
      </c>
      <c r="F1193" s="100" t="n">
        <f aca="false">SUM(G1193:H1193)</f>
        <v>0</v>
      </c>
      <c r="G1193" s="101" t="n">
        <f aca="false" t="array" ref="G1193:G1193">SUM(IF(ewidencja!$A$8:$A$759=D1193,IF(ewidencja!$C$8:$C$759=E1193,ewidencja!$F$8:$F$759,0),0))</f>
        <v>0</v>
      </c>
      <c r="H1193" s="101" t="n">
        <f aca="false" t="array" ref="H1193:H1193">SUM(IF(ewidencja!$A$8:$A$759=D1193,IF(ewidencja!$C$8:$C$759=E1193,ewidencja!$G$8:$G$759,0),0))</f>
        <v>0</v>
      </c>
      <c r="K1193" s="111"/>
    </row>
    <row r="1194" s="51" customFormat="true" ht="12.75" hidden="true" customHeight="true" outlineLevel="0" collapsed="false">
      <c r="A1194" s="49" t="s">
        <v>674</v>
      </c>
      <c r="B1194" s="49"/>
      <c r="C1194" s="50" t="str">
        <f aca="false">INDEX((klasyfikacja!$B$2:$B$136),MATCH(A1194,klasyfikacja!$A$2:$A$136,0))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194" s="98" t="n">
        <v>754</v>
      </c>
      <c r="E1194" s="102" t="n">
        <v>2007</v>
      </c>
      <c r="F1194" s="100" t="n">
        <f aca="false">SUM(G1194:H1194)</f>
        <v>0</v>
      </c>
      <c r="G1194" s="101" t="n">
        <f aca="false" t="array" ref="G1194:G1194">SUM(IF(ewidencja!$A$8:$A$759=D1194,IF(ewidencja!$C$8:$C$759=E1194,ewidencja!$F$8:$F$759,0),0))</f>
        <v>0</v>
      </c>
      <c r="H1194" s="101" t="n">
        <f aca="false" t="array" ref="H1194:H1194">SUM(IF(ewidencja!$A$8:$A$759=D1194,IF(ewidencja!$C$8:$C$759=E1194,ewidencja!$G$8:$G$759,0),0))</f>
        <v>0</v>
      </c>
      <c r="K1194" s="111"/>
    </row>
    <row r="1195" s="51" customFormat="true" ht="12.75" hidden="true" customHeight="true" outlineLevel="0" collapsed="false">
      <c r="A1195" s="49" t="s">
        <v>676</v>
      </c>
      <c r="B1195" s="49"/>
      <c r="C1195" s="50" t="str">
        <f aca="false">INDEX((klasyfikacja!$B$2:$B$136),MATCH(A1195,klasyfikacja!$A$2:$A$136,0))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195" s="98" t="n">
        <v>754</v>
      </c>
      <c r="E1195" s="102" t="n">
        <v>2008</v>
      </c>
      <c r="F1195" s="100" t="n">
        <f aca="false">SUM(G1195:H1195)</f>
        <v>0</v>
      </c>
      <c r="G1195" s="101" t="n">
        <f aca="false" t="array" ref="G1195:G1195">SUM(IF(ewidencja!$A$8:$A$759=D1195,IF(ewidencja!$C$8:$C$759=E1195,ewidencja!$F$8:$F$759,0),0))</f>
        <v>0</v>
      </c>
      <c r="H1195" s="101" t="n">
        <f aca="false" t="array" ref="H1195:H1195">SUM(IF(ewidencja!$A$8:$A$759=D1195,IF(ewidencja!$C$8:$C$759=E1195,ewidencja!$G$8:$G$759,0),0))</f>
        <v>0</v>
      </c>
      <c r="K1195" s="111"/>
    </row>
    <row r="1196" s="51" customFormat="true" ht="12.75" hidden="true" customHeight="true" outlineLevel="0" collapsed="false">
      <c r="A1196" s="49" t="s">
        <v>678</v>
      </c>
      <c r="B1196" s="49"/>
      <c r="C1196" s="50" t="str">
        <f aca="false">INDEX((klasyfikacja!$B$2:$B$136),MATCH(A1196,klasyfikacja!$A$2:$A$136,0))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196" s="98" t="n">
        <v>754</v>
      </c>
      <c r="E1196" s="102" t="n">
        <v>2009</v>
      </c>
      <c r="F1196" s="100" t="n">
        <f aca="false">SUM(G1196:H1196)</f>
        <v>0</v>
      </c>
      <c r="G1196" s="101" t="n">
        <f aca="false" t="array" ref="G1196:G1196">SUM(IF(ewidencja!$A$8:$A$759=D1196,IF(ewidencja!$C$8:$C$759=E1196,ewidencja!$F$8:$F$759,0),0))</f>
        <v>0</v>
      </c>
      <c r="H1196" s="101" t="n">
        <f aca="false" t="array" ref="H1196:H1196">SUM(IF(ewidencja!$A$8:$A$759=D1196,IF(ewidencja!$C$8:$C$759=E1196,ewidencja!$G$8:$G$759,0),0))</f>
        <v>0</v>
      </c>
      <c r="K1196" s="111"/>
    </row>
    <row r="1197" s="51" customFormat="true" ht="25.5" hidden="false" customHeight="true" outlineLevel="0" collapsed="false">
      <c r="A1197" s="49" t="n">
        <v>2010</v>
      </c>
      <c r="B1197" s="49"/>
      <c r="C1197" s="50" t="e">
        <f aca="false">INDEX((klasyfikacja!$B$2:$B$136),MATCH(A1197,klasyfikacja!$A$2:$A$136,0))</f>
        <v>#N/A</v>
      </c>
      <c r="D1197" s="98" t="n">
        <v>754</v>
      </c>
      <c r="E1197" s="102" t="n">
        <v>2010</v>
      </c>
      <c r="F1197" s="113" t="n">
        <f aca="false">SUM(G1197:H1197)</f>
        <v>1000</v>
      </c>
      <c r="G1197" s="101" t="n">
        <f aca="false" t="array" ref="G1197:G1197">SUM(IF(ewidencja!$A$8:$A$759=D1197,IF(ewidencja!$C$8:$C$759=E1197,ewidencja!$F$8:$F$759,0),0))</f>
        <v>1000</v>
      </c>
      <c r="H1197" s="101" t="n">
        <f aca="false" t="array" ref="H1197:H1197">SUM(IF(ewidencja!$A$8:$A$759=D1197,IF(ewidencja!$C$8:$C$759=E1197,ewidencja!$G$8:$G$759,0),0))</f>
        <v>0</v>
      </c>
      <c r="K1197" s="111"/>
    </row>
    <row r="1198" s="51" customFormat="true" ht="12.75" hidden="true" customHeight="true" outlineLevel="0" collapsed="false">
      <c r="A1198" s="49" t="s">
        <v>682</v>
      </c>
      <c r="B1198" s="49"/>
      <c r="C1198" s="50" t="str">
        <f aca="false">INDEX((klasyfikacja!$B$2:$B$136),MATCH(A1198,klasyfikacja!$A$2:$A$136,0))</f>
        <v>Dotacja celowa otrzymana z budżetu państwa na zadania bieżące realizowane przez gminę na podstawie porozumień z organami administracji rządowej</v>
      </c>
      <c r="D1198" s="98" t="n">
        <v>754</v>
      </c>
      <c r="E1198" s="102" t="n">
        <v>2020</v>
      </c>
      <c r="F1198" s="100" t="n">
        <f aca="false">SUM(G1198:H1198)</f>
        <v>0</v>
      </c>
      <c r="G1198" s="101" t="n">
        <f aca="false" t="array" ref="G1198:G1198">SUM(IF(ewidencja!$A$8:$A$759=D1198,IF(ewidencja!$C$8:$C$759=E1198,ewidencja!$F$8:$F$759,0),0))</f>
        <v>0</v>
      </c>
      <c r="H1198" s="101" t="n">
        <f aca="false" t="array" ref="H1198:H1198">SUM(IF(ewidencja!$A$8:$A$759=D1198,IF(ewidencja!$C$8:$C$759=E1198,ewidencja!$G$8:$G$759,0),0))</f>
        <v>0</v>
      </c>
      <c r="K1198" s="111"/>
    </row>
    <row r="1199" s="51" customFormat="true" ht="25.5" hidden="true" customHeight="true" outlineLevel="0" collapsed="false">
      <c r="A1199" s="49" t="s">
        <v>684</v>
      </c>
      <c r="B1199" s="49"/>
      <c r="C1199" s="50" t="str">
        <f aca="false">INDEX((klasyfikacja!$B$2:$B$136),MATCH(A1199,klasyfikacja!$A$2:$A$136,0))</f>
        <v>Dotacja celowa otrzymana z budżetu państwa na realizację własnych zadań bieżących gmin (związków gmin, związków powiatowo-gminnych)</v>
      </c>
      <c r="D1199" s="98" t="n">
        <v>754</v>
      </c>
      <c r="E1199" s="102" t="n">
        <v>2030</v>
      </c>
      <c r="F1199" s="100" t="n">
        <f aca="false">SUM(G1199:H1199)</f>
        <v>0</v>
      </c>
      <c r="G1199" s="101" t="n">
        <f aca="false" t="array" ref="G1199:G1199">SUM(IF(ewidencja!$A$8:$A$759=D1199,IF(ewidencja!$C$8:$C$759=E1199,ewidencja!$F$8:$F$759,0),0))</f>
        <v>0</v>
      </c>
      <c r="H1199" s="101" t="n">
        <f aca="false" t="array" ref="H1199:H1199">SUM(IF(ewidencja!$A$8:$A$759=D1199,IF(ewidencja!$C$8:$C$759=E1199,ewidencja!$G$8:$G$759,0),0))</f>
        <v>0</v>
      </c>
      <c r="K1199" s="111"/>
    </row>
    <row r="1200" s="51" customFormat="true" ht="25.5" hidden="true" customHeight="true" outlineLevel="0" collapsed="false">
      <c r="A1200" s="49" t="s">
        <v>688</v>
      </c>
      <c r="B1200" s="49"/>
      <c r="C1200" s="50" t="str">
        <f aca="false">INDEX((klasyfikacja!$B$2:$B$136),MATCH(A1200,klasyfikacja!$A$2:$A$136,0))</f>
        <v>Dotacja celowa otrzymana z budżetu państwa na realizację zadań bieżących gmin z zakresu edukacyjnej opieki wychowawczej finansowanych w całości przez budżet państwa w ramach programów rządowych</v>
      </c>
      <c r="D1200" s="98" t="n">
        <v>754</v>
      </c>
      <c r="E1200" s="102" t="n">
        <v>2040</v>
      </c>
      <c r="F1200" s="100" t="n">
        <f aca="false">SUM(G1200:H1200)</f>
        <v>0</v>
      </c>
      <c r="G1200" s="101" t="n">
        <f aca="false" t="array" ref="G1200:G1200">SUM(IF(ewidencja!$A$8:$A$759=D1200,IF(ewidencja!$C$8:$C$759=E1200,ewidencja!$F$8:$F$759,0),0))</f>
        <v>0</v>
      </c>
      <c r="H1200" s="101" t="n">
        <f aca="false" t="array" ref="H1200:H1200">SUM(IF(ewidencja!$A$8:$A$759=D1200,IF(ewidencja!$C$8:$C$759=E1200,ewidencja!$G$8:$G$759,0),0))</f>
        <v>0</v>
      </c>
      <c r="K1200" s="111"/>
    </row>
    <row r="1201" s="51" customFormat="true" ht="37.5" hidden="true" customHeight="true" outlineLevel="0" collapsed="false">
      <c r="A1201" s="49" t="s">
        <v>690</v>
      </c>
      <c r="B1201" s="49"/>
      <c r="C1201" s="50" t="str">
        <f aca="false">INDEX((klasyfikacja!$B$2:$B$136),MATCH(A1201,klasyfikacja!$A$2:$A$136,0))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201" s="98" t="n">
        <v>754</v>
      </c>
      <c r="E1201" s="102" t="n">
        <v>2057</v>
      </c>
      <c r="F1201" s="100" t="n">
        <f aca="false">SUM(G1201:H1201)</f>
        <v>0</v>
      </c>
      <c r="G1201" s="101" t="n">
        <f aca="false" t="array" ref="G1201:G1201">SUM(IF(ewidencja!$A$8:$A$759=D1201,IF(ewidencja!$C$8:$C$759=E1201,ewidencja!$F$8:$F$759,0),0))</f>
        <v>0</v>
      </c>
      <c r="H1201" s="101" t="n">
        <f aca="false" t="array" ref="H1201:H1201">SUM(IF(ewidencja!$A$8:$A$759=D1201,IF(ewidencja!$C$8:$C$759=E1201,ewidencja!$G$8:$G$759,0),0))</f>
        <v>0</v>
      </c>
      <c r="K1201" s="111"/>
    </row>
    <row r="1202" s="51" customFormat="true" ht="37.5" hidden="true" customHeight="true" outlineLevel="0" collapsed="false">
      <c r="A1202" s="49" t="s">
        <v>692</v>
      </c>
      <c r="B1202" s="49"/>
      <c r="C1202" s="50" t="str">
        <f aca="false">INDEX((klasyfikacja!$B$2:$B$136),MATCH(A1202,klasyfikacja!$A$2:$A$136,0))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202" s="98" t="n">
        <v>754</v>
      </c>
      <c r="E1202" s="102" t="n">
        <v>2058</v>
      </c>
      <c r="F1202" s="100" t="n">
        <f aca="false">SUM(G1202:H1202)</f>
        <v>0</v>
      </c>
      <c r="G1202" s="101" t="n">
        <f aca="false" t="array" ref="G1202:G1202">SUM(IF(ewidencja!$A$8:$A$759=D1202,IF(ewidencja!$C$8:$C$759=E1202,ewidencja!$F$8:$F$759,0),0))</f>
        <v>0</v>
      </c>
      <c r="H1202" s="101" t="n">
        <f aca="false" t="array" ref="H1202:H1202">SUM(IF(ewidencja!$A$8:$A$759=D1202,IF(ewidencja!$C$8:$C$759=E1202,ewidencja!$G$8:$G$759,0),0))</f>
        <v>0</v>
      </c>
      <c r="K1202" s="111"/>
    </row>
    <row r="1203" s="51" customFormat="true" ht="37.5" hidden="true" customHeight="true" outlineLevel="0" collapsed="false">
      <c r="A1203" s="49" t="s">
        <v>694</v>
      </c>
      <c r="B1203" s="49"/>
      <c r="C1203" s="50" t="str">
        <f aca="false">INDEX((klasyfikacja!$B$2:$B$136),MATCH(A1203,klasyfikacja!$A$2:$A$136,0))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203" s="98" t="n">
        <v>754</v>
      </c>
      <c r="E1203" s="102" t="n">
        <v>2059</v>
      </c>
      <c r="F1203" s="100" t="n">
        <f aca="false">SUM(G1203:H1203)</f>
        <v>0</v>
      </c>
      <c r="G1203" s="101" t="n">
        <f aca="false" t="array" ref="G1203:G1203">SUM(IF(ewidencja!$A$8:$A$759=D1203,IF(ewidencja!$C$8:$C$759=E1203,ewidencja!$F$8:$F$759,0),0))</f>
        <v>0</v>
      </c>
      <c r="H1203" s="101" t="n">
        <f aca="false" t="array" ref="H1203:H1203">SUM(IF(ewidencja!$A$8:$A$759=D1203,IF(ewidencja!$C$8:$C$759=E1203,ewidencja!$G$8:$G$759,0),0))</f>
        <v>0</v>
      </c>
      <c r="K1203" s="111"/>
    </row>
    <row r="1204" s="51" customFormat="true" ht="37.5" hidden="true" customHeight="true" outlineLevel="0" collapsed="false">
      <c r="A1204" s="49" t="s">
        <v>696</v>
      </c>
      <c r="B1204" s="49"/>
      <c r="C1204" s="50" t="str">
        <f aca="false">INDEX((klasyfikacja!$B$2:$B$136),MATCH(A1204,klasyfikacja!$A$2:$A$136,0))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1204" s="98" t="n">
        <v>754</v>
      </c>
      <c r="E1204" s="102" t="n">
        <v>2060</v>
      </c>
      <c r="F1204" s="100" t="n">
        <f aca="false">SUM(G1204:H1204)</f>
        <v>0</v>
      </c>
      <c r="G1204" s="101" t="n">
        <f aca="false" t="array" ref="G1204:G1204">SUM(IF(ewidencja!$A$8:$A$759=D1204,IF(ewidencja!$C$8:$C$759=E1204,ewidencja!$F$8:$F$759,0),0))</f>
        <v>0</v>
      </c>
      <c r="H1204" s="101" t="n">
        <f aca="false" t="array" ref="H1204:H1204">SUM(IF(ewidencja!$A$8:$A$759=D1204,IF(ewidencja!$C$8:$C$759=E1204,ewidencja!$G$8:$G$759,0),0))</f>
        <v>0</v>
      </c>
      <c r="K1204" s="111"/>
    </row>
    <row r="1205" s="51" customFormat="true" ht="25.5" hidden="false" customHeight="true" outlineLevel="0" collapsed="false">
      <c r="A1205" s="114" t="n">
        <v>2110</v>
      </c>
      <c r="B1205" s="49"/>
      <c r="C1205" s="115" t="e">
        <f aca="false">INDEX((klasyfikacja!$B$2:$B$136),MATCH(A1205,klasyfikacja!$A$2:$A$136,0))</f>
        <v>#N/A</v>
      </c>
      <c r="D1205" s="98" t="n">
        <v>754</v>
      </c>
      <c r="E1205" s="102" t="n">
        <v>2110</v>
      </c>
      <c r="F1205" s="116" t="n">
        <f aca="false">SUM(G1205:H1205)</f>
        <v>62262449</v>
      </c>
      <c r="G1205" s="117" t="n">
        <f aca="false" t="array" ref="G1205:G1205">SUM(IF(ewidencja!$A$8:$A$759=D1205,IF(ewidencja!$C$8:$C$759=E1205,ewidencja!$F$8:$F$759,0),0))</f>
        <v>0</v>
      </c>
      <c r="H1205" s="117" t="n">
        <f aca="false" t="array" ref="H1205:H1205">SUM(IF(ewidencja!$A$8:$A$759=D1205,IF(ewidencja!$C$8:$C$759=E1205,ewidencja!$G$8:$G$759,0),0))</f>
        <v>62262449</v>
      </c>
      <c r="K1205" s="111"/>
    </row>
    <row r="1206" s="51" customFormat="true" ht="25.5" hidden="true" customHeight="false" outlineLevel="0" collapsed="false">
      <c r="A1206" s="49" t="s">
        <v>700</v>
      </c>
      <c r="B1206" s="49"/>
      <c r="C1206" s="50" t="str">
        <f aca="false">INDEX((klasyfikacja!$B$2:$B$136),MATCH(A1206,klasyfikacja!$A$2:$A$136,0))</f>
        <v>Dotacja celowa otrzymana z budżetu państwa na zadania bieżące realizowane przez powiat na podstawie porozumień z organami administracji rządowej</v>
      </c>
      <c r="D1206" s="98" t="n">
        <v>754</v>
      </c>
      <c r="E1206" s="102" t="n">
        <v>2120</v>
      </c>
      <c r="F1206" s="100" t="n">
        <f aca="false">SUM(G1206:H1206)</f>
        <v>0</v>
      </c>
      <c r="G1206" s="101" t="n">
        <f aca="false" t="array" ref="G1206:G1206">SUM(IF(ewidencja!$A$8:$A$759=D1206,IF(ewidencja!$C$8:$C$759=E1206,ewidencja!$F$8:$F$759,0),0))</f>
        <v>0</v>
      </c>
      <c r="H1206" s="101" t="n">
        <f aca="false" t="array" ref="H1206:H1206">SUM(IF(ewidencja!$A$8:$A$759=D1206,IF(ewidencja!$C$8:$C$759=E1206,ewidencja!$G$8:$G$759,0),0))</f>
        <v>0</v>
      </c>
      <c r="K1206" s="111"/>
    </row>
    <row r="1207" s="51" customFormat="true" ht="12.75" hidden="true" customHeight="true" outlineLevel="0" collapsed="false">
      <c r="A1207" s="49" t="s">
        <v>702</v>
      </c>
      <c r="B1207" s="49"/>
      <c r="C1207" s="50" t="str">
        <f aca="false">INDEX((klasyfikacja!$B$2:$B$136),MATCH(A1207,klasyfikacja!$A$2:$A$136,0))</f>
        <v>Dotacja celowa otrzymana z budżetu państwa na realizację bieżących zadań własnych powiatu</v>
      </c>
      <c r="D1207" s="98" t="n">
        <v>754</v>
      </c>
      <c r="E1207" s="102" t="n">
        <v>2130</v>
      </c>
      <c r="F1207" s="100" t="n">
        <f aca="false">SUM(G1207:H1207)</f>
        <v>0</v>
      </c>
      <c r="G1207" s="101" t="n">
        <f aca="false" t="array" ref="G1207:G1207">SUM(IF(ewidencja!$A$8:$A$759=D1207,IF(ewidencja!$C$8:$C$759=E1207,ewidencja!$F$8:$F$759,0),0))</f>
        <v>0</v>
      </c>
      <c r="H1207" s="101" t="n">
        <f aca="false" t="array" ref="H1207:H1207">SUM(IF(ewidencja!$A$8:$A$759=D1207,IF(ewidencja!$C$8:$C$759=E1207,ewidencja!$G$8:$G$759,0),0))</f>
        <v>0</v>
      </c>
      <c r="K1207" s="111"/>
    </row>
    <row r="1208" s="51" customFormat="true" ht="12.75" hidden="true" customHeight="true" outlineLevel="0" collapsed="false">
      <c r="A1208" s="49" t="s">
        <v>704</v>
      </c>
      <c r="B1208" s="49"/>
      <c r="C1208" s="50" t="str">
        <f aca="false">INDEX((klasyfikacja!$B$2:$B$136),MATCH(A1208,klasyfikacja!$A$2:$A$136,0))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1208" s="98" t="n">
        <v>754</v>
      </c>
      <c r="E1208" s="102" t="n">
        <v>2160</v>
      </c>
      <c r="F1208" s="100" t="n">
        <f aca="false">SUM(G1208:H1208)</f>
        <v>0</v>
      </c>
      <c r="G1208" s="101" t="n">
        <f aca="false" t="array" ref="G1208:G1208">SUM(IF(ewidencja!$A$8:$A$759=D1208,IF(ewidencja!$C$8:$C$759=E1208,ewidencja!$F$8:$F$759,0),0))</f>
        <v>0</v>
      </c>
      <c r="H1208" s="101" t="n">
        <f aca="false" t="array" ref="H1208:H1208">SUM(IF(ewidencja!$A$8:$A$759=D1208,IF(ewidencja!$C$8:$C$759=E1208,ewidencja!$G$8:$G$759,0),0))</f>
        <v>0</v>
      </c>
      <c r="K1208" s="111"/>
    </row>
    <row r="1209" s="51" customFormat="true" ht="12.75" hidden="true" customHeight="true" outlineLevel="0" collapsed="false">
      <c r="A1209" s="49" t="s">
        <v>708</v>
      </c>
      <c r="B1209" s="49"/>
      <c r="C1209" s="50" t="str">
        <f aca="false">INDEX((klasyfikacja!$B$2:$B$136),MATCH(A1209,klasyfikacja!$A$2:$A$136,0))</f>
        <v>Dotacja celowa otrzymana z gminy na zadania bieżące realizowane na podstawie porozumień (umów) między jednostkami samorządu terytorialnego</v>
      </c>
      <c r="D1209" s="98" t="n">
        <v>754</v>
      </c>
      <c r="E1209" s="102" t="n">
        <v>2310</v>
      </c>
      <c r="F1209" s="100" t="n">
        <f aca="false">SUM(G1209:H1209)</f>
        <v>0</v>
      </c>
      <c r="G1209" s="101" t="n">
        <f aca="false" t="array" ref="G1209:G1209">SUM(IF(ewidencja!$A$8:$A$759=D1209,IF(ewidencja!$C$8:$C$759=E1209,ewidencja!$F$8:$F$759,0),0))</f>
        <v>0</v>
      </c>
      <c r="H1209" s="101" t="n">
        <f aca="false" t="array" ref="H1209:H1209">SUM(IF(ewidencja!$A$8:$A$759=D1209,IF(ewidencja!$C$8:$C$759=E1209,ewidencja!$G$8:$G$759,0),0))</f>
        <v>0</v>
      </c>
      <c r="K1209" s="111"/>
    </row>
    <row r="1210" s="51" customFormat="true" ht="12.75" hidden="true" customHeight="true" outlineLevel="0" collapsed="false">
      <c r="A1210" s="49" t="s">
        <v>712</v>
      </c>
      <c r="B1210" s="49"/>
      <c r="C1210" s="50" t="str">
        <f aca="false">INDEX((klasyfikacja!$B$2:$B$136),MATCH(A1210,klasyfikacja!$A$2:$A$136,0))</f>
        <v>Dotacja celowa otrzymana z powiatu na zadania bieżące realizowane na podstawie porozumień (umów) między jednostkami samorządu terytorialnego</v>
      </c>
      <c r="D1210" s="98" t="n">
        <v>754</v>
      </c>
      <c r="E1210" s="102" t="n">
        <v>2320</v>
      </c>
      <c r="F1210" s="100" t="n">
        <f aca="false">SUM(G1210:H1210)</f>
        <v>0</v>
      </c>
      <c r="G1210" s="101" t="n">
        <f aca="false" t="array" ref="G1210:G1210">SUM(IF(ewidencja!$A$8:$A$759=D1210,IF(ewidencja!$C$8:$C$759=E1210,ewidencja!$F$8:$F$759,0),0))</f>
        <v>0</v>
      </c>
      <c r="H1210" s="101" t="n">
        <f aca="false" t="array" ref="H1210:H1210">SUM(IF(ewidencja!$A$8:$A$759=D1210,IF(ewidencja!$C$8:$C$759=E1210,ewidencja!$G$8:$G$759,0),0))</f>
        <v>0</v>
      </c>
      <c r="K1210" s="111"/>
    </row>
    <row r="1211" s="51" customFormat="true" ht="12.75" hidden="true" customHeight="true" outlineLevel="0" collapsed="false">
      <c r="A1211" s="49" t="s">
        <v>714</v>
      </c>
      <c r="B1211" s="49"/>
      <c r="C1211" s="50" t="str">
        <f aca="false">INDEX((klasyfikacja!$B$2:$B$136),MATCH(A1211,klasyfikacja!$A$2:$A$136,0))</f>
        <v>Dotacja celowa otrzymana od samorządu województwa na zadania bieżące realizowane na podstawie porozumień (umów) między jednostkami samorządu terytorialnego</v>
      </c>
      <c r="D1211" s="98" t="n">
        <v>754</v>
      </c>
      <c r="E1211" s="102" t="n">
        <v>2330</v>
      </c>
      <c r="F1211" s="100" t="n">
        <f aca="false">SUM(G1211:H1211)</f>
        <v>0</v>
      </c>
      <c r="G1211" s="101" t="n">
        <f aca="false" t="array" ref="G1211:G1211">SUM(IF(ewidencja!$A$8:$A$759=D1211,IF(ewidencja!$C$8:$C$759=E1211,ewidencja!$F$8:$F$759,0),0))</f>
        <v>0</v>
      </c>
      <c r="H1211" s="101" t="n">
        <f aca="false" t="array" ref="H1211:H1211">SUM(IF(ewidencja!$A$8:$A$759=D1211,IF(ewidencja!$C$8:$C$759=E1211,ewidencja!$G$8:$G$759,0),0))</f>
        <v>0</v>
      </c>
      <c r="K1211" s="111"/>
    </row>
    <row r="1212" s="51" customFormat="true" ht="25.5" hidden="true" customHeight="true" outlineLevel="0" collapsed="false">
      <c r="A1212" s="49" t="s">
        <v>716</v>
      </c>
      <c r="B1212" s="49"/>
      <c r="C1212" s="50" t="str">
        <f aca="false">INDEX((klasyfikacja!$B$2:$B$136),MATCH(A1212,klasyfikacja!$A$2:$A$136,0))</f>
        <v>Dochody jednostek samorządu terytorialnego związane z realizacją zadań z zakresu administracji rządowej oraz innych zadań zleconych ustawami</v>
      </c>
      <c r="D1212" s="98" t="n">
        <v>754</v>
      </c>
      <c r="E1212" s="102" t="n">
        <v>2360</v>
      </c>
      <c r="F1212" s="100" t="n">
        <f aca="false">SUM(G1212:H1212)</f>
        <v>0</v>
      </c>
      <c r="G1212" s="101" t="n">
        <f aca="false" t="array" ref="G1212:G1212">SUM(IF(ewidencja!$A$8:$A$759=D1212,IF(ewidencja!$C$8:$C$759=E1212,ewidencja!$F$8:$F$759,0),0))</f>
        <v>0</v>
      </c>
      <c r="H1212" s="101" t="n">
        <f aca="false" t="array" ref="H1212:H1212">SUM(IF(ewidencja!$A$8:$A$759=D1212,IF(ewidencja!$C$8:$C$759=E1212,ewidencja!$G$8:$G$759,0),0))</f>
        <v>0</v>
      </c>
      <c r="K1212" s="111"/>
    </row>
    <row r="1213" s="51" customFormat="true" ht="12.75" hidden="true" customHeight="true" outlineLevel="0" collapsed="false">
      <c r="A1213" s="49" t="s">
        <v>718</v>
      </c>
      <c r="B1213" s="49"/>
      <c r="C1213" s="50" t="str">
        <f aca="false">INDEX((klasyfikacja!$B$2:$B$136),MATCH(A1213,klasyfikacja!$A$2:$A$136,0))</f>
        <v>Wpływy do budżetu nadwyżki środków obrotowych samorządowego zakładu budżetowego</v>
      </c>
      <c r="D1213" s="98" t="n">
        <v>754</v>
      </c>
      <c r="E1213" s="102" t="n">
        <v>2370</v>
      </c>
      <c r="F1213" s="100" t="n">
        <f aca="false">SUM(G1213:H1213)</f>
        <v>0</v>
      </c>
      <c r="G1213" s="101" t="n">
        <f aca="false" t="array" ref="G1213:G1213">SUM(IF(ewidencja!$A$8:$A$759=D1213,IF(ewidencja!$C$8:$C$759=E1213,ewidencja!$F$8:$F$759,0),0))</f>
        <v>0</v>
      </c>
      <c r="H1213" s="101" t="n">
        <f aca="false" t="array" ref="H1213:H1213">SUM(IF(ewidencja!$A$8:$A$759=D1213,IF(ewidencja!$C$8:$C$759=E1213,ewidencja!$G$8:$G$759,0),0))</f>
        <v>0</v>
      </c>
      <c r="K1213" s="111"/>
    </row>
    <row r="1214" s="51" customFormat="true" ht="25.5" hidden="true" customHeight="true" outlineLevel="0" collapsed="false">
      <c r="A1214" s="49" t="s">
        <v>720</v>
      </c>
      <c r="B1214" s="49"/>
      <c r="C1214" s="50" t="str">
        <f aca="false">INDEX((klasyfikacja!$B$2:$B$136),MATCH(A1214,klasyfikacja!$A$2:$A$136,0))</f>
        <v>Dotacja otrzymana z państwowego funduszu celowego na realizację zadań bieżących jednostek sektora finansów publicznych</v>
      </c>
      <c r="D1214" s="98" t="n">
        <v>754</v>
      </c>
      <c r="E1214" s="102" t="n">
        <v>2440</v>
      </c>
      <c r="F1214" s="100" t="n">
        <f aca="false">SUM(G1214:H1214)</f>
        <v>0</v>
      </c>
      <c r="G1214" s="101" t="n">
        <f aca="false" t="array" ref="G1214:G1214">SUM(IF(ewidencja!$A$8:$A$759=D1214,IF(ewidencja!$C$8:$C$759=E1214,ewidencja!$F$8:$F$759,0),0))</f>
        <v>0</v>
      </c>
      <c r="H1214" s="101" t="n">
        <f aca="false" t="array" ref="H1214:H1214">SUM(IF(ewidencja!$A$8:$A$759=D1214,IF(ewidencja!$C$8:$C$759=E1214,ewidencja!$G$8:$G$759,0),0))</f>
        <v>0</v>
      </c>
      <c r="K1214" s="111"/>
    </row>
    <row r="1215" s="51" customFormat="true" ht="38.25" hidden="true" customHeight="true" outlineLevel="0" collapsed="false">
      <c r="A1215" s="49" t="s">
        <v>722</v>
      </c>
      <c r="B1215" s="49"/>
      <c r="C1215" s="50" t="str">
        <f aca="false">INDEX((klasyfikacja!$B$2:$B$136),MATCH(A1215,klasyfikacja!$A$2:$A$136,0))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1215" s="98" t="n">
        <v>754</v>
      </c>
      <c r="E1215" s="102" t="n">
        <v>2442</v>
      </c>
      <c r="F1215" s="100" t="n">
        <f aca="false">SUM(G1215:H1215)</f>
        <v>0</v>
      </c>
      <c r="G1215" s="101" t="n">
        <f aca="false" t="array" ref="G1215:G1215">SUM(IF(ewidencja!$A$8:$A$759=D1215,IF(ewidencja!$C$8:$C$759=E1215,ewidencja!$F$8:$F$759,0),0))</f>
        <v>0</v>
      </c>
      <c r="H1215" s="101" t="n">
        <f aca="false" t="array" ref="H1215:H1215">SUM(IF(ewidencja!$A$8:$A$759=D1215,IF(ewidencja!$C$8:$C$759=E1215,ewidencja!$G$8:$G$759,0),0))</f>
        <v>0</v>
      </c>
      <c r="K1215" s="111"/>
    </row>
    <row r="1216" s="51" customFormat="true" ht="38.25" hidden="true" customHeight="true" outlineLevel="0" collapsed="false">
      <c r="A1216" s="49" t="s">
        <v>724</v>
      </c>
      <c r="B1216" s="49"/>
      <c r="C1216" s="50" t="str">
        <f aca="false">INDEX((klasyfikacja!$B$2:$B$136),MATCH(A1216,klasyfikacja!$A$2:$A$136,0))</f>
        <v>Środki otrzymane od pozostałych jednostek zaliczanych do sektora finansów publicznych na realizację zadań bieżących jednostek zaliczanych do sektora finansów publicznych</v>
      </c>
      <c r="D1216" s="98" t="n">
        <v>754</v>
      </c>
      <c r="E1216" s="102" t="n">
        <v>2460</v>
      </c>
      <c r="F1216" s="100" t="n">
        <f aca="false">SUM(G1216:H1216)</f>
        <v>0</v>
      </c>
      <c r="G1216" s="101" t="n">
        <f aca="false" t="array" ref="G1216:G1216">SUM(IF(ewidencja!$A$8:$A$759=D1216,IF(ewidencja!$C$8:$C$759=E1216,ewidencja!$F$8:$F$759,0),0))</f>
        <v>0</v>
      </c>
      <c r="H1216" s="101" t="n">
        <f aca="false" t="array" ref="H1216:H1216">SUM(IF(ewidencja!$A$8:$A$759=D1216,IF(ewidencja!$C$8:$C$759=E1216,ewidencja!$G$8:$G$759,0),0))</f>
        <v>0</v>
      </c>
      <c r="K1216" s="111"/>
    </row>
    <row r="1217" s="51" customFormat="true" ht="12.75" hidden="true" customHeight="true" outlineLevel="0" collapsed="false">
      <c r="A1217" s="49" t="s">
        <v>728</v>
      </c>
      <c r="B1217" s="49"/>
      <c r="C1217" s="50" t="str">
        <f aca="false">INDEX((klasyfikacja!$B$2:$B$136),MATCH(A1217,klasyfikacja!$A$2:$A$136,0))</f>
        <v>Rekompensaty utraconych dochodów w podatkach i opłatach lokalnych</v>
      </c>
      <c r="D1217" s="98" t="n">
        <v>754</v>
      </c>
      <c r="E1217" s="102" t="n">
        <v>2680</v>
      </c>
      <c r="F1217" s="100" t="n">
        <f aca="false">SUM(G1217:H1217)</f>
        <v>0</v>
      </c>
      <c r="G1217" s="101" t="n">
        <f aca="false" t="array" ref="G1217:G1217">SUM(IF(ewidencja!$A$8:$A$759=D1217,IF(ewidencja!$C$8:$C$759=E1217,ewidencja!$F$8:$F$759,0),0))</f>
        <v>0</v>
      </c>
      <c r="H1217" s="101" t="n">
        <f aca="false" t="array" ref="H1217:H1217">SUM(IF(ewidencja!$A$8:$A$759=D1217,IF(ewidencja!$C$8:$C$759=E1217,ewidencja!$G$8:$G$759,0),0))</f>
        <v>0</v>
      </c>
      <c r="K1217" s="111"/>
    </row>
    <row r="1218" s="51" customFormat="true" ht="12.75" hidden="true" customHeight="true" outlineLevel="0" collapsed="false">
      <c r="A1218" s="49" t="s">
        <v>730</v>
      </c>
      <c r="B1218" s="49"/>
      <c r="C1218" s="50" t="str">
        <f aca="false">INDEX((klasyfikacja!$B$2:$B$136),MATCH(A1218,klasyfikacja!$A$2:$A$136,0))</f>
        <v>Środki z Funduszu Pracy otrzymane na realizację zadań wynikających z odrębnych ustaw</v>
      </c>
      <c r="D1218" s="98" t="n">
        <v>754</v>
      </c>
      <c r="E1218" s="102" t="n">
        <v>2690</v>
      </c>
      <c r="F1218" s="100" t="n">
        <f aca="false">SUM(G1218:H1218)</f>
        <v>0</v>
      </c>
      <c r="G1218" s="101" t="n">
        <f aca="false" t="array" ref="G1218:G1218">SUM(IF(ewidencja!$A$8:$A$759=D1218,IF(ewidencja!$C$8:$C$759=E1218,ewidencja!$F$8:$F$759,0),0))</f>
        <v>0</v>
      </c>
      <c r="H1218" s="101" t="n">
        <f aca="false" t="array" ref="H1218:H1218">SUM(IF(ewidencja!$A$8:$A$759=D1218,IF(ewidencja!$C$8:$C$759=E1218,ewidencja!$G$8:$G$759,0),0))</f>
        <v>0</v>
      </c>
      <c r="K1218" s="111"/>
    </row>
    <row r="1219" s="51" customFormat="true" ht="25.5" hidden="true" customHeight="true" outlineLevel="0" collapsed="false">
      <c r="A1219" s="49" t="s">
        <v>732</v>
      </c>
      <c r="B1219" s="49"/>
      <c r="C1219" s="50" t="str">
        <f aca="false">INDEX((klasyfikacja!$B$2:$B$136),MATCH(A1219,klasyfikacja!$A$2:$A$136,0))</f>
        <v>Środki na dofinansowanie własnych zadań bieżących gmin, powiatów (związków gmin, związków powiatowo-gminnych, związków powiatów), samorządów województw, pozyskane z innych źródeł</v>
      </c>
      <c r="D1219" s="98" t="n">
        <v>754</v>
      </c>
      <c r="E1219" s="102" t="n">
        <v>2700</v>
      </c>
      <c r="F1219" s="100" t="n">
        <f aca="false">SUM(G1219:H1219)</f>
        <v>0</v>
      </c>
      <c r="G1219" s="101" t="n">
        <f aca="false" t="array" ref="G1219:G1219">SUM(IF(ewidencja!$A$8:$A$759=D1219,IF(ewidencja!$C$8:$C$759=E1219,ewidencja!$F$8:$F$759,0),0))</f>
        <v>0</v>
      </c>
      <c r="H1219" s="101" t="n">
        <f aca="false" t="array" ref="H1219:H1219">SUM(IF(ewidencja!$A$8:$A$759=D1219,IF(ewidencja!$C$8:$C$759=E1219,ewidencja!$G$8:$G$759,0),0))</f>
        <v>0</v>
      </c>
      <c r="K1219" s="111"/>
    </row>
    <row r="1220" s="51" customFormat="true" ht="12.75" hidden="true" customHeight="true" outlineLevel="0" collapsed="false">
      <c r="A1220" s="49" t="s">
        <v>734</v>
      </c>
      <c r="B1220" s="49"/>
      <c r="C1220" s="50" t="str">
        <f aca="false">INDEX((klasyfikacja!$B$2:$B$136),MATCH(A1220,klasyfikacja!$A$2:$A$136,0))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1220" s="98" t="n">
        <v>754</v>
      </c>
      <c r="E1220" s="102" t="n">
        <v>2701</v>
      </c>
      <c r="F1220" s="100" t="n">
        <f aca="false">SUM(G1220:H1220)</f>
        <v>0</v>
      </c>
      <c r="G1220" s="101" t="n">
        <f aca="false" t="array" ref="G1220:G1220">SUM(IF(ewidencja!$A$8:$A$759=D1220,IF(ewidencja!$C$8:$C$759=E1220,ewidencja!$F$8:$F$759,0),0))</f>
        <v>0</v>
      </c>
      <c r="H1220" s="101" t="n">
        <f aca="false" t="array" ref="H1220:H1220">SUM(IF(ewidencja!$A$8:$A$759=D1220,IF(ewidencja!$C$8:$C$759=E1220,ewidencja!$G$8:$G$759,0),0))</f>
        <v>0</v>
      </c>
      <c r="K1220" s="111"/>
    </row>
    <row r="1221" s="51" customFormat="true" ht="12.75" hidden="true" customHeight="true" outlineLevel="0" collapsed="false">
      <c r="A1221" s="49" t="s">
        <v>740</v>
      </c>
      <c r="B1221" s="49"/>
      <c r="C1221" s="50" t="str">
        <f aca="false">INDEX((klasyfikacja!$B$2:$B$136),MATCH(A1221,klasyfikacja!$A$2:$A$136,0))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1221" s="98" t="n">
        <v>754</v>
      </c>
      <c r="E1221" s="102" t="n">
        <v>2705</v>
      </c>
      <c r="F1221" s="100" t="n">
        <f aca="false">SUM(G1221:H1221)</f>
        <v>0</v>
      </c>
      <c r="G1221" s="101" t="n">
        <f aca="false" t="array" ref="G1221:G1221">SUM(IF(ewidencja!$A$8:$A$759=D1221,IF(ewidencja!$C$8:$C$759=E1221,ewidencja!$F$8:$F$759,0),0))</f>
        <v>0</v>
      </c>
      <c r="H1221" s="101" t="n">
        <f aca="false" t="array" ref="H1221:H1221">SUM(IF(ewidencja!$A$8:$A$759=D1221,IF(ewidencja!$C$8:$C$759=E1221,ewidencja!$G$8:$G$759,0),0))</f>
        <v>0</v>
      </c>
      <c r="K1221" s="111"/>
    </row>
    <row r="1222" s="51" customFormat="true" ht="12.75" hidden="true" customHeight="true" outlineLevel="0" collapsed="false">
      <c r="A1222" s="49" t="s">
        <v>742</v>
      </c>
      <c r="B1222" s="49"/>
      <c r="C1222" s="50" t="str">
        <f aca="false">INDEX((klasyfikacja!$B$2:$B$136),MATCH(A1222,klasyfikacja!$A$2:$A$136,0))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1222" s="98" t="n">
        <v>754</v>
      </c>
      <c r="E1222" s="102" t="n">
        <v>2706</v>
      </c>
      <c r="F1222" s="100" t="n">
        <f aca="false">SUM(G1222:H1222)</f>
        <v>0</v>
      </c>
      <c r="G1222" s="101" t="n">
        <f aca="false" t="array" ref="G1222:G1222">SUM(IF(ewidencja!$A$8:$A$759=D1222,IF(ewidencja!$C$8:$C$759=E1222,ewidencja!$F$8:$F$759,0),0))</f>
        <v>0</v>
      </c>
      <c r="H1222" s="101" t="n">
        <f aca="false" t="array" ref="H1222:H1222">SUM(IF(ewidencja!$A$8:$A$759=D1222,IF(ewidencja!$C$8:$C$759=E1222,ewidencja!$G$8:$G$759,0),0))</f>
        <v>0</v>
      </c>
      <c r="K1222" s="111"/>
    </row>
    <row r="1223" s="51" customFormat="true" ht="12.75" hidden="true" customHeight="true" outlineLevel="0" collapsed="false">
      <c r="A1223" s="49" t="s">
        <v>744</v>
      </c>
      <c r="B1223" s="49"/>
      <c r="C1223" s="50" t="str">
        <f aca="false">INDEX((klasyfikacja!$B$2:$B$136),MATCH(A1223,klasyfikacja!$A$2:$A$136,0))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1223" s="98" t="n">
        <v>754</v>
      </c>
      <c r="E1223" s="102" t="n">
        <v>2707</v>
      </c>
      <c r="F1223" s="100" t="n">
        <f aca="false">SUM(G1223:H1223)</f>
        <v>0</v>
      </c>
      <c r="G1223" s="101" t="n">
        <f aca="false" t="array" ref="G1223:G1223">SUM(IF(ewidencja!$A$8:$A$759=D1223,IF(ewidencja!$C$8:$C$759=E1223,ewidencja!$F$8:$F$759,0),0))</f>
        <v>0</v>
      </c>
      <c r="H1223" s="101" t="n">
        <f aca="false" t="array" ref="H1223:H1223">SUM(IF(ewidencja!$A$8:$A$759=D1223,IF(ewidencja!$C$8:$C$759=E1223,ewidencja!$G$8:$G$759,0),0))</f>
        <v>0</v>
      </c>
      <c r="K1223" s="111"/>
    </row>
    <row r="1224" s="51" customFormat="true" ht="12.75" hidden="true" customHeight="true" outlineLevel="0" collapsed="false">
      <c r="A1224" s="49" t="s">
        <v>746</v>
      </c>
      <c r="B1224" s="49"/>
      <c r="C1224" s="50" t="str">
        <f aca="false">INDEX((klasyfikacja!$B$2:$B$136),MATCH(A1224,klasyfikacja!$A$2:$A$136,0))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224" s="98" t="n">
        <v>754</v>
      </c>
      <c r="E1224" s="102" t="n">
        <v>2708</v>
      </c>
      <c r="F1224" s="100" t="n">
        <f aca="false">SUM(G1224:H1224)</f>
        <v>0</v>
      </c>
      <c r="G1224" s="101" t="n">
        <f aca="false" t="array" ref="G1224:G1224">SUM(IF(ewidencja!$A$8:$A$759=D1224,IF(ewidencja!$C$8:$C$759=E1224,ewidencja!$F$8:$F$759,0),0))</f>
        <v>0</v>
      </c>
      <c r="H1224" s="101" t="n">
        <f aca="false" t="array" ref="H1224:H1224">SUM(IF(ewidencja!$A$8:$A$759=D1224,IF(ewidencja!$C$8:$C$759=E1224,ewidencja!$G$8:$G$759,0),0))</f>
        <v>0</v>
      </c>
      <c r="K1224" s="111"/>
    </row>
    <row r="1225" s="51" customFormat="true" ht="12.75" hidden="true" customHeight="true" outlineLevel="0" collapsed="false">
      <c r="A1225" s="49" t="s">
        <v>750</v>
      </c>
      <c r="B1225" s="49"/>
      <c r="C1225" s="50" t="str">
        <f aca="false">INDEX((klasyfikacja!$B$2:$B$136),MATCH(A1225,klasyfikacja!$A$2:$A$136,0))</f>
        <v>Dotacja celowa otrzymana z tytułu pomocy finansowej udzielanej między jednostkami samorządu terytorialnego na dofinansowanie własnych zadań bieżących</v>
      </c>
      <c r="D1225" s="98" t="n">
        <v>754</v>
      </c>
      <c r="E1225" s="102" t="n">
        <v>2710</v>
      </c>
      <c r="F1225" s="100" t="n">
        <f aca="false">SUM(G1225:H1225)</f>
        <v>0</v>
      </c>
      <c r="G1225" s="101" t="n">
        <f aca="false" t="array" ref="G1225:G1225">SUM(IF(ewidencja!$A$8:$A$759=D1225,IF(ewidencja!$C$8:$C$759=E1225,ewidencja!$F$8:$F$759,0),0))</f>
        <v>0</v>
      </c>
      <c r="H1225" s="101" t="n">
        <f aca="false" t="array" ref="H1225:H1225">SUM(IF(ewidencja!$A$8:$A$759=D1225,IF(ewidencja!$C$8:$C$759=E1225,ewidencja!$G$8:$G$759,0),0))</f>
        <v>0</v>
      </c>
      <c r="K1225" s="111"/>
    </row>
    <row r="1226" s="51" customFormat="true" ht="12.75" hidden="true" customHeight="true" outlineLevel="0" collapsed="false">
      <c r="A1226" s="49" t="s">
        <v>752</v>
      </c>
      <c r="B1226" s="49"/>
      <c r="C1226" s="50" t="str">
        <f aca="false">INDEX((klasyfikacja!$B$2:$B$136),MATCH(A1226,klasyfikacja!$A$2:$A$136,0))</f>
        <v>Środki na uzupełnienie dochodów gmin</v>
      </c>
      <c r="D1226" s="98" t="n">
        <v>754</v>
      </c>
      <c r="E1226" s="102" t="n">
        <v>2750</v>
      </c>
      <c r="F1226" s="100" t="n">
        <f aca="false">SUM(G1226:H1226)</f>
        <v>0</v>
      </c>
      <c r="G1226" s="101" t="n">
        <f aca="false" t="array" ref="G1226:G1226">SUM(IF(ewidencja!$A$8:$A$759=D1226,IF(ewidencja!$C$8:$C$759=E1226,ewidencja!$F$8:$F$759,0),0))</f>
        <v>0</v>
      </c>
      <c r="H1226" s="101" t="n">
        <f aca="false" t="array" ref="H1226:H1226">SUM(IF(ewidencja!$A$8:$A$759=D1226,IF(ewidencja!$C$8:$C$759=E1226,ewidencja!$G$8:$G$759,0),0))</f>
        <v>0</v>
      </c>
      <c r="K1226" s="111"/>
    </row>
    <row r="1227" s="51" customFormat="true" ht="12.75" hidden="true" customHeight="true" outlineLevel="0" collapsed="false">
      <c r="A1227" s="49" t="s">
        <v>754</v>
      </c>
      <c r="B1227" s="49"/>
      <c r="C1227" s="50" t="str">
        <f aca="false">INDEX((klasyfikacja!$B$2:$B$136),MATCH(A1227,klasyfikacja!$A$2:$A$136,0))</f>
        <v>Środki na uzupełnienie dochodów powiatów</v>
      </c>
      <c r="D1227" s="98" t="n">
        <v>754</v>
      </c>
      <c r="E1227" s="102" t="n">
        <v>2760</v>
      </c>
      <c r="F1227" s="100" t="n">
        <f aca="false">SUM(G1227:H1227)</f>
        <v>0</v>
      </c>
      <c r="G1227" s="101" t="n">
        <f aca="false" t="array" ref="G1227:G1227">SUM(IF(ewidencja!$A$8:$A$759=D1227,IF(ewidencja!$C$8:$C$759=E1227,ewidencja!$F$8:$F$759,0),0))</f>
        <v>0</v>
      </c>
      <c r="H1227" s="101" t="n">
        <f aca="false" t="array" ref="H1227:H1227">SUM(IF(ewidencja!$A$8:$A$759=D1227,IF(ewidencja!$C$8:$C$759=E1227,ewidencja!$G$8:$G$759,0),0))</f>
        <v>0</v>
      </c>
      <c r="K1227" s="111"/>
    </row>
    <row r="1228" s="51" customFormat="true" ht="12.75" hidden="true" customHeight="true" outlineLevel="0" collapsed="false">
      <c r="A1228" s="49" t="s">
        <v>756</v>
      </c>
      <c r="B1228" s="49"/>
      <c r="C1228" s="50" t="str">
        <f aca="false">INDEX((klasyfikacja!$B$2:$B$136),MATCH(A1228,klasyfikacja!$A$2:$A$136,0))</f>
        <v>Środki na utrzymanie rzecznych przepraw promowych oraz na remonty, utrzymanie, ochronę i zarządzanie drogami krajowymi i wojewódzkimi w granicach miast na prawach powiatu</v>
      </c>
      <c r="D1228" s="98" t="n">
        <v>754</v>
      </c>
      <c r="E1228" s="102" t="n">
        <v>2790</v>
      </c>
      <c r="F1228" s="100" t="n">
        <f aca="false">SUM(G1228:H1228)</f>
        <v>0</v>
      </c>
      <c r="G1228" s="101" t="n">
        <f aca="false" t="array" ref="G1228:G1228">SUM(IF(ewidencja!$A$8:$A$759=D1228,IF(ewidencja!$C$8:$C$759=E1228,ewidencja!$F$8:$F$759,0),0))</f>
        <v>0</v>
      </c>
      <c r="H1228" s="101" t="n">
        <f aca="false" t="array" ref="H1228:H1228">SUM(IF(ewidencja!$A$8:$A$759=D1228,IF(ewidencja!$C$8:$C$759=E1228,ewidencja!$G$8:$G$759,0),0))</f>
        <v>0</v>
      </c>
      <c r="K1228" s="111"/>
    </row>
    <row r="1229" s="51" customFormat="true" ht="12.75" hidden="true" customHeight="true" outlineLevel="0" collapsed="false">
      <c r="A1229" s="49" t="s">
        <v>758</v>
      </c>
      <c r="B1229" s="49"/>
      <c r="C1229" s="50" t="str">
        <f aca="false">INDEX((klasyfikacja!$B$2:$B$136),MATCH(A1229,klasyfikacja!$A$2:$A$136,0))</f>
        <v>Dotacja z budżetu państwa dla gmin uzdrowiskowych</v>
      </c>
      <c r="D1229" s="98" t="n">
        <v>754</v>
      </c>
      <c r="E1229" s="102" t="n">
        <v>2870</v>
      </c>
      <c r="F1229" s="100" t="n">
        <f aca="false">SUM(G1229:H1229)</f>
        <v>0</v>
      </c>
      <c r="G1229" s="101" t="n">
        <f aca="false" t="array" ref="G1229:G1229">SUM(IF(ewidencja!$A$8:$A$759=D1229,IF(ewidencja!$C$8:$C$759=E1229,ewidencja!$F$8:$F$759,0),0))</f>
        <v>0</v>
      </c>
      <c r="H1229" s="101" t="n">
        <f aca="false" t="array" ref="H1229:H1229">SUM(IF(ewidencja!$A$8:$A$759=D1229,IF(ewidencja!$C$8:$C$759=E1229,ewidencja!$G$8:$G$759,0),0))</f>
        <v>0</v>
      </c>
      <c r="K1229" s="111"/>
    </row>
    <row r="1230" s="51" customFormat="true" ht="12.75" hidden="true" customHeight="true" outlineLevel="0" collapsed="false">
      <c r="A1230" s="49" t="s">
        <v>760</v>
      </c>
      <c r="B1230" s="49"/>
      <c r="C1230" s="50" t="str">
        <f aca="false">INDEX((klasyfikacja!$B$2:$B$136),MATCH(A1230,klasyfikacja!$A$2:$A$136,0))</f>
        <v>Wpływy ze zwrotów dotacji oraz płatności wykorzystanych niezgodnie z przeznaczeniem lub wykorzystanych z naruszeniem procedur, o których mowa w art. 184 ustawy, pobranych nienależnie lub w nadmiernej wysokości</v>
      </c>
      <c r="D1230" s="98" t="n">
        <v>754</v>
      </c>
      <c r="E1230" s="102" t="n">
        <v>2910</v>
      </c>
      <c r="F1230" s="100" t="n">
        <f aca="false">SUM(G1230:H1230)</f>
        <v>0</v>
      </c>
      <c r="G1230" s="101" t="n">
        <f aca="false" t="array" ref="G1230:G1230">SUM(IF(ewidencja!$A$8:$A$759=D1230,IF(ewidencja!$C$8:$C$759=E1230,ewidencja!$F$8:$F$759,0),0))</f>
        <v>0</v>
      </c>
      <c r="H1230" s="101" t="n">
        <f aca="false" t="array" ref="H1230:H1230">SUM(IF(ewidencja!$A$8:$A$759=D1230,IF(ewidencja!$C$8:$C$759=E1230,ewidencja!$G$8:$G$759,0),0))</f>
        <v>0</v>
      </c>
      <c r="K1230" s="111"/>
    </row>
    <row r="1231" s="51" customFormat="true" ht="12.75" hidden="true" customHeight="true" outlineLevel="0" collapsed="false">
      <c r="A1231" s="49" t="s">
        <v>762</v>
      </c>
      <c r="B1231" s="49"/>
      <c r="C1231" s="50" t="str">
        <f aca="false">INDEX((klasyfikacja!$B$2:$B$136),MATCH(A1231,klasyfikacja!$A$2:$A$136,0))</f>
        <v>Subwencje ogólne z budżetu państwa</v>
      </c>
      <c r="D1231" s="98" t="n">
        <v>754</v>
      </c>
      <c r="E1231" s="102" t="n">
        <v>2920</v>
      </c>
      <c r="F1231" s="100" t="n">
        <f aca="false">SUM(G1231:H1231)</f>
        <v>0</v>
      </c>
      <c r="G1231" s="101" t="n">
        <f aca="false" t="array" ref="G1231:G1231">SUM(IF(ewidencja!$A$8:$A$759=D1231,IF(ewidencja!$C$8:$C$759=E1231,ewidencja!$F$8:$F$759,0),0))</f>
        <v>0</v>
      </c>
      <c r="H1231" s="101" t="n">
        <f aca="false" t="array" ref="H1231:H1231">SUM(IF(ewidencja!$A$8:$A$759=D1231,IF(ewidencja!$C$8:$C$759=E1231,ewidencja!$G$8:$G$759,0),0))</f>
        <v>0</v>
      </c>
      <c r="K1231" s="111"/>
    </row>
    <row r="1232" s="51" customFormat="true" ht="12.75" hidden="true" customHeight="true" outlineLevel="0" collapsed="false">
      <c r="A1232" s="49" t="s">
        <v>764</v>
      </c>
      <c r="B1232" s="49"/>
      <c r="C1232" s="50" t="str">
        <f aca="false">INDEX((klasyfikacja!$B$2:$B$136),MATCH(A1232,klasyfikacja!$A$2:$A$136,0))</f>
        <v>Wpływy ze zwrotów niewykorzystanych dotacji oraz płatności</v>
      </c>
      <c r="D1232" s="98" t="n">
        <v>754</v>
      </c>
      <c r="E1232" s="102" t="n">
        <v>2950</v>
      </c>
      <c r="F1232" s="100" t="n">
        <f aca="false">SUM(G1232:H1232)</f>
        <v>0</v>
      </c>
      <c r="G1232" s="101" t="n">
        <f aca="false" t="array" ref="G1232:G1232">SUM(IF(ewidencja!$A$8:$A$759=D1232,IF(ewidencja!$C$8:$C$759=E1232,ewidencja!$F$8:$F$759,0),0))</f>
        <v>0</v>
      </c>
      <c r="H1232" s="101" t="n">
        <f aca="false" t="array" ref="H1232:H1232">SUM(IF(ewidencja!$A$8:$A$759=D1232,IF(ewidencja!$C$8:$C$759=E1232,ewidencja!$G$8:$G$759,0),0))</f>
        <v>0</v>
      </c>
      <c r="K1232" s="111"/>
    </row>
    <row r="1233" s="112" customFormat="true" ht="18" hidden="true" customHeight="true" outlineLevel="0" collapsed="false">
      <c r="A1233" s="94"/>
      <c r="B1233" s="94"/>
      <c r="C1233" s="95" t="s">
        <v>869</v>
      </c>
      <c r="D1233" s="98"/>
      <c r="E1233" s="104"/>
      <c r="F1233" s="96" t="n">
        <f aca="false">SUM(G1233:H1233)</f>
        <v>0</v>
      </c>
      <c r="G1233" s="97" t="n">
        <f aca="false">SUM(G1234:G1268)</f>
        <v>0</v>
      </c>
      <c r="H1233" s="97" t="n">
        <f aca="false">SUM(H1234:H1268)</f>
        <v>0</v>
      </c>
    </row>
    <row r="1234" s="112" customFormat="true" ht="12.75" hidden="true" customHeight="true" outlineLevel="0" collapsed="false">
      <c r="A1234" s="49" t="s">
        <v>766</v>
      </c>
      <c r="B1234" s="49"/>
      <c r="C1234" s="50" t="str">
        <f aca="false">INDEX((klasyfikacja!$B$2:$B$136),MATCH(A1234,klasyfikacja!$A$2:$A$136,0))</f>
        <v>Wpływy z tytułu przekształcenia prawa użytkowania wieczystego w prawo własności</v>
      </c>
      <c r="D1234" s="98" t="n">
        <v>754</v>
      </c>
      <c r="E1234" s="102" t="s">
        <v>419</v>
      </c>
      <c r="F1234" s="100" t="n">
        <f aca="false">SUM(G1234:H1234)</f>
        <v>0</v>
      </c>
      <c r="G1234" s="101" t="n">
        <f aca="false" t="array" ref="G1234:G1234">SUM(IF(ewidencja!$A$8:$A$759=D1234,IF(ewidencja!$C$8:$C$759=E1234,ewidencja!$F$8:$F$759,0),0))</f>
        <v>0</v>
      </c>
      <c r="H1234" s="101" t="n">
        <f aca="false" t="array" ref="H1234:H1234">SUM(IF(ewidencja!$A$8:$A$759=D1234,IF(ewidencja!$C$8:$C$759=E1234,ewidencja!$G$8:$G$759,0),0))</f>
        <v>0</v>
      </c>
    </row>
    <row r="1235" s="112" customFormat="true" ht="12.75" hidden="true" customHeight="true" outlineLevel="0" collapsed="false">
      <c r="A1235" s="49" t="s">
        <v>768</v>
      </c>
      <c r="B1235" s="49"/>
      <c r="C1235" s="50" t="str">
        <f aca="false">INDEX((klasyfikacja!$B$2:$B$136),MATCH(A1235,klasyfikacja!$A$2:$A$136,0))</f>
        <v>Wpłaty z tytułu odpłatnego nabycia prawa własności oraz prawa użytkowania wieczystego nieruchomości</v>
      </c>
      <c r="D1235" s="98" t="n">
        <v>754</v>
      </c>
      <c r="E1235" s="102" t="s">
        <v>475</v>
      </c>
      <c r="F1235" s="100" t="n">
        <f aca="false">SUM(G1235:H1235)</f>
        <v>0</v>
      </c>
      <c r="G1235" s="101" t="n">
        <f aca="false" t="array" ref="G1235:G1235">SUM(IF(ewidencja!$A$8:$A$759=D1235,IF(ewidencja!$C$8:$C$759=E1235,ewidencja!$F$8:$F$759,0),0))</f>
        <v>0</v>
      </c>
      <c r="H1235" s="101" t="n">
        <f aca="false" t="array" ref="H1235:H1235">SUM(IF(ewidencja!$A$8:$A$759=D1235,IF(ewidencja!$C$8:$C$759=E1235,ewidencja!$G$8:$G$759,0),0))</f>
        <v>0</v>
      </c>
    </row>
    <row r="1236" s="112" customFormat="true" ht="12.75" hidden="true" customHeight="true" outlineLevel="0" collapsed="false">
      <c r="A1236" s="49" t="s">
        <v>770</v>
      </c>
      <c r="B1236" s="49"/>
      <c r="C1236" s="50" t="str">
        <f aca="false">INDEX((klasyfikacja!$B$2:$B$136),MATCH(A1236,klasyfikacja!$A$2:$A$136,0))</f>
        <v>Wpływy ze zbycia praw majątkowych</v>
      </c>
      <c r="D1236" s="98" t="n">
        <v>754</v>
      </c>
      <c r="E1236" s="102" t="s">
        <v>870</v>
      </c>
      <c r="F1236" s="100" t="n">
        <f aca="false">SUM(G1236:H1236)</f>
        <v>0</v>
      </c>
      <c r="G1236" s="101" t="n">
        <f aca="false" t="array" ref="G1236:G1236">SUM(IF(ewidencja!$A$8:$A$759=D1236,IF(ewidencja!$C$8:$C$759=E1236,ewidencja!$F$8:$F$759,0),0))</f>
        <v>0</v>
      </c>
      <c r="H1236" s="101" t="n">
        <f aca="false" t="array" ref="H1236:H1236">SUM(IF(ewidencja!$A$8:$A$759=D1236,IF(ewidencja!$C$8:$C$759=E1236,ewidencja!$G$8:$G$759,0),0))</f>
        <v>0</v>
      </c>
    </row>
    <row r="1237" s="112" customFormat="true" ht="12.75" hidden="true" customHeight="true" outlineLevel="0" collapsed="false">
      <c r="A1237" s="49" t="s">
        <v>772</v>
      </c>
      <c r="B1237" s="49"/>
      <c r="C1237" s="50" t="str">
        <f aca="false">INDEX((klasyfikacja!$B$2:$B$136),MATCH(A1237,klasyfikacja!$A$2:$A$136,0))</f>
        <v>Wpływy z tytułu odszkodowania za przejęte nieruchomości pod inwestycje celu publicznego</v>
      </c>
      <c r="D1237" s="98" t="n">
        <v>754</v>
      </c>
      <c r="E1237" s="102" t="s">
        <v>871</v>
      </c>
      <c r="F1237" s="100" t="n">
        <f aca="false">SUM(G1237:H1237)</f>
        <v>0</v>
      </c>
      <c r="G1237" s="101" t="n">
        <f aca="false" t="array" ref="G1237:G1237">SUM(IF(ewidencja!$A$8:$A$759=D1237,IF(ewidencja!$C$8:$C$759=E1237,ewidencja!$F$8:$F$759,0),0))</f>
        <v>0</v>
      </c>
      <c r="H1237" s="101" t="n">
        <f aca="false" t="array" ref="H1237:H1237">SUM(IF(ewidencja!$A$8:$A$759=D1237,IF(ewidencja!$C$8:$C$759=E1237,ewidencja!$G$8:$G$759,0),0))</f>
        <v>0</v>
      </c>
    </row>
    <row r="1238" s="112" customFormat="true" ht="12.75" hidden="true" customHeight="true" outlineLevel="0" collapsed="false">
      <c r="A1238" s="49" t="s">
        <v>774</v>
      </c>
      <c r="B1238" s="49"/>
      <c r="C1238" s="50" t="str">
        <f aca="false">INDEX((klasyfikacja!$B$2:$B$136),MATCH(A1238,klasyfikacja!$A$2:$A$136,0))</f>
        <v>Wpływy ze sprzedaży składników majątkowych</v>
      </c>
      <c r="D1238" s="98" t="n">
        <v>754</v>
      </c>
      <c r="E1238" s="102" t="s">
        <v>472</v>
      </c>
      <c r="F1238" s="100" t="n">
        <f aca="false">SUM(G1238:H1238)</f>
        <v>0</v>
      </c>
      <c r="G1238" s="101" t="n">
        <f aca="false" t="array" ref="G1238:G1238">SUM(IF(ewidencja!$A$8:$A$759=D1238,IF(ewidencja!$C$8:$C$759=E1238,ewidencja!$F$8:$F$759,0),0))</f>
        <v>0</v>
      </c>
      <c r="H1238" s="101" t="n">
        <f aca="false" t="array" ref="H1238:H1238">SUM(IF(ewidencja!$A$8:$A$759=D1238,IF(ewidencja!$C$8:$C$759=E1238,ewidencja!$G$8:$G$759,0),0))</f>
        <v>0</v>
      </c>
    </row>
    <row r="1239" s="112" customFormat="true" ht="12.75" hidden="true" customHeight="true" outlineLevel="0" collapsed="false">
      <c r="A1239" s="49" t="s">
        <v>776</v>
      </c>
      <c r="B1239" s="49"/>
      <c r="C1239" s="50" t="str">
        <f aca="false">INDEX((klasyfikacja!$B$2:$B$136),MATCH(A1239,klasyfikacja!$A$2:$A$136,0))</f>
        <v>Środki z Funduszu Przeciwdziałania COVID-19 na finansowanie lub dofinansowanie kosztów realizacji inwestycji i zakupów inwestycyjnych związanych z przeciwdziałaniem COVID-19</v>
      </c>
      <c r="D1239" s="98" t="n">
        <v>754</v>
      </c>
      <c r="E1239" s="102" t="n">
        <v>6090</v>
      </c>
      <c r="F1239" s="100" t="n">
        <f aca="false">SUM(G1239:H1239)</f>
        <v>0</v>
      </c>
      <c r="G1239" s="101" t="n">
        <f aca="false" t="array" ref="G1239:G1239">SUM(IF(ewidencja!$A$8:$A$759=D1239,IF(ewidencja!$C$8:$C$759=E1239,ewidencja!$F$8:$F$759,0),0))</f>
        <v>0</v>
      </c>
      <c r="H1239" s="101" t="n">
        <f aca="false" t="array" ref="H1239:H1239">SUM(IF(ewidencja!$A$8:$A$759=D1239,IF(ewidencja!$C$8:$C$759=E1239,ewidencja!$G$8:$G$759,0),0))</f>
        <v>0</v>
      </c>
    </row>
    <row r="1240" s="112" customFormat="true" ht="12.75" hidden="true" customHeight="true" outlineLevel="0" collapsed="false">
      <c r="A1240" s="49" t="s">
        <v>778</v>
      </c>
      <c r="B1240" s="49"/>
      <c r="C1240" s="50" t="str">
        <f aca="false">INDEX((klasyfikacja!$B$2:$B$136),MATCH(A1240,klasyfikacja!$A$2:$A$136,0))</f>
        <v>Środki na inwestycje na drogach publicznych powiatowych i wojewódzkich oraz na drogach powiatowych, wojewódzkich i krajowych w granicach miast na prawach powiatu</v>
      </c>
      <c r="D1240" s="98" t="n">
        <v>754</v>
      </c>
      <c r="E1240" s="102" t="n">
        <v>6180</v>
      </c>
      <c r="F1240" s="100" t="n">
        <f aca="false">SUM(G1240:H1240)</f>
        <v>0</v>
      </c>
      <c r="G1240" s="101" t="n">
        <f aca="false" t="array" ref="G1240:G1240">SUM(IF(ewidencja!$A$8:$A$759=D1240,IF(ewidencja!$C$8:$C$759=E1240,ewidencja!$F$8:$F$759,0),0))</f>
        <v>0</v>
      </c>
      <c r="H1240" s="101" t="n">
        <f aca="false" t="array" ref="H1240:H1240">SUM(IF(ewidencja!$A$8:$A$759=D1240,IF(ewidencja!$C$8:$C$759=E1240,ewidencja!$G$8:$G$759,0),0))</f>
        <v>0</v>
      </c>
    </row>
    <row r="1241" s="112" customFormat="true" ht="12.75" hidden="true" customHeight="true" outlineLevel="0" collapsed="false">
      <c r="A1241" s="49" t="s">
        <v>780</v>
      </c>
      <c r="B1241" s="49"/>
      <c r="C1241" s="50" t="str">
        <f aca="false">INDEX((klasyfikacja!$B$2:$B$136),MATCH(A1241,klasyfikacja!$A$2:$A$136,0))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241" s="98" t="n">
        <v>754</v>
      </c>
      <c r="E1241" s="102" t="n">
        <v>6207</v>
      </c>
      <c r="F1241" s="100" t="n">
        <f aca="false">SUM(G1241:H1241)</f>
        <v>0</v>
      </c>
      <c r="G1241" s="101" t="n">
        <f aca="false" t="array" ref="G1241:G1241">SUM(IF(ewidencja!$A$8:$A$759=D1241,IF(ewidencja!$C$8:$C$759=E1241,ewidencja!$F$8:$F$759,0),0))</f>
        <v>0</v>
      </c>
      <c r="H1241" s="101" t="n">
        <f aca="false" t="array" ref="H1241:H1241">SUM(IF(ewidencja!$A$8:$A$759=D1241,IF(ewidencja!$C$8:$C$759=E1241,ewidencja!$G$8:$G$759,0),0))</f>
        <v>0</v>
      </c>
    </row>
    <row r="1242" s="112" customFormat="true" ht="12.75" hidden="true" customHeight="true" outlineLevel="0" collapsed="false">
      <c r="A1242" s="49" t="s">
        <v>782</v>
      </c>
      <c r="B1242" s="49"/>
      <c r="C1242" s="50" t="str">
        <f aca="false">INDEX((klasyfikacja!$B$2:$B$136),MATCH(A1242,klasyfikacja!$A$2:$A$136,0))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242" s="98" t="n">
        <v>754</v>
      </c>
      <c r="E1242" s="102" t="n">
        <v>6208</v>
      </c>
      <c r="F1242" s="100" t="n">
        <f aca="false">SUM(G1242:H1242)</f>
        <v>0</v>
      </c>
      <c r="G1242" s="101" t="n">
        <f aca="false" t="array" ref="G1242:G1242">SUM(IF(ewidencja!$A$8:$A$759=D1242,IF(ewidencja!$C$8:$C$759=E1242,ewidencja!$F$8:$F$759,0),0))</f>
        <v>0</v>
      </c>
      <c r="H1242" s="101" t="n">
        <f aca="false" t="array" ref="H1242:H1242">SUM(IF(ewidencja!$A$8:$A$759=D1242,IF(ewidencja!$C$8:$C$759=E1242,ewidencja!$G$8:$G$759,0),0))</f>
        <v>0</v>
      </c>
    </row>
    <row r="1243" s="112" customFormat="true" ht="12.75" hidden="true" customHeight="true" outlineLevel="0" collapsed="false">
      <c r="A1243" s="49" t="s">
        <v>784</v>
      </c>
      <c r="B1243" s="49"/>
      <c r="C1243" s="50" t="str">
        <f aca="false">INDEX((klasyfikacja!$B$2:$B$136),MATCH(A1243,klasyfikacja!$A$2:$A$136,0))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243" s="98" t="n">
        <v>754</v>
      </c>
      <c r="E1243" s="102" t="n">
        <v>6209</v>
      </c>
      <c r="F1243" s="100" t="n">
        <f aca="false">SUM(G1243:H1243)</f>
        <v>0</v>
      </c>
      <c r="G1243" s="101" t="n">
        <f aca="false" t="array" ref="G1243:G1243">SUM(IF(ewidencja!$A$8:$A$759=D1243,IF(ewidencja!$C$8:$C$759=E1243,ewidencja!$F$8:$F$759,0),0))</f>
        <v>0</v>
      </c>
      <c r="H1243" s="101" t="n">
        <f aca="false" t="array" ref="H1243:H1243">SUM(IF(ewidencja!$A$8:$A$759=D1243,IF(ewidencja!$C$8:$C$759=E1243,ewidencja!$G$8:$G$759,0),0))</f>
        <v>0</v>
      </c>
    </row>
    <row r="1244" s="112" customFormat="true" ht="12.75" hidden="true" customHeight="true" outlineLevel="0" collapsed="false">
      <c r="A1244" s="49" t="s">
        <v>786</v>
      </c>
      <c r="B1244" s="49"/>
      <c r="C1244" s="50" t="str">
        <f aca="false">INDEX((klasyfikacja!$B$2:$B$136),MATCH(A1244,klasyfikacja!$A$2:$A$136,0))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244" s="98" t="n">
        <v>754</v>
      </c>
      <c r="E1244" s="102" t="n">
        <v>6257</v>
      </c>
      <c r="F1244" s="100" t="n">
        <f aca="false">SUM(G1244:H1244)</f>
        <v>0</v>
      </c>
      <c r="G1244" s="101" t="n">
        <f aca="false" t="array" ref="G1244:G1244">SUM(IF(ewidencja!$A$8:$A$759=D1244,IF(ewidencja!$C$8:$C$759=E1244,ewidencja!$F$8:$F$759,0),0))</f>
        <v>0</v>
      </c>
      <c r="H1244" s="101" t="n">
        <f aca="false" t="array" ref="H1244:H1244">SUM(IF(ewidencja!$A$8:$A$759=D1244,IF(ewidencja!$C$8:$C$759=E1244,ewidencja!$G$8:$G$759,0),0))</f>
        <v>0</v>
      </c>
    </row>
    <row r="1245" s="112" customFormat="true" ht="12.75" hidden="true" customHeight="true" outlineLevel="0" collapsed="false">
      <c r="A1245" s="49" t="s">
        <v>787</v>
      </c>
      <c r="B1245" s="49"/>
      <c r="C1245" s="50" t="str">
        <f aca="false">INDEX((klasyfikacja!$B$2:$B$136),MATCH(A1245,klasyfikacja!$A$2:$A$136,0))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245" s="98" t="n">
        <v>754</v>
      </c>
      <c r="E1245" s="102" t="n">
        <v>6258</v>
      </c>
      <c r="F1245" s="100" t="n">
        <f aca="false">SUM(G1245:H1245)</f>
        <v>0</v>
      </c>
      <c r="G1245" s="101" t="n">
        <f aca="false" t="array" ref="G1245:G1245">SUM(IF(ewidencja!$A$8:$A$759=D1245,IF(ewidencja!$C$8:$C$759=E1245,ewidencja!$F$8:$F$759,0),0))</f>
        <v>0</v>
      </c>
      <c r="H1245" s="101" t="n">
        <f aca="false" t="array" ref="H1245:H1245">SUM(IF(ewidencja!$A$8:$A$759=D1245,IF(ewidencja!$C$8:$C$759=E1245,ewidencja!$G$8:$G$759,0),0))</f>
        <v>0</v>
      </c>
    </row>
    <row r="1246" s="112" customFormat="true" ht="12.75" hidden="true" customHeight="true" outlineLevel="0" collapsed="false">
      <c r="A1246" s="49" t="s">
        <v>788</v>
      </c>
      <c r="B1246" s="49"/>
      <c r="C1246" s="50" t="str">
        <f aca="false">INDEX((klasyfikacja!$B$2:$B$136),MATCH(A1246,klasyfikacja!$A$2:$A$136,0))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246" s="98" t="n">
        <v>754</v>
      </c>
      <c r="E1246" s="102" t="n">
        <v>6259</v>
      </c>
      <c r="F1246" s="100" t="n">
        <f aca="false">SUM(G1246:H1246)</f>
        <v>0</v>
      </c>
      <c r="G1246" s="101" t="n">
        <f aca="false" t="array" ref="G1246:G1246">SUM(IF(ewidencja!$A$8:$A$759=D1246,IF(ewidencja!$C$8:$C$759=E1246,ewidencja!$F$8:$F$759,0),0))</f>
        <v>0</v>
      </c>
      <c r="H1246" s="101" t="n">
        <f aca="false" t="array" ref="H1246:H1246">SUM(IF(ewidencja!$A$8:$A$759=D1246,IF(ewidencja!$C$8:$C$759=E1246,ewidencja!$G$8:$G$759,0),0))</f>
        <v>0</v>
      </c>
    </row>
    <row r="1247" s="112" customFormat="true" ht="12.75" hidden="true" customHeight="true" outlineLevel="0" collapsed="false">
      <c r="A1247" s="49" t="s">
        <v>789</v>
      </c>
      <c r="B1247" s="49"/>
      <c r="C1247" s="50" t="str">
        <f aca="false">INDEX((klasyfikacja!$B$2:$B$136),MATCH(A1247,klasyfikacja!$A$2:$A$136,0))</f>
        <v>Dotacja otrzymana z państwowych funduszy celowych na finansowanie lub dofinansowanie kosztów realizacji inwestycji i zakupów inwestycyjnych jednostek sektora finansów publicznych</v>
      </c>
      <c r="D1247" s="98" t="n">
        <v>754</v>
      </c>
      <c r="E1247" s="102" t="n">
        <v>6260</v>
      </c>
      <c r="F1247" s="100" t="n">
        <f aca="false">SUM(G1247:H1247)</f>
        <v>0</v>
      </c>
      <c r="G1247" s="101" t="n">
        <f aca="false" t="array" ref="G1247:G1247">SUM(IF(ewidencja!$A$8:$A$759=D1247,IF(ewidencja!$C$8:$C$759=E1247,ewidencja!$F$8:$F$759,0),0))</f>
        <v>0</v>
      </c>
      <c r="H1247" s="101" t="n">
        <f aca="false" t="array" ref="H1247:H1247">SUM(IF(ewidencja!$A$8:$A$759=D1247,IF(ewidencja!$C$8:$C$759=E1247,ewidencja!$G$8:$G$759,0),0))</f>
        <v>0</v>
      </c>
    </row>
    <row r="1248" s="112" customFormat="true" ht="12.75" hidden="true" customHeight="true" outlineLevel="0" collapsed="false">
      <c r="A1248" s="49" t="s">
        <v>791</v>
      </c>
      <c r="B1248" s="49"/>
      <c r="C1248" s="50" t="str">
        <f aca="false">INDEX((klasyfikacja!$B$2:$B$136),MATCH(A1248,klasyfikacja!$A$2:$A$136,0))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248" s="98" t="n">
        <v>754</v>
      </c>
      <c r="E1248" s="102" t="n">
        <v>6280</v>
      </c>
      <c r="F1248" s="100" t="n">
        <f aca="false">SUM(G1248:H1248)</f>
        <v>0</v>
      </c>
      <c r="G1248" s="101" t="n">
        <f aca="false" t="array" ref="G1248:G1248">SUM(IF(ewidencja!$A$8:$A$759=D1248,IF(ewidencja!$C$8:$C$759=E1248,ewidencja!$F$8:$F$759,0),0))</f>
        <v>0</v>
      </c>
      <c r="H1248" s="101" t="n">
        <f aca="false" t="array" ref="H1248:H1248">SUM(IF(ewidencja!$A$8:$A$759=D1248,IF(ewidencja!$C$8:$C$759=E1248,ewidencja!$G$8:$G$759,0),0))</f>
        <v>0</v>
      </c>
    </row>
    <row r="1249" s="112" customFormat="true" ht="25.5" hidden="true" customHeight="true" outlineLevel="0" collapsed="false">
      <c r="A1249" s="49" t="s">
        <v>795</v>
      </c>
      <c r="B1249" s="49"/>
      <c r="C1249" s="50" t="str">
        <f aca="false">INDEX((klasyfikacja!$B$2:$B$136),MATCH(A1249,klasyfikacja!$A$2:$A$136,0))</f>
        <v>Środki na dofinansowanie własnych inwestycji gmin, powiatów (związków gmin, związków powiatowo-gminnych, związków powiatów), samorządów województw, pozyskane z innych źródeł</v>
      </c>
      <c r="D1249" s="98" t="n">
        <v>754</v>
      </c>
      <c r="E1249" s="102" t="n">
        <v>6290</v>
      </c>
      <c r="F1249" s="100" t="n">
        <f aca="false">SUM(G1249:H1249)</f>
        <v>0</v>
      </c>
      <c r="G1249" s="101" t="n">
        <f aca="false" t="array" ref="G1249:G1249">SUM(IF(ewidencja!$A$8:$A$759=D1249,IF(ewidencja!$C$8:$C$759=E1249,ewidencja!$F$8:$F$759,0),0))</f>
        <v>0</v>
      </c>
      <c r="H1249" s="101" t="n">
        <f aca="false" t="array" ref="H1249:H1249">SUM(IF(ewidencja!$A$8:$A$759=D1249,IF(ewidencja!$C$8:$C$759=E1249,ewidencja!$G$8:$G$759,0),0))</f>
        <v>0</v>
      </c>
    </row>
    <row r="1250" s="112" customFormat="true" ht="12.75" hidden="true" customHeight="true" outlineLevel="0" collapsed="false">
      <c r="A1250" s="49" t="s">
        <v>797</v>
      </c>
      <c r="B1250" s="49"/>
      <c r="C1250" s="50" t="str">
        <f aca="false">INDEX((klasyfikacja!$B$2:$B$136),MATCH(A1250,klasyfikacja!$A$2:$A$136,0))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250" s="98" t="n">
        <v>754</v>
      </c>
      <c r="E1250" s="102" t="n">
        <v>6291</v>
      </c>
      <c r="F1250" s="100" t="n">
        <f aca="false">SUM(G1250:H1250)</f>
        <v>0</v>
      </c>
      <c r="G1250" s="101" t="n">
        <f aca="false" t="array" ref="G1250:G1250">SUM(IF(ewidencja!$A$8:$A$759=D1250,IF(ewidencja!$C$8:$C$759=E1250,ewidencja!$F$8:$F$759,0),0))</f>
        <v>0</v>
      </c>
      <c r="H1250" s="101" t="n">
        <f aca="false" t="array" ref="H1250:H1250">SUM(IF(ewidencja!$A$8:$A$759=D1250,IF(ewidencja!$C$8:$C$759=E1250,ewidencja!$G$8:$G$759,0),0))</f>
        <v>0</v>
      </c>
    </row>
    <row r="1251" s="112" customFormat="true" ht="12.75" hidden="true" customHeight="true" outlineLevel="0" collapsed="false">
      <c r="A1251" s="49" t="s">
        <v>801</v>
      </c>
      <c r="B1251" s="49"/>
      <c r="C1251" s="50" t="str">
        <f aca="false">INDEX((klasyfikacja!$B$2:$B$136),MATCH(A1251,klasyfikacja!$A$2:$A$136,0))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251" s="98" t="n">
        <v>754</v>
      </c>
      <c r="E1251" s="102" t="n">
        <v>6296</v>
      </c>
      <c r="F1251" s="100" t="n">
        <f aca="false">SUM(G1251:H1251)</f>
        <v>0</v>
      </c>
      <c r="G1251" s="101" t="n">
        <f aca="false" t="array" ref="G1251:G1251">SUM(IF(ewidencja!$A$8:$A$759=D1251,IF(ewidencja!$C$8:$C$759=E1251,ewidencja!$F$8:$F$759,0),0))</f>
        <v>0</v>
      </c>
      <c r="H1251" s="101" t="n">
        <f aca="false" t="array" ref="H1251:H1251">SUM(IF(ewidencja!$A$8:$A$759=D1251,IF(ewidencja!$C$8:$C$759=E1251,ewidencja!$G$8:$G$759,0),0))</f>
        <v>0</v>
      </c>
    </row>
    <row r="1252" s="112" customFormat="true" ht="12.75" hidden="true" customHeight="true" outlineLevel="0" collapsed="false">
      <c r="A1252" s="49" t="s">
        <v>803</v>
      </c>
      <c r="B1252" s="49"/>
      <c r="C1252" s="50" t="str">
        <f aca="false">INDEX((klasyfikacja!$B$2:$B$136),MATCH(A1252,klasyfikacja!$A$2:$A$136,0))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252" s="98" t="n">
        <v>754</v>
      </c>
      <c r="E1252" s="102" t="n">
        <v>6297</v>
      </c>
      <c r="F1252" s="100" t="n">
        <f aca="false">SUM(G1252:H1252)</f>
        <v>0</v>
      </c>
      <c r="G1252" s="101" t="n">
        <f aca="false" t="array" ref="G1252:G1252">SUM(IF(ewidencja!$A$8:$A$759=D1252,IF(ewidencja!$C$8:$C$759=E1252,ewidencja!$F$8:$F$759,0),0))</f>
        <v>0</v>
      </c>
      <c r="H1252" s="101" t="n">
        <f aca="false" t="array" ref="H1252:H1252">SUM(IF(ewidencja!$A$8:$A$759=D1252,IF(ewidencja!$C$8:$C$759=E1252,ewidencja!$G$8:$G$759,0),0))</f>
        <v>0</v>
      </c>
    </row>
    <row r="1253" s="112" customFormat="true" ht="12.75" hidden="true" customHeight="true" outlineLevel="0" collapsed="false">
      <c r="A1253" s="49" t="s">
        <v>805</v>
      </c>
      <c r="B1253" s="49"/>
      <c r="C1253" s="50" t="str">
        <f aca="false">INDEX((klasyfikacja!$B$2:$B$136),MATCH(A1253,klasyfikacja!$A$2:$A$136,0))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253" s="98" t="n">
        <v>754</v>
      </c>
      <c r="E1253" s="102" t="n">
        <v>6298</v>
      </c>
      <c r="F1253" s="100" t="n">
        <f aca="false">SUM(G1253:H1253)</f>
        <v>0</v>
      </c>
      <c r="G1253" s="101" t="n">
        <f aca="false" t="array" ref="G1253:G1253">SUM(IF(ewidencja!$A$8:$A$759=D1253,IF(ewidencja!$C$8:$C$759=E1253,ewidencja!$F$8:$F$759,0),0))</f>
        <v>0</v>
      </c>
      <c r="H1253" s="101" t="n">
        <f aca="false" t="array" ref="H1253:H1253">SUM(IF(ewidencja!$A$8:$A$759=D1253,IF(ewidencja!$C$8:$C$759=E1253,ewidencja!$G$8:$G$759,0),0))</f>
        <v>0</v>
      </c>
    </row>
    <row r="1254" s="112" customFormat="true" ht="25.5" hidden="true" customHeight="true" outlineLevel="0" collapsed="false">
      <c r="A1254" s="49" t="s">
        <v>809</v>
      </c>
      <c r="B1254" s="49"/>
      <c r="C1254" s="50" t="str">
        <f aca="false">INDEX((klasyfikacja!$B$2:$B$136),MATCH(A1254,klasyfikacja!$A$2:$A$136,0))</f>
        <v>Dotacja celowa otrzymana z tytułu pomocy finansowej udzielanej między jednostkami samorządu terytorialnego na dofinansowanie własnych zadań inwestycyjnych i zakupów inwestycyjnych</v>
      </c>
      <c r="D1254" s="98" t="n">
        <v>754</v>
      </c>
      <c r="E1254" s="102" t="n">
        <v>6300</v>
      </c>
      <c r="F1254" s="100" t="n">
        <f aca="false">SUM(G1254:H1254)</f>
        <v>0</v>
      </c>
      <c r="G1254" s="101" t="n">
        <f aca="false" t="array" ref="G1254:G1254">SUM(IF(ewidencja!$A$8:$A$759=D1254,IF(ewidencja!$C$8:$C$759=E1254,ewidencja!$F$8:$F$759,0),0))</f>
        <v>0</v>
      </c>
      <c r="H1254" s="101" t="n">
        <f aca="false" t="array" ref="H1254:H1254">SUM(IF(ewidencja!$A$8:$A$759=D1254,IF(ewidencja!$C$8:$C$759=E1254,ewidencja!$G$8:$G$759,0),0))</f>
        <v>0</v>
      </c>
    </row>
    <row r="1255" s="112" customFormat="true" ht="12.75" hidden="true" customHeight="true" outlineLevel="0" collapsed="false">
      <c r="A1255" s="49" t="s">
        <v>811</v>
      </c>
      <c r="B1255" s="49"/>
      <c r="C1255" s="50" t="str">
        <f aca="false">INDEX((klasyfikacja!$B$2:$B$136),MATCH(A1255,klasyfikacja!$A$2:$A$136,0))</f>
        <v>Dotacja celowa otrzymana z budżetu państwa na inwestycje i zakupy inwestycyjne z zakresu administracji rządowej oraz innych zadań zleconych gminom ustawami</v>
      </c>
      <c r="D1255" s="98" t="n">
        <v>754</v>
      </c>
      <c r="E1255" s="102" t="n">
        <v>6310</v>
      </c>
      <c r="F1255" s="100" t="n">
        <f aca="false">SUM(G1255:H1255)</f>
        <v>0</v>
      </c>
      <c r="G1255" s="101" t="n">
        <f aca="false" t="array" ref="G1255:G1255">SUM(IF(ewidencja!$A$8:$A$759=D1255,IF(ewidencja!$C$8:$C$759=E1255,ewidencja!$F$8:$F$759,0),0))</f>
        <v>0</v>
      </c>
      <c r="H1255" s="101" t="n">
        <f aca="false" t="array" ref="H1255:H1255">SUM(IF(ewidencja!$A$8:$A$759=D1255,IF(ewidencja!$C$8:$C$759=E1255,ewidencja!$G$8:$G$759,0),0))</f>
        <v>0</v>
      </c>
    </row>
    <row r="1256" s="112" customFormat="true" ht="12.75" hidden="true" customHeight="true" outlineLevel="0" collapsed="false">
      <c r="A1256" s="49" t="s">
        <v>813</v>
      </c>
      <c r="B1256" s="49"/>
      <c r="C1256" s="50" t="str">
        <f aca="false">INDEX((klasyfikacja!$B$2:$B$136),MATCH(A1256,klasyfikacja!$A$2:$A$136,0))</f>
        <v>Dotacja celowa otrzymana z budżetu państwa na inwestycje i zakupy inwestycyjne realizowane przez gminę na podstawie porozumień z organami administracji rządowej</v>
      </c>
      <c r="D1256" s="98" t="n">
        <v>754</v>
      </c>
      <c r="E1256" s="102" t="n">
        <v>6320</v>
      </c>
      <c r="F1256" s="100" t="n">
        <f aca="false">SUM(G1256:H1256)</f>
        <v>0</v>
      </c>
      <c r="G1256" s="101" t="n">
        <f aca="false" t="array" ref="G1256:G1256">SUM(IF(ewidencja!$A$8:$A$759=D1256,IF(ewidencja!$C$8:$C$759=E1256,ewidencja!$F$8:$F$759,0),0))</f>
        <v>0</v>
      </c>
      <c r="H1256" s="101" t="n">
        <f aca="false" t="array" ref="H1256:H1256">SUM(IF(ewidencja!$A$8:$A$759=D1256,IF(ewidencja!$C$8:$C$759=E1256,ewidencja!$G$8:$G$759,0),0))</f>
        <v>0</v>
      </c>
    </row>
    <row r="1257" s="112" customFormat="true" ht="25.5" hidden="true" customHeight="true" outlineLevel="0" collapsed="false">
      <c r="A1257" s="49" t="s">
        <v>815</v>
      </c>
      <c r="B1257" s="49"/>
      <c r="C1257" s="50" t="str">
        <f aca="false">INDEX((klasyfikacja!$B$2:$B$136),MATCH(A1257,klasyfikacja!$A$2:$A$136,0))</f>
        <v>Dotacja celowa otrzymana z budżetu państwa na realizację inwestycji i zakupów inwestycyjnych własnych gmin (związków gmin, związków powiatowo-gminnych)</v>
      </c>
      <c r="D1257" s="98" t="n">
        <v>754</v>
      </c>
      <c r="E1257" s="102" t="n">
        <v>6330</v>
      </c>
      <c r="F1257" s="100" t="n">
        <f aca="false">SUM(G1257:H1257)</f>
        <v>0</v>
      </c>
      <c r="G1257" s="101" t="n">
        <f aca="false" t="array" ref="G1257:G1257">SUM(IF(ewidencja!$A$8:$A$759=D1257,IF(ewidencja!$C$8:$C$759=E1257,ewidencja!$F$8:$F$759,0),0))</f>
        <v>0</v>
      </c>
      <c r="H1257" s="101" t="n">
        <f aca="false" t="array" ref="H1257:H1257">SUM(IF(ewidencja!$A$8:$A$759=D1257,IF(ewidencja!$C$8:$C$759=E1257,ewidencja!$G$8:$G$759,0),0))</f>
        <v>0</v>
      </c>
    </row>
    <row r="1258" s="112" customFormat="true" ht="12.75" hidden="true" customHeight="true" outlineLevel="0" collapsed="false">
      <c r="A1258" s="49" t="s">
        <v>817</v>
      </c>
      <c r="B1258" s="49"/>
      <c r="C1258" s="50" t="str">
        <f aca="false">INDEX((klasyfikacja!$B$2:$B$136),MATCH(A1258,klasyfikacja!$A$2:$A$136,0))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258" s="98" t="n">
        <v>754</v>
      </c>
      <c r="E1258" s="102" t="n">
        <v>6340</v>
      </c>
      <c r="F1258" s="100" t="n">
        <f aca="false">SUM(G1258:H1258)</f>
        <v>0</v>
      </c>
      <c r="G1258" s="101" t="n">
        <f aca="false" t="array" ref="G1258:G1258">SUM(IF(ewidencja!$A$8:$A$759=D1258,IF(ewidencja!$C$8:$C$759=E1258,ewidencja!$F$8:$F$759,0),0))</f>
        <v>0</v>
      </c>
      <c r="H1258" s="101" t="n">
        <f aca="false" t="array" ref="H1258:H1258">SUM(IF(ewidencja!$A$8:$A$759=D1258,IF(ewidencja!$C$8:$C$759=E1258,ewidencja!$G$8:$G$759,0),0))</f>
        <v>0</v>
      </c>
    </row>
    <row r="1259" s="112" customFormat="true" ht="25.5" hidden="true" customHeight="true" outlineLevel="0" collapsed="false">
      <c r="A1259" s="49" t="s">
        <v>821</v>
      </c>
      <c r="B1259" s="49"/>
      <c r="C1259" s="50" t="str">
        <f aca="false">INDEX((klasyfikacja!$B$2:$B$136),MATCH(A1259,klasyfikacja!$A$2:$A$136,0))</f>
        <v>Dotacja celowa otrzymana z budżetu państwa na inwestycje i zakupy inwestycyjne z zakresu administracji rządowej oraz inne zadania zlecone ustawami realizowane przez powiat</v>
      </c>
      <c r="D1259" s="98" t="n">
        <v>754</v>
      </c>
      <c r="E1259" s="102" t="n">
        <v>6410</v>
      </c>
      <c r="F1259" s="100" t="n">
        <f aca="false">SUM(G1259:H1259)</f>
        <v>0</v>
      </c>
      <c r="G1259" s="101" t="n">
        <f aca="false" t="array" ref="G1259:G1259">SUM(IF(ewidencja!$A$8:$A$759=D1259,IF(ewidencja!$C$8:$C$759=E1259,ewidencja!$F$8:$F$759,0),0))</f>
        <v>0</v>
      </c>
      <c r="H1259" s="101" t="n">
        <f aca="false" t="array" ref="H1259:H1259">SUM(IF(ewidencja!$A$8:$A$759=D1259,IF(ewidencja!$C$8:$C$759=E1259,ewidencja!$G$8:$G$759,0),0))</f>
        <v>0</v>
      </c>
    </row>
    <row r="1260" s="112" customFormat="true" ht="12.75" hidden="true" customHeight="true" outlineLevel="0" collapsed="false">
      <c r="A1260" s="49" t="s">
        <v>823</v>
      </c>
      <c r="B1260" s="49"/>
      <c r="C1260" s="50" t="str">
        <f aca="false">INDEX((klasyfikacja!$B$2:$B$136),MATCH(A1260,klasyfikacja!$A$2:$A$136,0))</f>
        <v>Dotacja celowa otrzymana z budżetu państwa na inwestycje i zakupy inwestycyjne realizowane przez powiat na podstawie porozumień z organami administracji rządowej</v>
      </c>
      <c r="D1260" s="98" t="n">
        <v>754</v>
      </c>
      <c r="E1260" s="102" t="n">
        <v>6420</v>
      </c>
      <c r="F1260" s="100" t="n">
        <f aca="false">SUM(G1260:H1260)</f>
        <v>0</v>
      </c>
      <c r="G1260" s="101" t="n">
        <f aca="false" t="array" ref="G1260:G1260">SUM(IF(ewidencja!$A$8:$A$759=D1260,IF(ewidencja!$C$8:$C$759=E1260,ewidencja!$F$8:$F$759,0),0))</f>
        <v>0</v>
      </c>
      <c r="H1260" s="101" t="n">
        <f aca="false" t="array" ref="H1260:H1260">SUM(IF(ewidencja!$A$8:$A$759=D1260,IF(ewidencja!$C$8:$C$759=E1260,ewidencja!$G$8:$G$759,0),0))</f>
        <v>0</v>
      </c>
    </row>
    <row r="1261" s="112" customFormat="true" ht="12.75" hidden="true" customHeight="true" outlineLevel="0" collapsed="false">
      <c r="A1261" s="49" t="s">
        <v>825</v>
      </c>
      <c r="B1261" s="49"/>
      <c r="C1261" s="50" t="str">
        <f aca="false">INDEX((klasyfikacja!$B$2:$B$136),MATCH(A1261,klasyfikacja!$A$2:$A$136,0))</f>
        <v>Dotacja celowa otrzymana z budżetu państwa na realizację inwestycji i zakupów inwestycyjnych własnych powiatu</v>
      </c>
      <c r="D1261" s="98" t="n">
        <v>754</v>
      </c>
      <c r="E1261" s="102" t="n">
        <v>6430</v>
      </c>
      <c r="F1261" s="100" t="n">
        <f aca="false">SUM(G1261:H1261)</f>
        <v>0</v>
      </c>
      <c r="G1261" s="101" t="n">
        <f aca="false" t="array" ref="G1261:G1261">SUM(IF(ewidencja!$A$8:$A$759=D1261,IF(ewidencja!$C$8:$C$759=E1261,ewidencja!$F$8:$F$759,0),0))</f>
        <v>0</v>
      </c>
      <c r="H1261" s="101" t="n">
        <f aca="false" t="array" ref="H1261:H1261">SUM(IF(ewidencja!$A$8:$A$759=D1261,IF(ewidencja!$C$8:$C$759=E1261,ewidencja!$G$8:$G$759,0),0))</f>
        <v>0</v>
      </c>
    </row>
    <row r="1262" s="112" customFormat="true" ht="12.75" hidden="true" customHeight="true" outlineLevel="0" collapsed="false">
      <c r="A1262" s="49" t="s">
        <v>827</v>
      </c>
      <c r="B1262" s="49"/>
      <c r="C1262" s="50" t="str">
        <f aca="false">INDEX((klasyfikacja!$B$2:$B$136),MATCH(A1262,klasyfikacja!$A$2:$A$136,0))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262" s="98" t="n">
        <v>754</v>
      </c>
      <c r="E1262" s="102" t="n">
        <v>6440</v>
      </c>
      <c r="F1262" s="100" t="n">
        <f aca="false">SUM(G1262:H1262)</f>
        <v>0</v>
      </c>
      <c r="G1262" s="101" t="n">
        <f aca="false" t="array" ref="G1262:G1262">SUM(IF(ewidencja!$A$8:$A$759=D1262,IF(ewidencja!$C$8:$C$759=E1262,ewidencja!$F$8:$F$759,0),0))</f>
        <v>0</v>
      </c>
      <c r="H1262" s="101" t="n">
        <f aca="false" t="array" ref="H1262:H1262">SUM(IF(ewidencja!$A$8:$A$759=D1262,IF(ewidencja!$C$8:$C$759=E1262,ewidencja!$G$8:$G$759,0),0))</f>
        <v>0</v>
      </c>
    </row>
    <row r="1263" s="112" customFormat="true" ht="12.75" hidden="true" customHeight="true" outlineLevel="0" collapsed="false">
      <c r="A1263" s="49" t="s">
        <v>829</v>
      </c>
      <c r="B1263" s="49"/>
      <c r="C1263" s="50" t="str">
        <f aca="false">INDEX((klasyfikacja!$B$2:$B$136),MATCH(A1263,klasyfikacja!$A$2:$A$136,0))</f>
        <v>Dotacja celowa otrzymana z gminy na inwestycje i zakupy inwestycyjne realizowane na podstawie porozumień (umów) między jednostkami samorządu terytorialnego</v>
      </c>
      <c r="D1263" s="98" t="n">
        <v>754</v>
      </c>
      <c r="E1263" s="102" t="n">
        <v>6610</v>
      </c>
      <c r="F1263" s="100" t="n">
        <f aca="false">SUM(G1263:H1263)</f>
        <v>0</v>
      </c>
      <c r="G1263" s="101" t="n">
        <f aca="false" t="array" ref="G1263:G1263">SUM(IF(ewidencja!$A$8:$A$759=D1263,IF(ewidencja!$C$8:$C$759=E1263,ewidencja!$F$8:$F$759,0),0))</f>
        <v>0</v>
      </c>
      <c r="H1263" s="101" t="n">
        <f aca="false" t="array" ref="H1263:H1263">SUM(IF(ewidencja!$A$8:$A$759=D1263,IF(ewidencja!$C$8:$C$759=E1263,ewidencja!$G$8:$G$759,0),0))</f>
        <v>0</v>
      </c>
    </row>
    <row r="1264" s="112" customFormat="true" ht="25.5" hidden="true" customHeight="true" outlineLevel="0" collapsed="false">
      <c r="A1264" s="49" t="s">
        <v>831</v>
      </c>
      <c r="B1264" s="49"/>
      <c r="C1264" s="50" t="str">
        <f aca="false">INDEX((klasyfikacja!$B$2:$B$136),MATCH(A1264,klasyfikacja!$A$2:$A$136,0))</f>
        <v>Dotacja celowa otrzymana z powiatu na inwestycje i zakupy inwestycyjne realizowane na podstawie porozumień (umów) między jednostkami samorządu terytorialnego</v>
      </c>
      <c r="D1264" s="98" t="n">
        <v>754</v>
      </c>
      <c r="E1264" s="102" t="n">
        <v>6620</v>
      </c>
      <c r="F1264" s="100" t="n">
        <f aca="false">SUM(G1264:H1264)</f>
        <v>0</v>
      </c>
      <c r="G1264" s="101" t="n">
        <f aca="false" t="array" ref="G1264:G1264">SUM(IF(ewidencja!$A$8:$A$759=D1264,IF(ewidencja!$C$8:$C$759=E1264,ewidencja!$F$8:$F$759,0),0))</f>
        <v>0</v>
      </c>
      <c r="H1264" s="101" t="n">
        <f aca="false" t="array" ref="H1264:H1264">SUM(IF(ewidencja!$A$8:$A$759=D1264,IF(ewidencja!$C$8:$C$759=E1264,ewidencja!$G$8:$G$759,0),0))</f>
        <v>0</v>
      </c>
    </row>
    <row r="1265" s="112" customFormat="true" ht="12.75" hidden="true" customHeight="true" outlineLevel="0" collapsed="false">
      <c r="A1265" s="49" t="s">
        <v>833</v>
      </c>
      <c r="B1265" s="49"/>
      <c r="C1265" s="50" t="str">
        <f aca="false">INDEX((klasyfikacja!$B$2:$B$136),MATCH(A1265,klasyfikacja!$A$2:$A$136,0))</f>
        <v>Dotacja celowa otrzymana z samorządu województwa na inwestycje i zakupy inwestycyjne realizowane na podstawie porozumień (umów) między jednostkami samorządu terytorialnego</v>
      </c>
      <c r="D1265" s="98" t="n">
        <v>754</v>
      </c>
      <c r="E1265" s="102" t="n">
        <v>6630</v>
      </c>
      <c r="F1265" s="100" t="n">
        <f aca="false">SUM(G1265:H1265)</f>
        <v>0</v>
      </c>
      <c r="G1265" s="101" t="n">
        <f aca="false" t="array" ref="G1265:G1265">SUM(IF(ewidencja!$A$8:$A$759=D1265,IF(ewidencja!$C$8:$C$759=E1265,ewidencja!$F$8:$F$759,0),0))</f>
        <v>0</v>
      </c>
      <c r="H1265" s="101" t="n">
        <f aca="false" t="array" ref="H1265:H1265">SUM(IF(ewidencja!$A$8:$A$759=D1265,IF(ewidencja!$C$8:$C$759=E1265,ewidencja!$G$8:$G$759,0),0))</f>
        <v>0</v>
      </c>
    </row>
    <row r="1266" s="112" customFormat="true" ht="12.75" hidden="true" customHeight="true" outlineLevel="0" collapsed="false">
      <c r="A1266" s="49" t="s">
        <v>837</v>
      </c>
      <c r="B1266" s="49"/>
      <c r="C1266" s="50" t="str">
        <f aca="false">INDEX((klasyfikacja!$B$2:$B$136),MATCH(A1266,klasyfikacja!$A$2:$A$136,0))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266" s="98" t="n">
        <v>754</v>
      </c>
      <c r="E1266" s="102" t="n">
        <v>6660</v>
      </c>
      <c r="F1266" s="100" t="n">
        <f aca="false">SUM(G1266:H1266)</f>
        <v>0</v>
      </c>
      <c r="G1266" s="101" t="n">
        <f aca="false" t="array" ref="G1266:G1266">SUM(IF(ewidencja!$A$8:$A$759=D1266,IF(ewidencja!$C$8:$C$759=E1266,ewidencja!$F$8:$F$759,0),0))</f>
        <v>0</v>
      </c>
      <c r="H1266" s="101" t="n">
        <f aca="false" t="array" ref="H1266:H1266">SUM(IF(ewidencja!$A$8:$A$759=D1266,IF(ewidencja!$C$8:$C$759=E1266,ewidencja!$G$8:$G$759,0),0))</f>
        <v>0</v>
      </c>
    </row>
    <row r="1267" s="112" customFormat="true" ht="12.75" hidden="true" customHeight="true" outlineLevel="0" collapsed="false">
      <c r="A1267" s="49" t="s">
        <v>839</v>
      </c>
      <c r="B1267" s="49"/>
      <c r="C1267" s="50" t="str">
        <f aca="false">INDEX((klasyfikacja!$B$2:$B$136),MATCH(A1267,klasyfikacja!$A$2:$A$136,0))</f>
        <v>Wpłata środków finansowych z niewykorzystanych w terminie wydatków, które nie wygasają z upływem roku budżetowego</v>
      </c>
      <c r="D1267" s="98" t="n">
        <v>754</v>
      </c>
      <c r="E1267" s="102" t="n">
        <v>6680</v>
      </c>
      <c r="F1267" s="100" t="n">
        <f aca="false">SUM(G1267:H1267)</f>
        <v>0</v>
      </c>
      <c r="G1267" s="101" t="n">
        <f aca="false" t="array" ref="G1267:G1267">SUM(IF(ewidencja!$A$8:$A$759=D1267,IF(ewidencja!$C$8:$C$759=E1267,ewidencja!$F$8:$F$759,0),0))</f>
        <v>0</v>
      </c>
      <c r="H1267" s="101" t="n">
        <f aca="false" t="array" ref="H1267:H1267">SUM(IF(ewidencja!$A$8:$A$759=D1267,IF(ewidencja!$C$8:$C$759=E1267,ewidencja!$G$8:$G$759,0),0))</f>
        <v>0</v>
      </c>
    </row>
    <row r="1268" s="112" customFormat="true" ht="12.75" hidden="true" customHeight="true" outlineLevel="0" collapsed="false">
      <c r="A1268" s="49" t="s">
        <v>841</v>
      </c>
      <c r="B1268" s="49"/>
      <c r="C1268" s="50" t="str">
        <f aca="false">INDEX((klasyfikacja!$B$2:$B$136),MATCH(A1268,klasyfikacja!$A$2:$A$136,0))</f>
        <v>Wpływy ze zwrotów niewykorzystanych dotacji oraz płatności, dotyczące dochodów majątkowych</v>
      </c>
      <c r="D1268" s="105" t="n">
        <v>754</v>
      </c>
      <c r="E1268" s="106" t="n">
        <v>6690</v>
      </c>
      <c r="F1268" s="100" t="n">
        <f aca="false">SUM(G1268:H1268)</f>
        <v>0</v>
      </c>
      <c r="G1268" s="101" t="n">
        <f aca="false" t="array" ref="G1268:G1268">SUM(IF(ewidencja!$A$8:$A$759=D1268,IF(ewidencja!$C$8:$C$759=E1268,ewidencja!$F$8:$F$759,0),0))</f>
        <v>0</v>
      </c>
      <c r="H1268" s="101" t="n">
        <f aca="false" t="array" ref="H1268:H1268">SUM(IF(ewidencja!$A$8:$A$759=D1268,IF(ewidencja!$C$8:$C$759=E1268,ewidencja!$G$8:$G$759,0),0))</f>
        <v>0</v>
      </c>
    </row>
    <row r="1269" s="112" customFormat="true" ht="31.5" hidden="false" customHeight="true" outlineLevel="0" collapsed="false">
      <c r="A1269" s="88" t="n">
        <v>755</v>
      </c>
      <c r="B1269" s="88" t="n">
        <v>1</v>
      </c>
      <c r="C1269" s="89" t="s">
        <v>882</v>
      </c>
      <c r="D1269" s="90"/>
      <c r="E1269" s="90"/>
      <c r="F1269" s="91" t="n">
        <f aca="false">SUM(G1269:H1269)</f>
        <v>2046000</v>
      </c>
      <c r="G1269" s="92" t="n">
        <f aca="false">SUM(G1270+G1358)</f>
        <v>0</v>
      </c>
      <c r="H1269" s="92" t="n">
        <f aca="false">SUM(H1270+H1358)</f>
        <v>2046000</v>
      </c>
    </row>
    <row r="1270" s="112" customFormat="true" ht="18" hidden="false" customHeight="true" outlineLevel="0" collapsed="false">
      <c r="A1270" s="94"/>
      <c r="B1270" s="94"/>
      <c r="C1270" s="95" t="s">
        <v>860</v>
      </c>
      <c r="D1270" s="90"/>
      <c r="E1270" s="90"/>
      <c r="F1270" s="96" t="n">
        <f aca="false">SUM(G1270:H1270)</f>
        <v>2046000</v>
      </c>
      <c r="G1270" s="97" t="n">
        <f aca="false">SUM(G1271:G1357)</f>
        <v>0</v>
      </c>
      <c r="H1270" s="97" t="n">
        <f aca="false">SUM(H1271:H1357)</f>
        <v>2046000</v>
      </c>
    </row>
    <row r="1271" s="112" customFormat="true" ht="12.75" hidden="true" customHeight="true" outlineLevel="0" collapsed="false">
      <c r="A1271" s="49" t="s">
        <v>576</v>
      </c>
      <c r="B1271" s="49"/>
      <c r="C1271" s="50" t="str">
        <f aca="false">INDEX((klasyfikacja!$B$2:$B$136),MATCH(A1271,klasyfikacja!$A$2:$A$136,0))</f>
        <v>Wpływy z podatku dochodowego od osób fizycznych</v>
      </c>
      <c r="D1271" s="98" t="n">
        <v>755</v>
      </c>
      <c r="E1271" s="99" t="s">
        <v>501</v>
      </c>
      <c r="F1271" s="100" t="n">
        <f aca="false">SUM(G1271:H1271)</f>
        <v>0</v>
      </c>
      <c r="G1271" s="101" t="n">
        <f aca="false" t="array" ref="G1271:G1271">SUM(IF(ewidencja!$A$8:$A$759=D1271,IF(ewidencja!$C$8:$C$759=E1271,ewidencja!$F$8:$F$759,0),0))</f>
        <v>0</v>
      </c>
      <c r="H1271" s="101" t="n">
        <f aca="false" t="array" ref="H1271:H1271">SUM(IF(ewidencja!$A$8:$A$759=D1271,IF(ewidencja!$C$8:$C$759=E1271,ewidencja!$G$8:$G$759,0),0))</f>
        <v>0</v>
      </c>
    </row>
    <row r="1272" s="112" customFormat="true" ht="12.75" hidden="true" customHeight="true" outlineLevel="0" collapsed="false">
      <c r="A1272" s="49" t="s">
        <v>578</v>
      </c>
      <c r="B1272" s="49"/>
      <c r="C1272" s="50" t="str">
        <f aca="false">INDEX((klasyfikacja!$B$2:$B$136),MATCH(A1272,klasyfikacja!$A$2:$A$136,0))</f>
        <v>Wpływy z podatku dochodowego od osób prawnych</v>
      </c>
      <c r="D1272" s="98" t="n">
        <v>755</v>
      </c>
      <c r="E1272" s="102" t="s">
        <v>498</v>
      </c>
      <c r="F1272" s="100" t="n">
        <f aca="false">SUM(G1272:H1272)</f>
        <v>0</v>
      </c>
      <c r="G1272" s="101" t="n">
        <f aca="false" t="array" ref="G1272:G1272">SUM(IF(ewidencja!$A$8:$A$759=D1272,IF(ewidencja!$C$8:$C$759=E1272,ewidencja!$F$8:$F$759,0),0))</f>
        <v>0</v>
      </c>
      <c r="H1272" s="101" t="n">
        <f aca="false" t="array" ref="H1272:H1272">SUM(IF(ewidencja!$A$8:$A$759=D1272,IF(ewidencja!$C$8:$C$759=E1272,ewidencja!$G$8:$G$759,0),0))</f>
        <v>0</v>
      </c>
    </row>
    <row r="1273" s="112" customFormat="true" ht="12.75" hidden="true" customHeight="true" outlineLevel="0" collapsed="false">
      <c r="A1273" s="49" t="s">
        <v>580</v>
      </c>
      <c r="B1273" s="49"/>
      <c r="C1273" s="50" t="str">
        <f aca="false">INDEX((klasyfikacja!$B$2:$B$136),MATCH(A1273,klasyfikacja!$A$2:$A$136,0))</f>
        <v>Wpływy z części opłaty za zezwolenie na sprzedaż napojów alkoholowych w obrocie hurtowym</v>
      </c>
      <c r="D1273" s="98" t="n">
        <v>755</v>
      </c>
      <c r="E1273" s="102" t="s">
        <v>334</v>
      </c>
      <c r="F1273" s="100" t="n">
        <f aca="false">SUM(G1273:H1273)</f>
        <v>0</v>
      </c>
      <c r="G1273" s="101" t="n">
        <f aca="false" t="array" ref="G1273:G1273">SUM(IF(ewidencja!$A$8:$A$759=D1273,IF(ewidencja!$C$8:$C$759=E1273,ewidencja!$F$8:$F$759,0),0))</f>
        <v>0</v>
      </c>
      <c r="H1273" s="101" t="n">
        <f aca="false" t="array" ref="H1273:H1273">SUM(IF(ewidencja!$A$8:$A$759=D1273,IF(ewidencja!$C$8:$C$759=E1273,ewidencja!$G$8:$G$759,0),0))</f>
        <v>0</v>
      </c>
    </row>
    <row r="1274" s="112" customFormat="true" ht="12.75" hidden="true" customHeight="true" outlineLevel="0" collapsed="false">
      <c r="A1274" s="49" t="s">
        <v>582</v>
      </c>
      <c r="B1274" s="49"/>
      <c r="C1274" s="50" t="str">
        <f aca="false">INDEX((klasyfikacja!$B$2:$B$136),MATCH(A1274,klasyfikacja!$A$2:$A$136,0))</f>
        <v>Wpływy z podatku od nieruchomości</v>
      </c>
      <c r="D1274" s="98" t="n">
        <v>755</v>
      </c>
      <c r="E1274" s="102" t="s">
        <v>405</v>
      </c>
      <c r="F1274" s="100" t="n">
        <f aca="false">SUM(G1274:H1274)</f>
        <v>0</v>
      </c>
      <c r="G1274" s="101" t="n">
        <f aca="false" t="array" ref="G1274:G1274">SUM(IF(ewidencja!$A$8:$A$759=D1274,IF(ewidencja!$C$8:$C$759=E1274,ewidencja!$F$8:$F$759,0),0))</f>
        <v>0</v>
      </c>
      <c r="H1274" s="101" t="n">
        <f aca="false" t="array" ref="H1274:H1274">SUM(IF(ewidencja!$A$8:$A$759=D1274,IF(ewidencja!$C$8:$C$759=E1274,ewidencja!$G$8:$G$759,0),0))</f>
        <v>0</v>
      </c>
    </row>
    <row r="1275" s="112" customFormat="true" ht="12.75" hidden="true" customHeight="true" outlineLevel="0" collapsed="false">
      <c r="A1275" s="49" t="s">
        <v>584</v>
      </c>
      <c r="B1275" s="49"/>
      <c r="C1275" s="50" t="str">
        <f aca="false">INDEX((klasyfikacja!$B$2:$B$136),MATCH(A1275,klasyfikacja!$A$2:$A$136,0))</f>
        <v>Wpływy z podatku rolnego</v>
      </c>
      <c r="D1275" s="98" t="n">
        <v>755</v>
      </c>
      <c r="E1275" s="102" t="s">
        <v>411</v>
      </c>
      <c r="F1275" s="100" t="n">
        <f aca="false">SUM(G1275:H1275)</f>
        <v>0</v>
      </c>
      <c r="G1275" s="101" t="n">
        <f aca="false" t="array" ref="G1275:G1275">SUM(IF(ewidencja!$A$8:$A$759=D1275,IF(ewidencja!$C$8:$C$759=E1275,ewidencja!$F$8:$F$759,0),0))</f>
        <v>0</v>
      </c>
      <c r="H1275" s="101" t="n">
        <f aca="false" t="array" ref="H1275:H1275">SUM(IF(ewidencja!$A$8:$A$759=D1275,IF(ewidencja!$C$8:$C$759=E1275,ewidencja!$G$8:$G$759,0),0))</f>
        <v>0</v>
      </c>
    </row>
    <row r="1276" s="112" customFormat="true" ht="12.75" hidden="true" customHeight="true" outlineLevel="0" collapsed="false">
      <c r="A1276" s="49" t="s">
        <v>586</v>
      </c>
      <c r="B1276" s="49"/>
      <c r="C1276" s="50" t="str">
        <f aca="false">INDEX((klasyfikacja!$B$2:$B$136),MATCH(A1276,klasyfikacja!$A$2:$A$136,0))</f>
        <v>Wpływy z podatku leśnego</v>
      </c>
      <c r="D1276" s="98" t="n">
        <v>755</v>
      </c>
      <c r="E1276" s="102" t="s">
        <v>400</v>
      </c>
      <c r="F1276" s="100" t="n">
        <f aca="false">SUM(G1276:H1276)</f>
        <v>0</v>
      </c>
      <c r="G1276" s="101" t="n">
        <f aca="false" t="array" ref="G1276:G1276">SUM(IF(ewidencja!$A$8:$A$759=D1276,IF(ewidencja!$C$8:$C$759=E1276,ewidencja!$F$8:$F$759,0),0))</f>
        <v>0</v>
      </c>
      <c r="H1276" s="101" t="n">
        <f aca="false" t="array" ref="H1276:H1276">SUM(IF(ewidencja!$A$8:$A$759=D1276,IF(ewidencja!$C$8:$C$759=E1276,ewidencja!$G$8:$G$759,0),0))</f>
        <v>0</v>
      </c>
    </row>
    <row r="1277" s="112" customFormat="true" ht="12.75" hidden="true" customHeight="true" outlineLevel="0" collapsed="false">
      <c r="A1277" s="49" t="s">
        <v>588</v>
      </c>
      <c r="B1277" s="49"/>
      <c r="C1277" s="50" t="str">
        <f aca="false">INDEX((klasyfikacja!$B$2:$B$136),MATCH(A1277,klasyfikacja!$A$2:$A$136,0))</f>
        <v>Wpływy z podatku od środków transportowych</v>
      </c>
      <c r="D1277" s="98" t="n">
        <v>755</v>
      </c>
      <c r="E1277" s="102" t="s">
        <v>409</v>
      </c>
      <c r="F1277" s="100" t="n">
        <f aca="false">SUM(G1277:H1277)</f>
        <v>0</v>
      </c>
      <c r="G1277" s="101" t="n">
        <f aca="false" t="array" ref="G1277:G1277">SUM(IF(ewidencja!$A$8:$A$759=D1277,IF(ewidencja!$C$8:$C$759=E1277,ewidencja!$F$8:$F$759,0),0))</f>
        <v>0</v>
      </c>
      <c r="H1277" s="101" t="n">
        <f aca="false" t="array" ref="H1277:H1277">SUM(IF(ewidencja!$A$8:$A$759=D1277,IF(ewidencja!$C$8:$C$759=E1277,ewidencja!$G$8:$G$759,0),0))</f>
        <v>0</v>
      </c>
    </row>
    <row r="1278" s="112" customFormat="true" ht="12.75" hidden="true" customHeight="true" outlineLevel="0" collapsed="false">
      <c r="A1278" s="49" t="s">
        <v>590</v>
      </c>
      <c r="B1278" s="49"/>
      <c r="C1278" s="50" t="str">
        <f aca="false">INDEX((klasyfikacja!$B$2:$B$136),MATCH(A1278,klasyfikacja!$A$2:$A$136,0))</f>
        <v>Wpływy z podatku od działalności gospodarczej osób fizycznych, opłacanego w formie karty podatkowej</v>
      </c>
      <c r="D1278" s="98" t="n">
        <v>755</v>
      </c>
      <c r="E1278" s="102" t="s">
        <v>170</v>
      </c>
      <c r="F1278" s="100" t="n">
        <f aca="false">SUM(G1278:H1278)</f>
        <v>0</v>
      </c>
      <c r="G1278" s="101" t="n">
        <f aca="false" t="array" ref="G1278:G1278">SUM(IF(ewidencja!$A$8:$A$759=D1278,IF(ewidencja!$C$8:$C$759=E1278,ewidencja!$F$8:$F$759,0),0))</f>
        <v>0</v>
      </c>
      <c r="H1278" s="101" t="n">
        <f aca="false" t="array" ref="H1278:H1278">SUM(IF(ewidencja!$A$8:$A$759=D1278,IF(ewidencja!$C$8:$C$759=E1278,ewidencja!$G$8:$G$759,0),0))</f>
        <v>0</v>
      </c>
    </row>
    <row r="1279" s="112" customFormat="true" ht="12.75" hidden="true" customHeight="true" outlineLevel="0" collapsed="false">
      <c r="A1279" s="49" t="s">
        <v>592</v>
      </c>
      <c r="B1279" s="49"/>
      <c r="C1279" s="50" t="str">
        <f aca="false">INDEX((klasyfikacja!$B$2:$B$136),MATCH(A1279,klasyfikacja!$A$2:$A$136,0))</f>
        <v>Wpływy z podatku od spadków i darowizn</v>
      </c>
      <c r="D1279" s="98" t="n">
        <v>755</v>
      </c>
      <c r="E1279" s="102" t="s">
        <v>407</v>
      </c>
      <c r="F1279" s="100" t="n">
        <f aca="false">SUM(G1279:H1279)</f>
        <v>0</v>
      </c>
      <c r="G1279" s="101" t="n">
        <f aca="false" t="array" ref="G1279:G1279">SUM(IF(ewidencja!$A$8:$A$759=D1279,IF(ewidencja!$C$8:$C$759=E1279,ewidencja!$F$8:$F$759,0),0))</f>
        <v>0</v>
      </c>
      <c r="H1279" s="101" t="n">
        <f aca="false" t="array" ref="H1279:H1279">SUM(IF(ewidencja!$A$8:$A$759=D1279,IF(ewidencja!$C$8:$C$759=E1279,ewidencja!$G$8:$G$759,0),0))</f>
        <v>0</v>
      </c>
    </row>
    <row r="1280" s="112" customFormat="true" ht="12.75" hidden="true" customHeight="true" outlineLevel="0" collapsed="false">
      <c r="A1280" s="49" t="s">
        <v>594</v>
      </c>
      <c r="B1280" s="49"/>
      <c r="C1280" s="50" t="str">
        <f aca="false">INDEX((klasyfikacja!$B$2:$B$136),MATCH(A1280,klasyfikacja!$A$2:$A$136,0))</f>
        <v>Wpływy z opłaty od posiadania psów</v>
      </c>
      <c r="D1280" s="98" t="n">
        <v>755</v>
      </c>
      <c r="E1280" s="102" t="s">
        <v>336</v>
      </c>
      <c r="F1280" s="100" t="n">
        <f aca="false">SUM(G1280:H1280)</f>
        <v>0</v>
      </c>
      <c r="G1280" s="101" t="n">
        <f aca="false" t="array" ref="G1280:G1280">SUM(IF(ewidencja!$A$8:$A$759=D1280,IF(ewidencja!$C$8:$C$759=E1280,ewidencja!$F$8:$F$759,0),0))</f>
        <v>0</v>
      </c>
      <c r="H1280" s="101" t="n">
        <f aca="false" t="array" ref="H1280:H1280">SUM(IF(ewidencja!$A$8:$A$759=D1280,IF(ewidencja!$C$8:$C$759=E1280,ewidencja!$G$8:$G$759,0),0))</f>
        <v>0</v>
      </c>
    </row>
    <row r="1281" s="112" customFormat="true" ht="12.75" hidden="true" customHeight="true" outlineLevel="0" collapsed="false">
      <c r="A1281" s="49" t="s">
        <v>596</v>
      </c>
      <c r="B1281" s="49"/>
      <c r="C1281" s="50" t="str">
        <f aca="false">INDEX((klasyfikacja!$B$2:$B$136),MATCH(A1281,klasyfikacja!$A$2:$A$136,0))</f>
        <v>Wpływy z opłaty uzdrowiskowej, pobieranej w gminach posiadających status gminy uzdrowiskowej</v>
      </c>
      <c r="D1281" s="98" t="n">
        <v>755</v>
      </c>
      <c r="E1281" s="102" t="s">
        <v>861</v>
      </c>
      <c r="F1281" s="100" t="n">
        <f aca="false">SUM(G1281:H1281)</f>
        <v>0</v>
      </c>
      <c r="G1281" s="101" t="n">
        <f aca="false" t="array" ref="G1281:G1281">SUM(IF(ewidencja!$A$8:$A$759=D1281,IF(ewidencja!$C$8:$C$759=E1281,ewidencja!$F$8:$F$759,0),0))</f>
        <v>0</v>
      </c>
      <c r="H1281" s="101" t="n">
        <f aca="false" t="array" ref="H1281:H1281">SUM(IF(ewidencja!$A$8:$A$759=D1281,IF(ewidencja!$C$8:$C$759=E1281,ewidencja!$G$8:$G$759,0),0))</f>
        <v>0</v>
      </c>
    </row>
    <row r="1282" s="112" customFormat="true" ht="12.75" hidden="true" customHeight="true" outlineLevel="0" collapsed="false">
      <c r="A1282" s="49" t="s">
        <v>598</v>
      </c>
      <c r="B1282" s="49"/>
      <c r="C1282" s="50" t="str">
        <f aca="false">INDEX((klasyfikacja!$B$2:$B$136),MATCH(A1282,klasyfikacja!$A$2:$A$136,0))</f>
        <v>Wpływy z opłaty produktowej</v>
      </c>
      <c r="D1282" s="98" t="n">
        <v>755</v>
      </c>
      <c r="E1282" s="102" t="s">
        <v>338</v>
      </c>
      <c r="F1282" s="100" t="n">
        <f aca="false">SUM(G1282:H1282)</f>
        <v>0</v>
      </c>
      <c r="G1282" s="101" t="n">
        <f aca="false" t="array" ref="G1282:G1282">SUM(IF(ewidencja!$A$8:$A$759=D1282,IF(ewidencja!$C$8:$C$759=E1282,ewidencja!$F$8:$F$759,0),0))</f>
        <v>0</v>
      </c>
      <c r="H1282" s="101" t="n">
        <f aca="false" t="array" ref="H1282:H1282">SUM(IF(ewidencja!$A$8:$A$759=D1282,IF(ewidencja!$C$8:$C$759=E1282,ewidencja!$G$8:$G$759,0),0))</f>
        <v>0</v>
      </c>
    </row>
    <row r="1283" s="112" customFormat="true" ht="12.75" hidden="true" customHeight="true" outlineLevel="0" collapsed="false">
      <c r="A1283" s="49" t="s">
        <v>600</v>
      </c>
      <c r="B1283" s="49"/>
      <c r="C1283" s="50" t="str">
        <f aca="false">INDEX((klasyfikacja!$B$2:$B$136),MATCH(A1283,klasyfikacja!$A$2:$A$136,0))</f>
        <v>Wpływy z opłaty skarbowej</v>
      </c>
      <c r="D1283" s="98" t="n">
        <v>755</v>
      </c>
      <c r="E1283" s="102" t="s">
        <v>341</v>
      </c>
      <c r="F1283" s="100" t="n">
        <f aca="false">SUM(G1283:H1283)</f>
        <v>0</v>
      </c>
      <c r="G1283" s="101" t="n">
        <f aca="false" t="array" ref="G1283:G1283">SUM(IF(ewidencja!$A$8:$A$759=D1283,IF(ewidencja!$C$8:$C$759=E1283,ewidencja!$F$8:$F$759,0),0))</f>
        <v>0</v>
      </c>
      <c r="H1283" s="101" t="n">
        <f aca="false" t="array" ref="H1283:H1283">SUM(IF(ewidencja!$A$8:$A$759=D1283,IF(ewidencja!$C$8:$C$759=E1283,ewidencja!$G$8:$G$759,0),0))</f>
        <v>0</v>
      </c>
    </row>
    <row r="1284" s="112" customFormat="true" ht="12.75" hidden="true" customHeight="true" outlineLevel="0" collapsed="false">
      <c r="A1284" s="49" t="s">
        <v>602</v>
      </c>
      <c r="B1284" s="49"/>
      <c r="C1284" s="50" t="str">
        <f aca="false">INDEX((klasyfikacja!$B$2:$B$136),MATCH(A1284,klasyfikacja!$A$2:$A$136,0))</f>
        <v>Wpływy z opłaty komunikacyjnej</v>
      </c>
      <c r="D1284" s="98" t="n">
        <v>755</v>
      </c>
      <c r="E1284" s="102" t="s">
        <v>332</v>
      </c>
      <c r="F1284" s="100" t="n">
        <f aca="false">SUM(G1284:H1284)</f>
        <v>0</v>
      </c>
      <c r="G1284" s="101" t="n">
        <f aca="false" t="array" ref="G1284:G1284">SUM(IF(ewidencja!$A$8:$A$759=D1284,IF(ewidencja!$C$8:$C$759=E1284,ewidencja!$F$8:$F$759,0),0))</f>
        <v>0</v>
      </c>
      <c r="H1284" s="101" t="n">
        <f aca="false" t="array" ref="H1284:H1284">SUM(IF(ewidencja!$A$8:$A$759=D1284,IF(ewidencja!$C$8:$C$759=E1284,ewidencja!$G$8:$G$759,0),0))</f>
        <v>0</v>
      </c>
    </row>
    <row r="1285" s="112" customFormat="true" ht="12.75" hidden="true" customHeight="true" outlineLevel="0" collapsed="false">
      <c r="A1285" s="49" t="s">
        <v>604</v>
      </c>
      <c r="B1285" s="49"/>
      <c r="C1285" s="50" t="str">
        <f aca="false">INDEX((klasyfikacja!$B$2:$B$136),MATCH(A1285,klasyfikacja!$A$2:$A$136,0))</f>
        <v>Wpływy z opłaty targowej</v>
      </c>
      <c r="D1285" s="98" t="n">
        <v>755</v>
      </c>
      <c r="E1285" s="102" t="s">
        <v>344</v>
      </c>
      <c r="F1285" s="100" t="n">
        <f aca="false">SUM(G1285:H1285)</f>
        <v>0</v>
      </c>
      <c r="G1285" s="101" t="n">
        <f aca="false" t="array" ref="G1285:G1285">SUM(IF(ewidencja!$A$8:$A$759=D1285,IF(ewidencja!$C$8:$C$759=E1285,ewidencja!$F$8:$F$759,0),0))</f>
        <v>0</v>
      </c>
      <c r="H1285" s="101" t="n">
        <f aca="false" t="array" ref="H1285:H1285">SUM(IF(ewidencja!$A$8:$A$759=D1285,IF(ewidencja!$C$8:$C$759=E1285,ewidencja!$G$8:$G$759,0),0))</f>
        <v>0</v>
      </c>
    </row>
    <row r="1286" s="112" customFormat="true" ht="12.75" hidden="true" customHeight="true" outlineLevel="0" collapsed="false">
      <c r="A1286" s="49" t="s">
        <v>606</v>
      </c>
      <c r="B1286" s="49"/>
      <c r="C1286" s="50" t="str">
        <f aca="false">INDEX((klasyfikacja!$B$2:$B$136),MATCH(A1286,klasyfikacja!$A$2:$A$136,0))</f>
        <v>Wpływy z opłaty miejscowej</v>
      </c>
      <c r="D1286" s="98" t="n">
        <v>755</v>
      </c>
      <c r="E1286" s="102" t="s">
        <v>862</v>
      </c>
      <c r="F1286" s="100" t="n">
        <f aca="false">SUM(G1286:H1286)</f>
        <v>0</v>
      </c>
      <c r="G1286" s="101" t="n">
        <f aca="false" t="array" ref="G1286:G1286">SUM(IF(ewidencja!$A$8:$A$759=D1286,IF(ewidencja!$C$8:$C$759=E1286,ewidencja!$F$8:$F$759,0),0))</f>
        <v>0</v>
      </c>
      <c r="H1286" s="101" t="n">
        <f aca="false" t="array" ref="H1286:H1286">SUM(IF(ewidencja!$A$8:$A$759=D1286,IF(ewidencja!$C$8:$C$759=E1286,ewidencja!$G$8:$G$759,0),0))</f>
        <v>0</v>
      </c>
    </row>
    <row r="1287" s="112" customFormat="true" ht="12.75" hidden="true" customHeight="true" outlineLevel="0" collapsed="false">
      <c r="A1287" s="49" t="s">
        <v>608</v>
      </c>
      <c r="B1287" s="49"/>
      <c r="C1287" s="50" t="str">
        <f aca="false">INDEX((klasyfikacja!$B$2:$B$136),MATCH(A1287,klasyfikacja!$A$2:$A$136,0))</f>
        <v>Wpływy z opłaty eksploatacyjnej</v>
      </c>
      <c r="D1287" s="98" t="n">
        <v>755</v>
      </c>
      <c r="E1287" s="102" t="s">
        <v>330</v>
      </c>
      <c r="F1287" s="100" t="n">
        <f aca="false">SUM(G1287:H1287)</f>
        <v>0</v>
      </c>
      <c r="G1287" s="101" t="n">
        <f aca="false" t="array" ref="G1287:G1287">SUM(IF(ewidencja!$A$8:$A$759=D1287,IF(ewidencja!$C$8:$C$759=E1287,ewidencja!$F$8:$F$759,0),0))</f>
        <v>0</v>
      </c>
      <c r="H1287" s="101" t="n">
        <f aca="false" t="array" ref="H1287:H1287">SUM(IF(ewidencja!$A$8:$A$759=D1287,IF(ewidencja!$C$8:$C$759=E1287,ewidencja!$G$8:$G$759,0),0))</f>
        <v>0</v>
      </c>
    </row>
    <row r="1288" s="112" customFormat="true" ht="12.75" hidden="true" customHeight="true" outlineLevel="0" collapsed="false">
      <c r="A1288" s="49" t="s">
        <v>610</v>
      </c>
      <c r="B1288" s="49"/>
      <c r="C1288" s="50" t="str">
        <f aca="false">INDEX((klasyfikacja!$B$2:$B$136),MATCH(A1288,klasyfikacja!$A$2:$A$136,0))</f>
        <v>Wpływy z opłat za trwały zarząd, użytkowanie i służebności</v>
      </c>
      <c r="D1288" s="98" t="n">
        <v>755</v>
      </c>
      <c r="E1288" s="102" t="s">
        <v>390</v>
      </c>
      <c r="F1288" s="100" t="n">
        <f aca="false">SUM(G1288:H1288)</f>
        <v>0</v>
      </c>
      <c r="G1288" s="101" t="n">
        <f aca="false" t="array" ref="G1288:G1288">SUM(IF(ewidencja!$A$8:$A$759=D1288,IF(ewidencja!$C$8:$C$759=E1288,ewidencja!$F$8:$F$759,0),0))</f>
        <v>0</v>
      </c>
      <c r="H1288" s="101" t="n">
        <f aca="false" t="array" ref="H1288:H1288">SUM(IF(ewidencja!$A$8:$A$759=D1288,IF(ewidencja!$C$8:$C$759=E1288,ewidencja!$G$8:$G$759,0),0))</f>
        <v>0</v>
      </c>
    </row>
    <row r="1289" s="112" customFormat="true" ht="12.75" hidden="true" customHeight="true" outlineLevel="0" collapsed="false">
      <c r="A1289" s="49" t="s">
        <v>612</v>
      </c>
      <c r="B1289" s="49"/>
      <c r="C1289" s="50" t="str">
        <f aca="false">INDEX((klasyfikacja!$B$2:$B$136),MATCH(A1289,klasyfikacja!$A$2:$A$136,0))</f>
        <v>Wpływy z opłat za zezwolenia na sprzedaż napojów alkoholowych</v>
      </c>
      <c r="D1289" s="98" t="n">
        <v>755</v>
      </c>
      <c r="E1289" s="102" t="s">
        <v>375</v>
      </c>
      <c r="F1289" s="100" t="n">
        <f aca="false">SUM(G1289:H1289)</f>
        <v>0</v>
      </c>
      <c r="G1289" s="101" t="n">
        <f aca="false" t="array" ref="G1289:G1289">SUM(IF(ewidencja!$A$8:$A$759=D1289,IF(ewidencja!$C$8:$C$759=E1289,ewidencja!$F$8:$F$759,0),0))</f>
        <v>0</v>
      </c>
      <c r="H1289" s="101" t="n">
        <f aca="false" t="array" ref="H1289:H1289">SUM(IF(ewidencja!$A$8:$A$759=D1289,IF(ewidencja!$C$8:$C$759=E1289,ewidencja!$G$8:$G$759,0),0))</f>
        <v>0</v>
      </c>
    </row>
    <row r="1290" s="112" customFormat="true" ht="12.75" hidden="true" customHeight="true" outlineLevel="0" collapsed="false">
      <c r="A1290" s="49" t="s">
        <v>614</v>
      </c>
      <c r="B1290" s="49"/>
      <c r="C1290" s="50" t="str">
        <f aca="false">INDEX((klasyfikacja!$B$2:$B$136),MATCH(A1290,klasyfikacja!$A$2:$A$136,0))</f>
        <v>Wpływy z innych lokalnych opłat pobieranych przez jednostki samorządu terytorialnego na podstawie odrębnych ustaw</v>
      </c>
      <c r="D1290" s="98" t="n">
        <v>755</v>
      </c>
      <c r="E1290" s="102" t="s">
        <v>30</v>
      </c>
      <c r="F1290" s="100" t="n">
        <f aca="false">SUM(G1290:H1290)</f>
        <v>0</v>
      </c>
      <c r="G1290" s="101" t="n">
        <f aca="false" t="array" ref="G1290:G1290">SUM(IF(ewidencja!$A$8:$A$759=D1290,IF(ewidencja!$C$8:$C$759=E1290,ewidencja!$F$8:$F$759,0),0))</f>
        <v>0</v>
      </c>
      <c r="H1290" s="101" t="n">
        <f aca="false" t="array" ref="H1290:H1290">SUM(IF(ewidencja!$A$8:$A$759=D1290,IF(ewidencja!$C$8:$C$759=E1290,ewidencja!$G$8:$G$759,0),0))</f>
        <v>0</v>
      </c>
    </row>
    <row r="1291" s="112" customFormat="true" ht="12.75" hidden="true" customHeight="true" outlineLevel="0" collapsed="false">
      <c r="A1291" s="49" t="s">
        <v>616</v>
      </c>
      <c r="B1291" s="49"/>
      <c r="C1291" s="50" t="str">
        <f aca="false">INDEX((klasyfikacja!$B$2:$B$136),MATCH(A1291,klasyfikacja!$A$2:$A$136,0))</f>
        <v>Wpływy z podatku od czynności cywilnoprawnych</v>
      </c>
      <c r="D1291" s="98" t="n">
        <v>755</v>
      </c>
      <c r="E1291" s="102" t="s">
        <v>403</v>
      </c>
      <c r="F1291" s="100" t="n">
        <f aca="false">SUM(G1291:H1291)</f>
        <v>0</v>
      </c>
      <c r="G1291" s="101" t="n">
        <f aca="false" t="array" ref="G1291:G1291">SUM(IF(ewidencja!$A$8:$A$759=D1291,IF(ewidencja!$C$8:$C$759=E1291,ewidencja!$F$8:$F$759,0),0))</f>
        <v>0</v>
      </c>
      <c r="H1291" s="101" t="n">
        <f aca="false" t="array" ref="H1291:H1291">SUM(IF(ewidencja!$A$8:$A$759=D1291,IF(ewidencja!$C$8:$C$759=E1291,ewidencja!$G$8:$G$759,0),0))</f>
        <v>0</v>
      </c>
    </row>
    <row r="1292" s="112" customFormat="true" ht="12.75" hidden="true" customHeight="true" outlineLevel="0" collapsed="false">
      <c r="A1292" s="49" t="s">
        <v>618</v>
      </c>
      <c r="B1292" s="49"/>
      <c r="C1292" s="50" t="str">
        <f aca="false">INDEX((klasyfikacja!$B$2:$B$136),MATCH(A1292,klasyfikacja!$A$2:$A$136,0))</f>
        <v>Wpływy z opłat z tytułu użytkowania wieczystego nieruchomości</v>
      </c>
      <c r="D1292" s="98" t="n">
        <v>755</v>
      </c>
      <c r="E1292" s="102" t="s">
        <v>393</v>
      </c>
      <c r="F1292" s="100" t="n">
        <f aca="false">SUM(G1292:H1292)</f>
        <v>0</v>
      </c>
      <c r="G1292" s="101" t="n">
        <f aca="false" t="array" ref="G1292:G1292">SUM(IF(ewidencja!$A$8:$A$759=D1292,IF(ewidencja!$C$8:$C$759=E1292,ewidencja!$F$8:$F$759,0),0))</f>
        <v>0</v>
      </c>
      <c r="H1292" s="101" t="n">
        <f aca="false" t="array" ref="H1292:H1292">SUM(IF(ewidencja!$A$8:$A$759=D1292,IF(ewidencja!$C$8:$C$759=E1292,ewidencja!$G$8:$G$759,0),0))</f>
        <v>0</v>
      </c>
    </row>
    <row r="1293" s="112" customFormat="true" ht="12.75" hidden="true" customHeight="true" outlineLevel="0" collapsed="false">
      <c r="A1293" s="49" t="s">
        <v>620</v>
      </c>
      <c r="B1293" s="49"/>
      <c r="C1293" s="50" t="str">
        <f aca="false">INDEX((klasyfikacja!$B$2:$B$136),MATCH(A1293,klasyfikacja!$A$2:$A$136,0))</f>
        <v>Wpływy z tytułu grzywien, mandatów i innych kar pieniężnych od osób fizycznych</v>
      </c>
      <c r="D1293" s="98" t="n">
        <v>755</v>
      </c>
      <c r="E1293" s="102" t="s">
        <v>173</v>
      </c>
      <c r="F1293" s="100" t="n">
        <f aca="false">SUM(G1293:H1293)</f>
        <v>0</v>
      </c>
      <c r="G1293" s="101" t="n">
        <f aca="false" t="array" ref="G1293:G1293">SUM(IF(ewidencja!$A$8:$A$759=D1293,IF(ewidencja!$C$8:$C$759=E1293,ewidencja!$F$8:$F$759,0),0))</f>
        <v>0</v>
      </c>
      <c r="H1293" s="101" t="n">
        <f aca="false" t="array" ref="H1293:H1293">SUM(IF(ewidencja!$A$8:$A$759=D1293,IF(ewidencja!$C$8:$C$759=E1293,ewidencja!$G$8:$G$759,0),0))</f>
        <v>0</v>
      </c>
    </row>
    <row r="1294" s="112" customFormat="true" ht="12.75" hidden="true" customHeight="true" outlineLevel="0" collapsed="false">
      <c r="A1294" s="49" t="s">
        <v>622</v>
      </c>
      <c r="B1294" s="49"/>
      <c r="C1294" s="50" t="str">
        <f aca="false">INDEX((klasyfikacja!$B$2:$B$136),MATCH(A1294,klasyfikacja!$A$2:$A$136,0))</f>
        <v>Wpływy z tytułu grzywien i innych kar pieniężnych od osób prawnych i innych jednostek organizacyjnych</v>
      </c>
      <c r="D1294" s="98" t="n">
        <v>755</v>
      </c>
      <c r="E1294" s="102" t="s">
        <v>195</v>
      </c>
      <c r="F1294" s="100" t="n">
        <f aca="false">SUM(G1294:H1294)</f>
        <v>0</v>
      </c>
      <c r="G1294" s="101" t="n">
        <f aca="false" t="array" ref="G1294:G1294">SUM(IF(ewidencja!$A$8:$A$759=D1294,IF(ewidencja!$C$8:$C$759=E1294,ewidencja!$F$8:$F$759,0),0))</f>
        <v>0</v>
      </c>
      <c r="H1294" s="101" t="n">
        <f aca="false" t="array" ref="H1294:H1294">SUM(IF(ewidencja!$A$8:$A$759=D1294,IF(ewidencja!$C$8:$C$759=E1294,ewidencja!$G$8:$G$759,0),0))</f>
        <v>0</v>
      </c>
    </row>
    <row r="1295" s="112" customFormat="true" ht="12.75" hidden="true" customHeight="true" outlineLevel="0" collapsed="false">
      <c r="A1295" s="49" t="s">
        <v>624</v>
      </c>
      <c r="B1295" s="49"/>
      <c r="C1295" s="50" t="str">
        <f aca="false">INDEX((klasyfikacja!$B$2:$B$136),MATCH(A1295,klasyfikacja!$A$2:$A$136,0))</f>
        <v>Wpływy z opłat za koncesje i licencje</v>
      </c>
      <c r="D1295" s="98" t="n">
        <v>755</v>
      </c>
      <c r="E1295" s="102" t="s">
        <v>356</v>
      </c>
      <c r="F1295" s="100" t="n">
        <f aca="false">SUM(G1295:H1295)</f>
        <v>0</v>
      </c>
      <c r="G1295" s="101" t="n">
        <f aca="false" t="array" ref="G1295:G1295">SUM(IF(ewidencja!$A$8:$A$759=D1295,IF(ewidencja!$C$8:$C$759=E1295,ewidencja!$F$8:$F$759,0),0))</f>
        <v>0</v>
      </c>
      <c r="H1295" s="101" t="n">
        <f aca="false" t="array" ref="H1295:H1295">SUM(IF(ewidencja!$A$8:$A$759=D1295,IF(ewidencja!$C$8:$C$759=E1295,ewidencja!$G$8:$G$759,0),0))</f>
        <v>0</v>
      </c>
    </row>
    <row r="1296" s="112" customFormat="true" ht="12.75" hidden="true" customHeight="true" outlineLevel="0" collapsed="false">
      <c r="A1296" s="49" t="s">
        <v>626</v>
      </c>
      <c r="B1296" s="49"/>
      <c r="C1296" s="50" t="str">
        <f aca="false">INDEX((klasyfikacja!$B$2:$B$136),MATCH(A1296,klasyfikacja!$A$2:$A$136,0))</f>
        <v>Wpływy z opłat egzaminacyjnych oraz opłat za wydawanie świadectw, dyplomów, zaświadczeń, certyfikatów i ich duplikatów</v>
      </c>
      <c r="D1296" s="98" t="n">
        <v>755</v>
      </c>
      <c r="E1296" s="102" t="s">
        <v>863</v>
      </c>
      <c r="F1296" s="100" t="n">
        <f aca="false">SUM(G1296:H1296)</f>
        <v>0</v>
      </c>
      <c r="G1296" s="101" t="n">
        <f aca="false" t="array" ref="G1296:G1296">SUM(IF(ewidencja!$A$8:$A$759=D1296,IF(ewidencja!$C$8:$C$759=E1296,ewidencja!$F$8:$F$759,0),0))</f>
        <v>0</v>
      </c>
      <c r="H1296" s="101" t="n">
        <f aca="false" t="array" ref="H1296:H1296">SUM(IF(ewidencja!$A$8:$A$759=D1296,IF(ewidencja!$C$8:$C$759=E1296,ewidencja!$G$8:$G$759,0),0))</f>
        <v>0</v>
      </c>
    </row>
    <row r="1297" s="112" customFormat="true" ht="12.75" hidden="true" customHeight="true" outlineLevel="0" collapsed="false">
      <c r="A1297" s="49" t="s">
        <v>628</v>
      </c>
      <c r="B1297" s="49"/>
      <c r="C1297" s="50" t="str">
        <f aca="false">INDEX((klasyfikacja!$B$2:$B$136),MATCH(A1297,klasyfikacja!$A$2:$A$136,0))</f>
        <v>Wpływy z opłat za zezwolenia, akredytacje oraz opłaty ewidencyjne, w tym opłaty za częstotliwości</v>
      </c>
      <c r="D1297" s="98" t="n">
        <v>755</v>
      </c>
      <c r="E1297" s="102" t="s">
        <v>367</v>
      </c>
      <c r="F1297" s="100" t="n">
        <f aca="false">SUM(G1297:H1297)</f>
        <v>0</v>
      </c>
      <c r="G1297" s="101" t="n">
        <f aca="false" t="array" ref="G1297:G1297">SUM(IF(ewidencja!$A$8:$A$759=D1297,IF(ewidencja!$C$8:$C$759=E1297,ewidencja!$F$8:$F$759,0),0))</f>
        <v>0</v>
      </c>
      <c r="H1297" s="101" t="n">
        <f aca="false" t="array" ref="H1297:H1297">SUM(IF(ewidencja!$A$8:$A$759=D1297,IF(ewidencja!$C$8:$C$759=E1297,ewidencja!$G$8:$G$759,0),0))</f>
        <v>0</v>
      </c>
    </row>
    <row r="1298" s="112" customFormat="true" ht="12.75" hidden="true" customHeight="true" outlineLevel="0" collapsed="false">
      <c r="A1298" s="49" t="s">
        <v>630</v>
      </c>
      <c r="B1298" s="49"/>
      <c r="C1298" s="50" t="str">
        <f aca="false">INDEX((klasyfikacja!$B$2:$B$136),MATCH(A1298,klasyfikacja!$A$2:$A$136,0))</f>
        <v>Wpływy z tytułu opłat i kosztów sądowych oraz innych opłat uiszczanych na rzecz Skarbu Państwa z tytułu postępowania sądowego i prokuratorskiego</v>
      </c>
      <c r="D1298" s="98" t="n">
        <v>755</v>
      </c>
      <c r="E1298" s="102" t="s">
        <v>203</v>
      </c>
      <c r="F1298" s="100" t="n">
        <f aca="false">SUM(G1298:H1298)</f>
        <v>0</v>
      </c>
      <c r="G1298" s="101" t="n">
        <f aca="false" t="array" ref="G1298:G1298">SUM(IF(ewidencja!$A$8:$A$759=D1298,IF(ewidencja!$C$8:$C$759=E1298,ewidencja!$F$8:$F$759,0),0))</f>
        <v>0</v>
      </c>
      <c r="H1298" s="101" t="n">
        <f aca="false" t="array" ref="H1298:H1298">SUM(IF(ewidencja!$A$8:$A$759=D1298,IF(ewidencja!$C$8:$C$759=E1298,ewidencja!$G$8:$G$759,0),0))</f>
        <v>0</v>
      </c>
    </row>
    <row r="1299" s="112" customFormat="true" ht="12.75" hidden="true" customHeight="true" outlineLevel="0" collapsed="false">
      <c r="A1299" s="49" t="s">
        <v>632</v>
      </c>
      <c r="B1299" s="49"/>
      <c r="C1299" s="50" t="str">
        <f aca="false">INDEX((klasyfikacja!$B$2:$B$136),MATCH(A1299,klasyfikacja!$A$2:$A$136,0))</f>
        <v>Wpływy z tytułu kosztów egzekucyjnych, opłaty komorniczej i kosztów upomnień</v>
      </c>
      <c r="D1299" s="98" t="n">
        <v>755</v>
      </c>
      <c r="E1299" s="102" t="s">
        <v>200</v>
      </c>
      <c r="F1299" s="100" t="n">
        <f aca="false">SUM(G1299:H1299)</f>
        <v>0</v>
      </c>
      <c r="G1299" s="101" t="n">
        <f aca="false" t="array" ref="G1299:G1299">SUM(IF(ewidencja!$A$8:$A$759=D1299,IF(ewidencja!$C$8:$C$759=E1299,ewidencja!$F$8:$F$759,0),0))</f>
        <v>0</v>
      </c>
      <c r="H1299" s="101" t="n">
        <f aca="false" t="array" ref="H1299:H1299">SUM(IF(ewidencja!$A$8:$A$759=D1299,IF(ewidencja!$C$8:$C$759=E1299,ewidencja!$G$8:$G$759,0),0))</f>
        <v>0</v>
      </c>
    </row>
    <row r="1300" s="112" customFormat="true" ht="12.75" hidden="true" customHeight="true" outlineLevel="0" collapsed="false">
      <c r="A1300" s="49" t="s">
        <v>634</v>
      </c>
      <c r="B1300" s="49"/>
      <c r="C1300" s="50" t="str">
        <f aca="false">INDEX((klasyfikacja!$B$2:$B$136),MATCH(A1300,klasyfikacja!$A$2:$A$136,0))</f>
        <v>Wpływy z opłat za wydanie prawa jazdy</v>
      </c>
      <c r="D1300" s="98" t="n">
        <v>755</v>
      </c>
      <c r="E1300" s="102" t="s">
        <v>388</v>
      </c>
      <c r="F1300" s="100" t="n">
        <f aca="false">SUM(G1300:H1300)</f>
        <v>0</v>
      </c>
      <c r="G1300" s="101" t="n">
        <f aca="false" t="array" ref="G1300:G1300">SUM(IF(ewidencja!$A$8:$A$759=D1300,IF(ewidencja!$C$8:$C$759=E1300,ewidencja!$F$8:$F$759,0),0))</f>
        <v>0</v>
      </c>
      <c r="H1300" s="101" t="n">
        <f aca="false" t="array" ref="H1300:H1300">SUM(IF(ewidencja!$A$8:$A$759=D1300,IF(ewidencja!$C$8:$C$759=E1300,ewidencja!$G$8:$G$759,0),0))</f>
        <v>0</v>
      </c>
    </row>
    <row r="1301" s="112" customFormat="true" ht="12.75" hidden="true" customHeight="true" outlineLevel="0" collapsed="false">
      <c r="A1301" s="49" t="s">
        <v>636</v>
      </c>
      <c r="B1301" s="49"/>
      <c r="C1301" s="50" t="str">
        <f aca="false">INDEX((klasyfikacja!$B$2:$B$136),MATCH(A1301,klasyfikacja!$A$2:$A$136,0))</f>
        <v>Wpływy z opłat za korzystanie z wychowania przedszkolnego</v>
      </c>
      <c r="D1301" s="98" t="n">
        <v>755</v>
      </c>
      <c r="E1301" s="102" t="s">
        <v>280</v>
      </c>
      <c r="F1301" s="100" t="n">
        <f aca="false">SUM(G1301:H1301)</f>
        <v>0</v>
      </c>
      <c r="G1301" s="101" t="n">
        <f aca="false" t="array" ref="G1301:G1301">SUM(IF(ewidencja!$A$8:$A$759=D1301,IF(ewidencja!$C$8:$C$759=E1301,ewidencja!$F$8:$F$759,0),0))</f>
        <v>0</v>
      </c>
      <c r="H1301" s="101" t="n">
        <f aca="false" t="array" ref="H1301:H1301">SUM(IF(ewidencja!$A$8:$A$759=D1301,IF(ewidencja!$C$8:$C$759=E1301,ewidencja!$G$8:$G$759,0),0))</f>
        <v>0</v>
      </c>
    </row>
    <row r="1302" s="112" customFormat="true" ht="12.75" hidden="true" customHeight="true" outlineLevel="0" collapsed="false">
      <c r="A1302" s="49" t="s">
        <v>638</v>
      </c>
      <c r="B1302" s="49"/>
      <c r="C1302" s="50" t="str">
        <f aca="false">INDEX((klasyfikacja!$B$2:$B$136),MATCH(A1302,klasyfikacja!$A$2:$A$136,0))</f>
        <v>Wpływy z opłat za korzystanie z wyżywienia w jednostkach realizujących zadania z zakresu wychowania przedszkolnego</v>
      </c>
      <c r="D1302" s="98" t="n">
        <v>755</v>
      </c>
      <c r="E1302" s="102" t="s">
        <v>510</v>
      </c>
      <c r="F1302" s="100" t="n">
        <f aca="false">SUM(G1302:H1302)</f>
        <v>0</v>
      </c>
      <c r="G1302" s="101" t="n">
        <f aca="false" t="array" ref="G1302:G1302">SUM(IF(ewidencja!$A$8:$A$759=D1302,IF(ewidencja!$C$8:$C$759=E1302,ewidencja!$F$8:$F$759,0),0))</f>
        <v>0</v>
      </c>
      <c r="H1302" s="101" t="n">
        <f aca="false" t="array" ref="H1302:H1302">SUM(IF(ewidencja!$A$8:$A$759=D1302,IF(ewidencja!$C$8:$C$759=E1302,ewidencja!$G$8:$G$759,0),0))</f>
        <v>0</v>
      </c>
    </row>
    <row r="1303" s="112" customFormat="true" ht="12.75" hidden="true" customHeight="true" outlineLevel="0" collapsed="false">
      <c r="A1303" s="49" t="s">
        <v>640</v>
      </c>
      <c r="B1303" s="49"/>
      <c r="C1303" s="50" t="str">
        <f aca="false">INDEX((klasyfikacja!$B$2:$B$136),MATCH(A1303,klasyfikacja!$A$2:$A$136,0))</f>
        <v>Wpływy od rodziców z tytułu opłaty za pobyt dziecka w pieczy zastępczej</v>
      </c>
      <c r="D1303" s="98" t="n">
        <v>755</v>
      </c>
      <c r="E1303" s="102" t="s">
        <v>248</v>
      </c>
      <c r="F1303" s="100" t="n">
        <f aca="false">SUM(G1303:H1303)</f>
        <v>0</v>
      </c>
      <c r="G1303" s="101" t="n">
        <f aca="false" t="array" ref="G1303:G1303">SUM(IF(ewidencja!$A$8:$A$759=D1303,IF(ewidencja!$C$8:$C$759=E1303,ewidencja!$F$8:$F$759,0),0))</f>
        <v>0</v>
      </c>
      <c r="H1303" s="101" t="n">
        <f aca="false" t="array" ref="H1303:H1303">SUM(IF(ewidencja!$A$8:$A$759=D1303,IF(ewidencja!$C$8:$C$759=E1303,ewidencja!$G$8:$G$759,0),0))</f>
        <v>0</v>
      </c>
    </row>
    <row r="1304" s="112" customFormat="true" ht="12.75" hidden="true" customHeight="true" outlineLevel="0" collapsed="false">
      <c r="A1304" s="49" t="s">
        <v>642</v>
      </c>
      <c r="B1304" s="49"/>
      <c r="C1304" s="50" t="str">
        <f aca="false">INDEX((klasyfikacja!$B$2:$B$136),MATCH(A1304,klasyfikacja!$A$2:$A$136,0))</f>
        <v>Wpływy z różnych opłat</v>
      </c>
      <c r="D1304" s="98" t="n">
        <v>755</v>
      </c>
      <c r="E1304" s="102" t="s">
        <v>205</v>
      </c>
      <c r="F1304" s="100" t="n">
        <f aca="false">SUM(G1304:H1304)</f>
        <v>0</v>
      </c>
      <c r="G1304" s="101" t="n">
        <f aca="false" t="array" ref="G1304:G1304">SUM(IF(ewidencja!$A$8:$A$759=D1304,IF(ewidencja!$C$8:$C$759=E1304,ewidencja!$F$8:$F$759,0),0))</f>
        <v>0</v>
      </c>
      <c r="H1304" s="101" t="n">
        <f aca="false" t="array" ref="H1304:H1304">SUM(IF(ewidencja!$A$8:$A$759=D1304,IF(ewidencja!$C$8:$C$759=E1304,ewidencja!$G$8:$G$759,0),0))</f>
        <v>0</v>
      </c>
    </row>
    <row r="1305" s="112" customFormat="true" ht="12.75" hidden="true" customHeight="true" outlineLevel="0" collapsed="false">
      <c r="A1305" s="49" t="s">
        <v>646</v>
      </c>
      <c r="B1305" s="49"/>
      <c r="C1305" s="50" t="str">
        <f aca="false">INDEX((klasyfikacja!$B$2:$B$136),MATCH(A1305,klasyfikacja!$A$2:$A$136,0))</f>
        <v>Wpływy z najmu i dzierżawy składników majątkowych Skarbu Państwa, jednostek samorządu terytorialnego lub innych jednostek zaliczanych do sektora finansów publicznych oraz innych umów o podobnym charakterze</v>
      </c>
      <c r="D1305" s="98" t="n">
        <v>755</v>
      </c>
      <c r="E1305" s="102" t="s">
        <v>58</v>
      </c>
      <c r="F1305" s="100" t="n">
        <f aca="false">SUM(G1305:H1305)</f>
        <v>0</v>
      </c>
      <c r="G1305" s="101" t="n">
        <f aca="false" t="array" ref="G1305:G1305">SUM(IF(ewidencja!$A$8:$A$759=D1305,IF(ewidencja!$C$8:$C$759=E1305,ewidencja!$F$8:$F$759,0),0))</f>
        <v>0</v>
      </c>
      <c r="H1305" s="101" t="n">
        <f aca="false" t="array" ref="H1305:H1305">SUM(IF(ewidencja!$A$8:$A$759=D1305,IF(ewidencja!$C$8:$C$759=E1305,ewidencja!$G$8:$G$759,0),0))</f>
        <v>0</v>
      </c>
    </row>
    <row r="1306" s="112" customFormat="true" ht="12.75" hidden="true" customHeight="true" outlineLevel="0" collapsed="false">
      <c r="A1306" s="49" t="s">
        <v>648</v>
      </c>
      <c r="B1306" s="49"/>
      <c r="C1306" s="50" t="str">
        <f aca="false">INDEX((klasyfikacja!$B$2:$B$136),MATCH(A1306,klasyfikacja!$A$2:$A$136,0))</f>
        <v>Wpływy z usług</v>
      </c>
      <c r="D1306" s="98" t="n">
        <v>755</v>
      </c>
      <c r="E1306" s="102" t="s">
        <v>37</v>
      </c>
      <c r="F1306" s="100" t="n">
        <f aca="false">SUM(G1306:H1306)</f>
        <v>0</v>
      </c>
      <c r="G1306" s="101" t="n">
        <f aca="false" t="array" ref="G1306:G1306">SUM(IF(ewidencja!$A$8:$A$759=D1306,IF(ewidencja!$C$8:$C$759=E1306,ewidencja!$F$8:$F$759,0),0))</f>
        <v>0</v>
      </c>
      <c r="H1306" s="101" t="n">
        <f aca="false" t="array" ref="H1306:H1306">SUM(IF(ewidencja!$A$8:$A$759=D1306,IF(ewidencja!$C$8:$C$759=E1306,ewidencja!$G$8:$G$759,0),0))</f>
        <v>0</v>
      </c>
    </row>
    <row r="1307" s="112" customFormat="true" ht="12.75" hidden="true" customHeight="true" outlineLevel="0" collapsed="false">
      <c r="A1307" s="49" t="s">
        <v>650</v>
      </c>
      <c r="B1307" s="49"/>
      <c r="C1307" s="50" t="str">
        <f aca="false">INDEX((klasyfikacja!$B$2:$B$136),MATCH(A1307,klasyfikacja!$A$2:$A$136,0))</f>
        <v>Wpływy ze sprzedaży wyrobów</v>
      </c>
      <c r="D1307" s="98" t="n">
        <v>755</v>
      </c>
      <c r="E1307" s="102" t="s">
        <v>864</v>
      </c>
      <c r="F1307" s="100" t="n">
        <f aca="false">SUM(G1307:H1307)</f>
        <v>0</v>
      </c>
      <c r="G1307" s="101" t="n">
        <f aca="false" t="array" ref="G1307:G1307">SUM(IF(ewidencja!$A$8:$A$759=D1307,IF(ewidencja!$C$8:$C$759=E1307,ewidencja!$F$8:$F$759,0),0))</f>
        <v>0</v>
      </c>
      <c r="H1307" s="101" t="n">
        <f aca="false" t="array" ref="H1307:H1307">SUM(IF(ewidencja!$A$8:$A$759=D1307,IF(ewidencja!$C$8:$C$759=E1307,ewidencja!$G$8:$G$759,0),0))</f>
        <v>0</v>
      </c>
    </row>
    <row r="1308" s="112" customFormat="true" ht="12.75" hidden="true" customHeight="true" outlineLevel="0" collapsed="false">
      <c r="A1308" s="49" t="s">
        <v>652</v>
      </c>
      <c r="B1308" s="49"/>
      <c r="C1308" s="50" t="str">
        <f aca="false">INDEX((klasyfikacja!$B$2:$B$136),MATCH(A1308,klasyfikacja!$A$2:$A$136,0))</f>
        <v>Wpływy z odsetek od dotacji oraz płatności: wykorzystanych niezgodnie z przeznaczeniem lub wykorzystanych z naruszeniem procedur, o których mowa w art. 184 ustawy, pobranych nienależnie lub w nadmiernej wysokości</v>
      </c>
      <c r="D1308" s="98" t="n">
        <v>755</v>
      </c>
      <c r="E1308" s="102" t="s">
        <v>562</v>
      </c>
      <c r="F1308" s="100" t="n">
        <f aca="false">SUM(G1308:H1308)</f>
        <v>0</v>
      </c>
      <c r="G1308" s="101" t="n">
        <f aca="false" t="array" ref="G1308:G1308">SUM(IF(ewidencja!$A$8:$A$759=D1308,IF(ewidencja!$C$8:$C$759=E1308,ewidencja!$F$8:$F$759,0),0))</f>
        <v>0</v>
      </c>
      <c r="H1308" s="101" t="n">
        <f aca="false" t="array" ref="H1308:H1308">SUM(IF(ewidencja!$A$8:$A$759=D1308,IF(ewidencja!$C$8:$C$759=E1308,ewidencja!$G$8:$G$759,0),0))</f>
        <v>0</v>
      </c>
    </row>
    <row r="1309" s="112" customFormat="true" ht="12.75" hidden="true" customHeight="true" outlineLevel="0" collapsed="false">
      <c r="A1309" s="49" t="s">
        <v>654</v>
      </c>
      <c r="B1309" s="49"/>
      <c r="C1309" s="50" t="str">
        <f aca="false">INDEX((klasyfikacja!$B$2:$B$136),MATCH(A1309,klasyfikacja!$A$2:$A$136,0))</f>
        <v>Wpływy z odsetek od nieterminowych wpłat z tytułu podatków i opłat</v>
      </c>
      <c r="D1309" s="98" t="n">
        <v>755</v>
      </c>
      <c r="E1309" s="102" t="s">
        <v>321</v>
      </c>
      <c r="F1309" s="100" t="n">
        <f aca="false">SUM(G1309:H1309)</f>
        <v>0</v>
      </c>
      <c r="G1309" s="101" t="n">
        <f aca="false" t="array" ref="G1309:G1309">SUM(IF(ewidencja!$A$8:$A$759=D1309,IF(ewidencja!$C$8:$C$759=E1309,ewidencja!$F$8:$F$759,0),0))</f>
        <v>0</v>
      </c>
      <c r="H1309" s="101" t="n">
        <f aca="false" t="array" ref="H1309:H1309">SUM(IF(ewidencja!$A$8:$A$759=D1309,IF(ewidencja!$C$8:$C$759=E1309,ewidencja!$G$8:$G$759,0),0))</f>
        <v>0</v>
      </c>
    </row>
    <row r="1310" s="112" customFormat="true" ht="12.75" hidden="true" customHeight="true" outlineLevel="0" collapsed="false">
      <c r="A1310" s="49" t="s">
        <v>656</v>
      </c>
      <c r="B1310" s="49"/>
      <c r="C1310" s="50" t="str">
        <f aca="false">INDEX((klasyfikacja!$B$2:$B$136),MATCH(A1310,klasyfikacja!$A$2:$A$136,0))</f>
        <v>Wpływy z pozostałych odsetek</v>
      </c>
      <c r="D1310" s="98" t="n">
        <v>755</v>
      </c>
      <c r="E1310" s="102" t="s">
        <v>311</v>
      </c>
      <c r="F1310" s="100" t="n">
        <f aca="false">SUM(G1310:H1310)</f>
        <v>0</v>
      </c>
      <c r="G1310" s="101" t="n">
        <f aca="false" t="array" ref="G1310:G1310">SUM(IF(ewidencja!$A$8:$A$759=D1310,IF(ewidencja!$C$8:$C$759=E1310,ewidencja!$F$8:$F$759,0),0))</f>
        <v>0</v>
      </c>
      <c r="H1310" s="101" t="n">
        <f aca="false" t="array" ref="H1310:H1310">SUM(IF(ewidencja!$A$8:$A$759=D1310,IF(ewidencja!$C$8:$C$759=E1310,ewidencja!$G$8:$G$759,0),0))</f>
        <v>0</v>
      </c>
    </row>
    <row r="1311" s="112" customFormat="true" ht="12.75" hidden="true" customHeight="true" outlineLevel="0" collapsed="false">
      <c r="A1311" s="49" t="s">
        <v>658</v>
      </c>
      <c r="B1311" s="49"/>
      <c r="C1311" s="50" t="str">
        <f aca="false">INDEX((klasyfikacja!$B$2:$B$136),MATCH(A1311,klasyfikacja!$A$2:$A$136,0))</f>
        <v>Wpływy z pozostałych odsetek (Finansowanie programów ze środków bezzwrotnych pochodzących z Unii Europejskiej)</v>
      </c>
      <c r="D1311" s="98" t="n">
        <v>755</v>
      </c>
      <c r="E1311" s="102" t="s">
        <v>865</v>
      </c>
      <c r="F1311" s="100" t="n">
        <f aca="false">SUM(G1311:H1311)</f>
        <v>0</v>
      </c>
      <c r="G1311" s="101" t="n">
        <f aca="false" t="array" ref="G1311:G1311">SUM(IF(ewidencja!$A$8:$A$759=D1311,IF(ewidencja!$C$8:$C$759=E1311,ewidencja!$F$8:$F$759,0),0))</f>
        <v>0</v>
      </c>
      <c r="H1311" s="101" t="n">
        <f aca="false" t="array" ref="H1311:H1311">SUM(IF(ewidencja!$A$8:$A$759=D1311,IF(ewidencja!$C$8:$C$759=E1311,ewidencja!$G$8:$G$759,0),0))</f>
        <v>0</v>
      </c>
    </row>
    <row r="1312" s="112" customFormat="true" ht="12.75" hidden="true" customHeight="true" outlineLevel="0" collapsed="false">
      <c r="A1312" s="49" t="s">
        <v>660</v>
      </c>
      <c r="B1312" s="49"/>
      <c r="C1312" s="50" t="str">
        <f aca="false">INDEX((klasyfikacja!$B$2:$B$136),MATCH(A1312,klasyfikacja!$A$2:$A$136,0))</f>
        <v>Wpływy z rozliczeń/zwrotów z lat ubiegłych</v>
      </c>
      <c r="D1312" s="98" t="n">
        <v>755</v>
      </c>
      <c r="E1312" s="102" t="s">
        <v>275</v>
      </c>
      <c r="F1312" s="100" t="n">
        <f aca="false">SUM(G1312:H1312)</f>
        <v>0</v>
      </c>
      <c r="G1312" s="101" t="n">
        <f aca="false" t="array" ref="G1312:G1312">SUM(IF(ewidencja!$A$8:$A$759=D1312,IF(ewidencja!$C$8:$C$759=E1312,ewidencja!$F$8:$F$759,0),0))</f>
        <v>0</v>
      </c>
      <c r="H1312" s="101" t="n">
        <f aca="false" t="array" ref="H1312:H1312">SUM(IF(ewidencja!$A$8:$A$759=D1312,IF(ewidencja!$C$8:$C$759=E1312,ewidencja!$G$8:$G$759,0),0))</f>
        <v>0</v>
      </c>
    </row>
    <row r="1313" s="112" customFormat="true" ht="12.75" hidden="true" customHeight="true" outlineLevel="0" collapsed="false">
      <c r="A1313" s="49" t="s">
        <v>662</v>
      </c>
      <c r="B1313" s="49"/>
      <c r="C1313" s="50" t="str">
        <f aca="false">INDEX((klasyfikacja!$B$2:$B$136),MATCH(A1313,klasyfikacja!$A$2:$A$136,0))</f>
        <v>Wpływy z tytułu kar i odszkodowań wynikających z umów</v>
      </c>
      <c r="D1313" s="98" t="n">
        <v>755</v>
      </c>
      <c r="E1313" s="102" t="s">
        <v>178</v>
      </c>
      <c r="F1313" s="100" t="n">
        <f aca="false">SUM(G1313:H1313)</f>
        <v>0</v>
      </c>
      <c r="G1313" s="101" t="n">
        <f aca="false" t="array" ref="G1313:G1313">SUM(IF(ewidencja!$A$8:$A$759=D1313,IF(ewidencja!$C$8:$C$759=E1313,ewidencja!$F$8:$F$759,0),0))</f>
        <v>0</v>
      </c>
      <c r="H1313" s="101" t="n">
        <f aca="false" t="array" ref="H1313:H1313">SUM(IF(ewidencja!$A$8:$A$759=D1313,IF(ewidencja!$C$8:$C$759=E1313,ewidencja!$G$8:$G$759,0),0))</f>
        <v>0</v>
      </c>
    </row>
    <row r="1314" s="112" customFormat="true" ht="12.75" hidden="true" customHeight="true" outlineLevel="0" collapsed="false">
      <c r="A1314" s="49" t="s">
        <v>664</v>
      </c>
      <c r="B1314" s="49"/>
      <c r="C1314" s="50" t="str">
        <f aca="false">INDEX((klasyfikacja!$B$2:$B$136),MATCH(A1314,klasyfikacja!$A$2:$A$136,0))</f>
        <v>Wpływy z otrzymanych spadków, zapisów i darowizn w postaci pieniężnej</v>
      </c>
      <c r="D1314" s="98" t="n">
        <v>755</v>
      </c>
      <c r="E1314" s="102" t="s">
        <v>95</v>
      </c>
      <c r="F1314" s="100" t="n">
        <f aca="false">SUM(G1314:H1314)</f>
        <v>0</v>
      </c>
      <c r="G1314" s="101" t="n">
        <f aca="false" t="array" ref="G1314:G1314">SUM(IF(ewidencja!$A$8:$A$759=D1314,IF(ewidencja!$C$8:$C$759=E1314,ewidencja!$F$8:$F$759,0),0))</f>
        <v>0</v>
      </c>
      <c r="H1314" s="101" t="n">
        <f aca="false" t="array" ref="H1314:H1314">SUM(IF(ewidencja!$A$8:$A$759=D1314,IF(ewidencja!$C$8:$C$759=E1314,ewidencja!$G$8:$G$759,0),0))</f>
        <v>0</v>
      </c>
    </row>
    <row r="1315" s="112" customFormat="true" ht="12.75" hidden="true" customHeight="true" outlineLevel="0" collapsed="false">
      <c r="A1315" s="49" t="s">
        <v>666</v>
      </c>
      <c r="B1315" s="49"/>
      <c r="C1315" s="50" t="str">
        <f aca="false">INDEX((klasyfikacja!$B$2:$B$136),MATCH(A1315,klasyfikacja!$A$2:$A$136,0))</f>
        <v>Wpływy z różnych dochodów</v>
      </c>
      <c r="D1315" s="98" t="n">
        <v>755</v>
      </c>
      <c r="E1315" s="102" t="s">
        <v>153</v>
      </c>
      <c r="F1315" s="100" t="n">
        <f aca="false">SUM(G1315:H1315)</f>
        <v>0</v>
      </c>
      <c r="G1315" s="101" t="n">
        <f aca="false" t="array" ref="G1315:G1315">SUM(IF(ewidencja!$A$8:$A$759=D1315,IF(ewidencja!$C$8:$C$759=E1315,ewidencja!$F$8:$F$759,0),0))</f>
        <v>0</v>
      </c>
      <c r="H1315" s="101" t="n">
        <f aca="false" t="array" ref="H1315:H1315">SUM(IF(ewidencja!$A$8:$A$759=D1315,IF(ewidencja!$C$8:$C$759=E1315,ewidencja!$G$8:$G$759,0),0))</f>
        <v>0</v>
      </c>
    </row>
    <row r="1316" s="112" customFormat="true" ht="12.75" hidden="true" customHeight="true" outlineLevel="0" collapsed="false">
      <c r="A1316" s="49" t="s">
        <v>668</v>
      </c>
      <c r="B1316" s="49"/>
      <c r="C1316" s="50" t="str">
        <f aca="false">INDEX((klasyfikacja!$B$2:$B$136),MATCH(A1316,klasyfikacja!$A$2:$A$136,0))</f>
        <v>Wpływy z różnych dochodów (Finansowanie programów ze środków bezzwrotnych pochodzących z Unii Europejskiej)</v>
      </c>
      <c r="D1316" s="98" t="n">
        <v>755</v>
      </c>
      <c r="E1316" s="102" t="s">
        <v>866</v>
      </c>
      <c r="F1316" s="100" t="n">
        <f aca="false">SUM(G1316:H1316)</f>
        <v>0</v>
      </c>
      <c r="G1316" s="101" t="n">
        <f aca="false" t="array" ref="G1316:G1316">SUM(IF(ewidencja!$A$8:$A$759=D1316,IF(ewidencja!$C$8:$C$759=E1316,ewidencja!$F$8:$F$759,0),0))</f>
        <v>0</v>
      </c>
      <c r="H1316" s="101" t="n">
        <f aca="false" t="array" ref="H1316:H1316">SUM(IF(ewidencja!$A$8:$A$759=D1316,IF(ewidencja!$C$8:$C$759=E1316,ewidencja!$G$8:$G$759,0),0))</f>
        <v>0</v>
      </c>
    </row>
    <row r="1317" s="112" customFormat="true" ht="12.75" hidden="true" customHeight="true" outlineLevel="0" collapsed="false">
      <c r="A1317" s="49" t="s">
        <v>670</v>
      </c>
      <c r="B1317" s="49"/>
      <c r="C1317" s="50" t="str">
        <f aca="false">INDEX((klasyfikacja!$B$2:$B$136),MATCH(A1317,klasyfikacja!$A$2:$A$136,0))</f>
        <v>Wpływy z różnych dochodów (Płatności w zakresie budżetu środków europejskich)</v>
      </c>
      <c r="D1317" s="98" t="n">
        <v>755</v>
      </c>
      <c r="E1317" s="102" t="s">
        <v>867</v>
      </c>
      <c r="F1317" s="100" t="n">
        <f aca="false">SUM(G1317:H1317)</f>
        <v>0</v>
      </c>
      <c r="G1317" s="101" t="n">
        <f aca="false" t="array" ref="G1317:G1317">SUM(IF(ewidencja!$A$8:$A$759=D1317,IF(ewidencja!$C$8:$C$759=E1317,ewidencja!$F$8:$F$759,0),0))</f>
        <v>0</v>
      </c>
      <c r="H1317" s="101" t="n">
        <f aca="false" t="array" ref="H1317:H1317">SUM(IF(ewidencja!$A$8:$A$759=D1317,IF(ewidencja!$C$8:$C$759=E1317,ewidencja!$G$8:$G$759,0),0))</f>
        <v>0</v>
      </c>
    </row>
    <row r="1318" s="112" customFormat="true" ht="12.75" hidden="true" customHeight="true" outlineLevel="0" collapsed="false">
      <c r="A1318" s="49" t="s">
        <v>672</v>
      </c>
      <c r="B1318" s="49"/>
      <c r="C1318" s="50" t="str">
        <f aca="false">INDEX((klasyfikacja!$B$2:$B$136),MATCH(A1318,klasyfikacja!$A$2:$A$136,0))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318" s="98" t="n">
        <v>755</v>
      </c>
      <c r="E1318" s="102" t="s">
        <v>868</v>
      </c>
      <c r="F1318" s="100" t="n">
        <f aca="false">SUM(G1318:H1318)</f>
        <v>0</v>
      </c>
      <c r="G1318" s="101" t="n">
        <f aca="false" t="array" ref="G1318:G1318">SUM(IF(ewidencja!$A$8:$A$759=D1318,IF(ewidencja!$C$8:$C$759=E1318,ewidencja!$F$8:$F$759,0),0))</f>
        <v>0</v>
      </c>
      <c r="H1318" s="101" t="n">
        <f aca="false" t="array" ref="H1318:H1318">SUM(IF(ewidencja!$A$8:$A$759=D1318,IF(ewidencja!$C$8:$C$759=E1318,ewidencja!$G$8:$G$759,0),0))</f>
        <v>0</v>
      </c>
    </row>
    <row r="1319" s="112" customFormat="true" ht="12.75" hidden="true" customHeight="true" outlineLevel="0" collapsed="false">
      <c r="A1319" s="49" t="s">
        <v>674</v>
      </c>
      <c r="B1319" s="49"/>
      <c r="C1319" s="50" t="str">
        <f aca="false">INDEX((klasyfikacja!$B$2:$B$136),MATCH(A1319,klasyfikacja!$A$2:$A$136,0))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319" s="98" t="n">
        <v>755</v>
      </c>
      <c r="E1319" s="102" t="n">
        <v>2007</v>
      </c>
      <c r="F1319" s="100" t="n">
        <f aca="false">SUM(G1319:H1319)</f>
        <v>0</v>
      </c>
      <c r="G1319" s="101" t="n">
        <f aca="false" t="array" ref="G1319:G1319">SUM(IF(ewidencja!$A$8:$A$759=D1319,IF(ewidencja!$C$8:$C$759=E1319,ewidencja!$F$8:$F$759,0),0))</f>
        <v>0</v>
      </c>
      <c r="H1319" s="101" t="n">
        <f aca="false" t="array" ref="H1319:H1319">SUM(IF(ewidencja!$A$8:$A$759=D1319,IF(ewidencja!$C$8:$C$759=E1319,ewidencja!$G$8:$G$759,0),0))</f>
        <v>0</v>
      </c>
    </row>
    <row r="1320" s="112" customFormat="true" ht="12.75" hidden="true" customHeight="true" outlineLevel="0" collapsed="false">
      <c r="A1320" s="49" t="s">
        <v>676</v>
      </c>
      <c r="B1320" s="49"/>
      <c r="C1320" s="50" t="str">
        <f aca="false">INDEX((klasyfikacja!$B$2:$B$136),MATCH(A1320,klasyfikacja!$A$2:$A$136,0))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320" s="98" t="n">
        <v>755</v>
      </c>
      <c r="E1320" s="102" t="n">
        <v>2008</v>
      </c>
      <c r="F1320" s="100" t="n">
        <f aca="false">SUM(G1320:H1320)</f>
        <v>0</v>
      </c>
      <c r="G1320" s="101" t="n">
        <f aca="false" t="array" ref="G1320:G1320">SUM(IF(ewidencja!$A$8:$A$759=D1320,IF(ewidencja!$C$8:$C$759=E1320,ewidencja!$F$8:$F$759,0),0))</f>
        <v>0</v>
      </c>
      <c r="H1320" s="101" t="n">
        <f aca="false" t="array" ref="H1320:H1320">SUM(IF(ewidencja!$A$8:$A$759=D1320,IF(ewidencja!$C$8:$C$759=E1320,ewidencja!$G$8:$G$759,0),0))</f>
        <v>0</v>
      </c>
    </row>
    <row r="1321" s="112" customFormat="true" ht="12.75" hidden="true" customHeight="true" outlineLevel="0" collapsed="false">
      <c r="A1321" s="49" t="s">
        <v>678</v>
      </c>
      <c r="B1321" s="49"/>
      <c r="C1321" s="50" t="str">
        <f aca="false">INDEX((klasyfikacja!$B$2:$B$136),MATCH(A1321,klasyfikacja!$A$2:$A$136,0))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321" s="98" t="n">
        <v>755</v>
      </c>
      <c r="E1321" s="102" t="n">
        <v>2009</v>
      </c>
      <c r="F1321" s="100" t="n">
        <f aca="false">SUM(G1321:H1321)</f>
        <v>0</v>
      </c>
      <c r="G1321" s="101" t="n">
        <f aca="false" t="array" ref="G1321:G1321">SUM(IF(ewidencja!$A$8:$A$759=D1321,IF(ewidencja!$C$8:$C$759=E1321,ewidencja!$F$8:$F$759,0),0))</f>
        <v>0</v>
      </c>
      <c r="H1321" s="101" t="n">
        <f aca="false" t="array" ref="H1321:H1321">SUM(IF(ewidencja!$A$8:$A$759=D1321,IF(ewidencja!$C$8:$C$759=E1321,ewidencja!$G$8:$G$759,0),0))</f>
        <v>0</v>
      </c>
    </row>
    <row r="1322" s="112" customFormat="true" ht="12.75" hidden="true" customHeight="true" outlineLevel="0" collapsed="false">
      <c r="A1322" s="49" t="s">
        <v>680</v>
      </c>
      <c r="B1322" s="49"/>
      <c r="C1322" s="50" t="str">
        <f aca="false">INDEX((klasyfikacja!$B$2:$B$136),MATCH(A1322,klasyfikacja!$A$2:$A$136,0))</f>
        <v>Dotacja celowa otrzymana z budżetu państwa na realizację zadań bieżących z zakresu administracji rządowej oraz innych zadań zleconych gminie (związkom gmin, związkom powiatowo-gminnym) ustawami</v>
      </c>
      <c r="D1322" s="98" t="n">
        <v>755</v>
      </c>
      <c r="E1322" s="102" t="n">
        <v>2010</v>
      </c>
      <c r="F1322" s="113" t="n">
        <f aca="false">SUM(G1322:H1322)</f>
        <v>0</v>
      </c>
      <c r="G1322" s="101" t="n">
        <f aca="false" t="array" ref="G1322:G1322">SUM(IF(ewidencja!$A$8:$A$759=D1322,IF(ewidencja!$C$8:$C$759=E1322,ewidencja!$F$8:$F$759,0),0))</f>
        <v>0</v>
      </c>
      <c r="H1322" s="101" t="n">
        <f aca="false" t="array" ref="H1322:H1322">SUM(IF(ewidencja!$A$8:$A$759=D1322,IF(ewidencja!$C$8:$C$759=E1322,ewidencja!$G$8:$G$759,0),0))</f>
        <v>0</v>
      </c>
    </row>
    <row r="1323" s="112" customFormat="true" ht="12.75" hidden="true" customHeight="true" outlineLevel="0" collapsed="false">
      <c r="A1323" s="49" t="s">
        <v>682</v>
      </c>
      <c r="B1323" s="49"/>
      <c r="C1323" s="50" t="str">
        <f aca="false">INDEX((klasyfikacja!$B$2:$B$136),MATCH(A1323,klasyfikacja!$A$2:$A$136,0))</f>
        <v>Dotacja celowa otrzymana z budżetu państwa na zadania bieżące realizowane przez gminę na podstawie porozumień z organami administracji rządowej</v>
      </c>
      <c r="D1323" s="98" t="n">
        <v>755</v>
      </c>
      <c r="E1323" s="102" t="n">
        <v>2020</v>
      </c>
      <c r="F1323" s="100" t="n">
        <f aca="false">SUM(G1323:H1323)</f>
        <v>0</v>
      </c>
      <c r="G1323" s="101" t="n">
        <f aca="false" t="array" ref="G1323:G1323">SUM(IF(ewidencja!$A$8:$A$759=D1323,IF(ewidencja!$C$8:$C$759=E1323,ewidencja!$F$8:$F$759,0),0))</f>
        <v>0</v>
      </c>
      <c r="H1323" s="101" t="n">
        <f aca="false" t="array" ref="H1323:H1323">SUM(IF(ewidencja!$A$8:$A$759=D1323,IF(ewidencja!$C$8:$C$759=E1323,ewidencja!$G$8:$G$759,0),0))</f>
        <v>0</v>
      </c>
    </row>
    <row r="1324" s="112" customFormat="true" ht="12.75" hidden="true" customHeight="true" outlineLevel="0" collapsed="false">
      <c r="A1324" s="49" t="s">
        <v>684</v>
      </c>
      <c r="B1324" s="49"/>
      <c r="C1324" s="50" t="str">
        <f aca="false">INDEX((klasyfikacja!$B$2:$B$136),MATCH(A1324,klasyfikacja!$A$2:$A$136,0))</f>
        <v>Dotacja celowa otrzymana z budżetu państwa na realizację własnych zadań bieżących gmin (związków gmin, związków powiatowo-gminnych)</v>
      </c>
      <c r="D1324" s="98" t="n">
        <v>755</v>
      </c>
      <c r="E1324" s="102" t="n">
        <v>2030</v>
      </c>
      <c r="F1324" s="100" t="n">
        <f aca="false">SUM(G1324:H1324)</f>
        <v>0</v>
      </c>
      <c r="G1324" s="101" t="n">
        <f aca="false" t="array" ref="G1324:G1324">SUM(IF(ewidencja!$A$8:$A$759=D1324,IF(ewidencja!$C$8:$C$759=E1324,ewidencja!$F$8:$F$759,0),0))</f>
        <v>0</v>
      </c>
      <c r="H1324" s="101" t="n">
        <f aca="false" t="array" ref="H1324:H1324">SUM(IF(ewidencja!$A$8:$A$759=D1324,IF(ewidencja!$C$8:$C$759=E1324,ewidencja!$G$8:$G$759,0),0))</f>
        <v>0</v>
      </c>
    </row>
    <row r="1325" s="112" customFormat="true" ht="12.75" hidden="true" customHeight="true" outlineLevel="0" collapsed="false">
      <c r="A1325" s="49" t="s">
        <v>688</v>
      </c>
      <c r="B1325" s="49"/>
      <c r="C1325" s="50" t="str">
        <f aca="false">INDEX((klasyfikacja!$B$2:$B$136),MATCH(A1325,klasyfikacja!$A$2:$A$136,0))</f>
        <v>Dotacja celowa otrzymana z budżetu państwa na realizację zadań bieżących gmin z zakresu edukacyjnej opieki wychowawczej finansowanych w całości przez budżet państwa w ramach programów rządowych</v>
      </c>
      <c r="D1325" s="98" t="n">
        <v>755</v>
      </c>
      <c r="E1325" s="102" t="n">
        <v>2040</v>
      </c>
      <c r="F1325" s="100" t="n">
        <f aca="false">SUM(G1325:H1325)</f>
        <v>0</v>
      </c>
      <c r="G1325" s="101" t="n">
        <f aca="false" t="array" ref="G1325:G1325">SUM(IF(ewidencja!$A$8:$A$759=D1325,IF(ewidencja!$C$8:$C$759=E1325,ewidencja!$F$8:$F$759,0),0))</f>
        <v>0</v>
      </c>
      <c r="H1325" s="101" t="n">
        <f aca="false" t="array" ref="H1325:H1325">SUM(IF(ewidencja!$A$8:$A$759=D1325,IF(ewidencja!$C$8:$C$759=E1325,ewidencja!$G$8:$G$759,0),0))</f>
        <v>0</v>
      </c>
    </row>
    <row r="1326" s="112" customFormat="true" ht="12.75" hidden="true" customHeight="true" outlineLevel="0" collapsed="false">
      <c r="A1326" s="49" t="s">
        <v>690</v>
      </c>
      <c r="B1326" s="49"/>
      <c r="C1326" s="50" t="str">
        <f aca="false">INDEX((klasyfikacja!$B$2:$B$136),MATCH(A1326,klasyfikacja!$A$2:$A$136,0))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326" s="98" t="n">
        <v>755</v>
      </c>
      <c r="E1326" s="102" t="n">
        <v>2057</v>
      </c>
      <c r="F1326" s="100" t="n">
        <f aca="false">SUM(G1326:H1326)</f>
        <v>0</v>
      </c>
      <c r="G1326" s="101" t="n">
        <f aca="false" t="array" ref="G1326:G1326">SUM(IF(ewidencja!$A$8:$A$759=D1326,IF(ewidencja!$C$8:$C$759=E1326,ewidencja!$F$8:$F$759,0),0))</f>
        <v>0</v>
      </c>
      <c r="H1326" s="101" t="n">
        <f aca="false" t="array" ref="H1326:H1326">SUM(IF(ewidencja!$A$8:$A$759=D1326,IF(ewidencja!$C$8:$C$759=E1326,ewidencja!$G$8:$G$759,0),0))</f>
        <v>0</v>
      </c>
    </row>
    <row r="1327" s="112" customFormat="true" ht="12.75" hidden="true" customHeight="true" outlineLevel="0" collapsed="false">
      <c r="A1327" s="49" t="s">
        <v>692</v>
      </c>
      <c r="B1327" s="49"/>
      <c r="C1327" s="50" t="str">
        <f aca="false">INDEX((klasyfikacja!$B$2:$B$136),MATCH(A1327,klasyfikacja!$A$2:$A$136,0))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327" s="98" t="n">
        <v>755</v>
      </c>
      <c r="E1327" s="102" t="n">
        <v>2058</v>
      </c>
      <c r="F1327" s="100" t="n">
        <f aca="false">SUM(G1327:H1327)</f>
        <v>0</v>
      </c>
      <c r="G1327" s="101" t="n">
        <f aca="false" t="array" ref="G1327:G1327">SUM(IF(ewidencja!$A$8:$A$759=D1327,IF(ewidencja!$C$8:$C$759=E1327,ewidencja!$F$8:$F$759,0),0))</f>
        <v>0</v>
      </c>
      <c r="H1327" s="101" t="n">
        <f aca="false" t="array" ref="H1327:H1327">SUM(IF(ewidencja!$A$8:$A$759=D1327,IF(ewidencja!$C$8:$C$759=E1327,ewidencja!$G$8:$G$759,0),0))</f>
        <v>0</v>
      </c>
    </row>
    <row r="1328" s="112" customFormat="true" ht="12.75" hidden="true" customHeight="true" outlineLevel="0" collapsed="false">
      <c r="A1328" s="49" t="s">
        <v>694</v>
      </c>
      <c r="B1328" s="49"/>
      <c r="C1328" s="50" t="str">
        <f aca="false">INDEX((klasyfikacja!$B$2:$B$136),MATCH(A1328,klasyfikacja!$A$2:$A$136,0))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328" s="98" t="n">
        <v>755</v>
      </c>
      <c r="E1328" s="102" t="n">
        <v>2059</v>
      </c>
      <c r="F1328" s="100" t="n">
        <f aca="false">SUM(G1328:H1328)</f>
        <v>0</v>
      </c>
      <c r="G1328" s="101" t="n">
        <f aca="false" t="array" ref="G1328:G1328">SUM(IF(ewidencja!$A$8:$A$759=D1328,IF(ewidencja!$C$8:$C$759=E1328,ewidencja!$F$8:$F$759,0),0))</f>
        <v>0</v>
      </c>
      <c r="H1328" s="101" t="n">
        <f aca="false" t="array" ref="H1328:H1328">SUM(IF(ewidencja!$A$8:$A$759=D1328,IF(ewidencja!$C$8:$C$759=E1328,ewidencja!$G$8:$G$759,0),0))</f>
        <v>0</v>
      </c>
    </row>
    <row r="1329" s="112" customFormat="true" ht="12.75" hidden="true" customHeight="true" outlineLevel="0" collapsed="false">
      <c r="A1329" s="49" t="s">
        <v>696</v>
      </c>
      <c r="B1329" s="49"/>
      <c r="C1329" s="50" t="str">
        <f aca="false">INDEX((klasyfikacja!$B$2:$B$136),MATCH(A1329,klasyfikacja!$A$2:$A$136,0))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1329" s="98" t="n">
        <v>755</v>
      </c>
      <c r="E1329" s="102" t="n">
        <v>2060</v>
      </c>
      <c r="F1329" s="100" t="n">
        <f aca="false">SUM(G1329:H1329)</f>
        <v>0</v>
      </c>
      <c r="G1329" s="101" t="n">
        <f aca="false" t="array" ref="G1329:G1329">SUM(IF(ewidencja!$A$8:$A$759=D1329,IF(ewidencja!$C$8:$C$759=E1329,ewidencja!$F$8:$F$759,0),0))</f>
        <v>0</v>
      </c>
      <c r="H1329" s="101" t="n">
        <f aca="false" t="array" ref="H1329:H1329">SUM(IF(ewidencja!$A$8:$A$759=D1329,IF(ewidencja!$C$8:$C$759=E1329,ewidencja!$G$8:$G$759,0),0))</f>
        <v>0</v>
      </c>
    </row>
    <row r="1330" s="112" customFormat="true" ht="25.5" hidden="false" customHeight="true" outlineLevel="0" collapsed="false">
      <c r="A1330" s="49" t="n">
        <v>2110</v>
      </c>
      <c r="B1330" s="49"/>
      <c r="C1330" s="50" t="e">
        <f aca="false">INDEX((klasyfikacja!$B$2:$B$136),MATCH(A1330,klasyfikacja!$A$2:$A$136,0))</f>
        <v>#N/A</v>
      </c>
      <c r="D1330" s="98" t="n">
        <v>755</v>
      </c>
      <c r="E1330" s="102" t="n">
        <v>2110</v>
      </c>
      <c r="F1330" s="100" t="n">
        <f aca="false">SUM(G1330:H1330)</f>
        <v>2046000</v>
      </c>
      <c r="G1330" s="101" t="n">
        <f aca="false" t="array" ref="G1330:G1330">SUM(IF(ewidencja!$A$8:$A$759=D1330,IF(ewidencja!$C$8:$C$759=E1330,ewidencja!$F$8:$F$759,0),0))</f>
        <v>0</v>
      </c>
      <c r="H1330" s="101" t="n">
        <f aca="false" t="array" ref="H1330:H1330">SUM(IF(ewidencja!$A$8:$A$759=D1330,IF(ewidencja!$C$8:$C$759=E1330,ewidencja!$G$8:$G$759,0),0))</f>
        <v>2046000</v>
      </c>
    </row>
    <row r="1331" s="112" customFormat="true" ht="12.75" hidden="true" customHeight="true" outlineLevel="0" collapsed="false">
      <c r="A1331" s="49" t="s">
        <v>700</v>
      </c>
      <c r="B1331" s="49"/>
      <c r="C1331" s="50" t="str">
        <f aca="false">INDEX((klasyfikacja!$B$2:$B$136),MATCH(A1331,klasyfikacja!$A$2:$A$136,0))</f>
        <v>Dotacja celowa otrzymana z budżetu państwa na zadania bieżące realizowane przez powiat na podstawie porozumień z organami administracji rządowej</v>
      </c>
      <c r="D1331" s="98" t="n">
        <v>755</v>
      </c>
      <c r="E1331" s="102" t="n">
        <v>2120</v>
      </c>
      <c r="F1331" s="100" t="n">
        <f aca="false">SUM(G1331:H1331)</f>
        <v>0</v>
      </c>
      <c r="G1331" s="101" t="n">
        <f aca="false" t="array" ref="G1331:G1331">SUM(IF(ewidencja!$A$8:$A$759=D1331,IF(ewidencja!$C$8:$C$759=E1331,ewidencja!$F$8:$F$759,0),0))</f>
        <v>0</v>
      </c>
      <c r="H1331" s="101" t="n">
        <f aca="false" t="array" ref="H1331:H1331">SUM(IF(ewidencja!$A$8:$A$759=D1331,IF(ewidencja!$C$8:$C$759=E1331,ewidencja!$G$8:$G$759,0),0))</f>
        <v>0</v>
      </c>
    </row>
    <row r="1332" s="112" customFormat="true" ht="12.75" hidden="true" customHeight="true" outlineLevel="0" collapsed="false">
      <c r="A1332" s="49" t="s">
        <v>702</v>
      </c>
      <c r="B1332" s="49"/>
      <c r="C1332" s="50" t="str">
        <f aca="false">INDEX((klasyfikacja!$B$2:$B$136),MATCH(A1332,klasyfikacja!$A$2:$A$136,0))</f>
        <v>Dotacja celowa otrzymana z budżetu państwa na realizację bieżących zadań własnych powiatu</v>
      </c>
      <c r="D1332" s="98" t="n">
        <v>755</v>
      </c>
      <c r="E1332" s="102" t="n">
        <v>2130</v>
      </c>
      <c r="F1332" s="100" t="n">
        <f aca="false">SUM(G1332:H1332)</f>
        <v>0</v>
      </c>
      <c r="G1332" s="101" t="n">
        <f aca="false" t="array" ref="G1332:G1332">SUM(IF(ewidencja!$A$8:$A$759=D1332,IF(ewidencja!$C$8:$C$759=E1332,ewidencja!$F$8:$F$759,0),0))</f>
        <v>0</v>
      </c>
      <c r="H1332" s="101" t="n">
        <f aca="false" t="array" ref="H1332:H1332">SUM(IF(ewidencja!$A$8:$A$759=D1332,IF(ewidencja!$C$8:$C$759=E1332,ewidencja!$G$8:$G$759,0),0))</f>
        <v>0</v>
      </c>
    </row>
    <row r="1333" s="112" customFormat="true" ht="12.75" hidden="true" customHeight="true" outlineLevel="0" collapsed="false">
      <c r="A1333" s="49" t="s">
        <v>704</v>
      </c>
      <c r="B1333" s="49"/>
      <c r="C1333" s="50" t="str">
        <f aca="false">INDEX((klasyfikacja!$B$2:$B$136),MATCH(A1333,klasyfikacja!$A$2:$A$136,0))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1333" s="98" t="n">
        <v>755</v>
      </c>
      <c r="E1333" s="102" t="n">
        <v>2160</v>
      </c>
      <c r="F1333" s="100" t="n">
        <f aca="false">SUM(G1333:H1333)</f>
        <v>0</v>
      </c>
      <c r="G1333" s="101" t="n">
        <f aca="false" t="array" ref="G1333:G1333">SUM(IF(ewidencja!$A$8:$A$759=D1333,IF(ewidencja!$C$8:$C$759=E1333,ewidencja!$F$8:$F$759,0),0))</f>
        <v>0</v>
      </c>
      <c r="H1333" s="101" t="n">
        <f aca="false" t="array" ref="H1333:H1333">SUM(IF(ewidencja!$A$8:$A$759=D1333,IF(ewidencja!$C$8:$C$759=E1333,ewidencja!$G$8:$G$759,0),0))</f>
        <v>0</v>
      </c>
    </row>
    <row r="1334" s="112" customFormat="true" ht="12.75" hidden="true" customHeight="true" outlineLevel="0" collapsed="false">
      <c r="A1334" s="49" t="s">
        <v>708</v>
      </c>
      <c r="B1334" s="49"/>
      <c r="C1334" s="50" t="str">
        <f aca="false">INDEX((klasyfikacja!$B$2:$B$136),MATCH(A1334,klasyfikacja!$A$2:$A$136,0))</f>
        <v>Dotacja celowa otrzymana z gminy na zadania bieżące realizowane na podstawie porozumień (umów) między jednostkami samorządu terytorialnego</v>
      </c>
      <c r="D1334" s="98" t="n">
        <v>755</v>
      </c>
      <c r="E1334" s="102" t="n">
        <v>2310</v>
      </c>
      <c r="F1334" s="100" t="n">
        <f aca="false">SUM(G1334:H1334)</f>
        <v>0</v>
      </c>
      <c r="G1334" s="101" t="n">
        <f aca="false" t="array" ref="G1334:G1334">SUM(IF(ewidencja!$A$8:$A$759=D1334,IF(ewidencja!$C$8:$C$759=E1334,ewidencja!$F$8:$F$759,0),0))</f>
        <v>0</v>
      </c>
      <c r="H1334" s="101" t="n">
        <f aca="false" t="array" ref="H1334:H1334">SUM(IF(ewidencja!$A$8:$A$759=D1334,IF(ewidencja!$C$8:$C$759=E1334,ewidencja!$G$8:$G$759,0),0))</f>
        <v>0</v>
      </c>
    </row>
    <row r="1335" s="112" customFormat="true" ht="12.75" hidden="true" customHeight="true" outlineLevel="0" collapsed="false">
      <c r="A1335" s="49" t="s">
        <v>712</v>
      </c>
      <c r="B1335" s="49"/>
      <c r="C1335" s="50" t="str">
        <f aca="false">INDEX((klasyfikacja!$B$2:$B$136),MATCH(A1335,klasyfikacja!$A$2:$A$136,0))</f>
        <v>Dotacja celowa otrzymana z powiatu na zadania bieżące realizowane na podstawie porozumień (umów) między jednostkami samorządu terytorialnego</v>
      </c>
      <c r="D1335" s="98" t="n">
        <v>755</v>
      </c>
      <c r="E1335" s="102" t="n">
        <v>2320</v>
      </c>
      <c r="F1335" s="100" t="n">
        <f aca="false">SUM(G1335:H1335)</f>
        <v>0</v>
      </c>
      <c r="G1335" s="101" t="n">
        <f aca="false" t="array" ref="G1335:G1335">SUM(IF(ewidencja!$A$8:$A$759=D1335,IF(ewidencja!$C$8:$C$759=E1335,ewidencja!$F$8:$F$759,0),0))</f>
        <v>0</v>
      </c>
      <c r="H1335" s="101" t="n">
        <f aca="false" t="array" ref="H1335:H1335">SUM(IF(ewidencja!$A$8:$A$759=D1335,IF(ewidencja!$C$8:$C$759=E1335,ewidencja!$G$8:$G$759,0),0))</f>
        <v>0</v>
      </c>
    </row>
    <row r="1336" s="112" customFormat="true" ht="12.75" hidden="true" customHeight="true" outlineLevel="0" collapsed="false">
      <c r="A1336" s="49" t="s">
        <v>714</v>
      </c>
      <c r="B1336" s="49"/>
      <c r="C1336" s="50" t="str">
        <f aca="false">INDEX((klasyfikacja!$B$2:$B$136),MATCH(A1336,klasyfikacja!$A$2:$A$136,0))</f>
        <v>Dotacja celowa otrzymana od samorządu województwa na zadania bieżące realizowane na podstawie porozumień (umów) między jednostkami samorządu terytorialnego</v>
      </c>
      <c r="D1336" s="98" t="n">
        <v>755</v>
      </c>
      <c r="E1336" s="102" t="n">
        <v>2330</v>
      </c>
      <c r="F1336" s="100" t="n">
        <f aca="false">SUM(G1336:H1336)</f>
        <v>0</v>
      </c>
      <c r="G1336" s="101" t="n">
        <f aca="false" t="array" ref="G1336:G1336">SUM(IF(ewidencja!$A$8:$A$759=D1336,IF(ewidencja!$C$8:$C$759=E1336,ewidencja!$F$8:$F$759,0),0))</f>
        <v>0</v>
      </c>
      <c r="H1336" s="101" t="n">
        <f aca="false" t="array" ref="H1336:H1336">SUM(IF(ewidencja!$A$8:$A$759=D1336,IF(ewidencja!$C$8:$C$759=E1336,ewidencja!$G$8:$G$759,0),0))</f>
        <v>0</v>
      </c>
    </row>
    <row r="1337" s="112" customFormat="true" ht="12.75" hidden="true" customHeight="true" outlineLevel="0" collapsed="false">
      <c r="A1337" s="49" t="s">
        <v>716</v>
      </c>
      <c r="B1337" s="49"/>
      <c r="C1337" s="50" t="str">
        <f aca="false">INDEX((klasyfikacja!$B$2:$B$136),MATCH(A1337,klasyfikacja!$A$2:$A$136,0))</f>
        <v>Dochody jednostek samorządu terytorialnego związane z realizacją zadań z zakresu administracji rządowej oraz innych zadań zleconych ustawami</v>
      </c>
      <c r="D1337" s="98" t="n">
        <v>755</v>
      </c>
      <c r="E1337" s="102" t="n">
        <v>2360</v>
      </c>
      <c r="F1337" s="100" t="n">
        <f aca="false">SUM(G1337:H1337)</f>
        <v>0</v>
      </c>
      <c r="G1337" s="101" t="n">
        <f aca="false" t="array" ref="G1337:G1337">SUM(IF(ewidencja!$A$8:$A$759=D1337,IF(ewidencja!$C$8:$C$759=E1337,ewidencja!$F$8:$F$759,0),0))</f>
        <v>0</v>
      </c>
      <c r="H1337" s="101" t="n">
        <f aca="false" t="array" ref="H1337:H1337">SUM(IF(ewidencja!$A$8:$A$759=D1337,IF(ewidencja!$C$8:$C$759=E1337,ewidencja!$G$8:$G$759,0),0))</f>
        <v>0</v>
      </c>
    </row>
    <row r="1338" s="112" customFormat="true" ht="12.75" hidden="true" customHeight="true" outlineLevel="0" collapsed="false">
      <c r="A1338" s="49" t="s">
        <v>718</v>
      </c>
      <c r="B1338" s="49"/>
      <c r="C1338" s="50" t="str">
        <f aca="false">INDEX((klasyfikacja!$B$2:$B$136),MATCH(A1338,klasyfikacja!$A$2:$A$136,0))</f>
        <v>Wpływy do budżetu nadwyżki środków obrotowych samorządowego zakładu budżetowego</v>
      </c>
      <c r="D1338" s="98" t="n">
        <v>755</v>
      </c>
      <c r="E1338" s="102" t="n">
        <v>2370</v>
      </c>
      <c r="F1338" s="100" t="n">
        <f aca="false">SUM(G1338:H1338)</f>
        <v>0</v>
      </c>
      <c r="G1338" s="101" t="n">
        <f aca="false" t="array" ref="G1338:G1338">SUM(IF(ewidencja!$A$8:$A$759=D1338,IF(ewidencja!$C$8:$C$759=E1338,ewidencja!$F$8:$F$759,0),0))</f>
        <v>0</v>
      </c>
      <c r="H1338" s="101" t="n">
        <f aca="false" t="array" ref="H1338:H1338">SUM(IF(ewidencja!$A$8:$A$759=D1338,IF(ewidencja!$C$8:$C$759=E1338,ewidencja!$G$8:$G$759,0),0))</f>
        <v>0</v>
      </c>
    </row>
    <row r="1339" s="112" customFormat="true" ht="12.75" hidden="true" customHeight="true" outlineLevel="0" collapsed="false">
      <c r="A1339" s="49" t="s">
        <v>720</v>
      </c>
      <c r="B1339" s="49"/>
      <c r="C1339" s="50" t="str">
        <f aca="false">INDEX((klasyfikacja!$B$2:$B$136),MATCH(A1339,klasyfikacja!$A$2:$A$136,0))</f>
        <v>Dotacja otrzymana z państwowego funduszu celowego na realizację zadań bieżących jednostek sektora finansów publicznych</v>
      </c>
      <c r="D1339" s="98" t="n">
        <v>755</v>
      </c>
      <c r="E1339" s="102" t="n">
        <v>2440</v>
      </c>
      <c r="F1339" s="100" t="n">
        <f aca="false">SUM(G1339:H1339)</f>
        <v>0</v>
      </c>
      <c r="G1339" s="101" t="n">
        <f aca="false" t="array" ref="G1339:G1339">SUM(IF(ewidencja!$A$8:$A$759=D1339,IF(ewidencja!$C$8:$C$759=E1339,ewidencja!$F$8:$F$759,0),0))</f>
        <v>0</v>
      </c>
      <c r="H1339" s="101" t="n">
        <f aca="false" t="array" ref="H1339:H1339">SUM(IF(ewidencja!$A$8:$A$759=D1339,IF(ewidencja!$C$8:$C$759=E1339,ewidencja!$G$8:$G$759,0),0))</f>
        <v>0</v>
      </c>
    </row>
    <row r="1340" s="112" customFormat="true" ht="12.75" hidden="true" customHeight="true" outlineLevel="0" collapsed="false">
      <c r="A1340" s="49" t="s">
        <v>722</v>
      </c>
      <c r="B1340" s="49"/>
      <c r="C1340" s="50" t="str">
        <f aca="false">INDEX((klasyfikacja!$B$2:$B$136),MATCH(A1340,klasyfikacja!$A$2:$A$136,0))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1340" s="98" t="n">
        <v>755</v>
      </c>
      <c r="E1340" s="102" t="n">
        <v>2442</v>
      </c>
      <c r="F1340" s="100" t="n">
        <f aca="false">SUM(G1340:H1340)</f>
        <v>0</v>
      </c>
      <c r="G1340" s="101" t="n">
        <f aca="false" t="array" ref="G1340:G1340">SUM(IF(ewidencja!$A$8:$A$759=D1340,IF(ewidencja!$C$8:$C$759=E1340,ewidencja!$F$8:$F$759,0),0))</f>
        <v>0</v>
      </c>
      <c r="H1340" s="101" t="n">
        <f aca="false" t="array" ref="H1340:H1340">SUM(IF(ewidencja!$A$8:$A$759=D1340,IF(ewidencja!$C$8:$C$759=E1340,ewidencja!$G$8:$G$759,0),0))</f>
        <v>0</v>
      </c>
    </row>
    <row r="1341" s="112" customFormat="true" ht="12.75" hidden="true" customHeight="true" outlineLevel="0" collapsed="false">
      <c r="A1341" s="49" t="s">
        <v>724</v>
      </c>
      <c r="B1341" s="49"/>
      <c r="C1341" s="50" t="str">
        <f aca="false">INDEX((klasyfikacja!$B$2:$B$136),MATCH(A1341,klasyfikacja!$A$2:$A$136,0))</f>
        <v>Środki otrzymane od pozostałych jednostek zaliczanych do sektora finansów publicznych na realizację zadań bieżących jednostek zaliczanych do sektora finansów publicznych</v>
      </c>
      <c r="D1341" s="98" t="n">
        <v>755</v>
      </c>
      <c r="E1341" s="102" t="n">
        <v>2460</v>
      </c>
      <c r="F1341" s="100" t="n">
        <f aca="false">SUM(G1341:H1341)</f>
        <v>0</v>
      </c>
      <c r="G1341" s="101" t="n">
        <f aca="false" t="array" ref="G1341:G1341">SUM(IF(ewidencja!$A$8:$A$759=D1341,IF(ewidencja!$C$8:$C$759=E1341,ewidencja!$F$8:$F$759,0),0))</f>
        <v>0</v>
      </c>
      <c r="H1341" s="101" t="n">
        <f aca="false" t="array" ref="H1341:H1341">SUM(IF(ewidencja!$A$8:$A$759=D1341,IF(ewidencja!$C$8:$C$759=E1341,ewidencja!$G$8:$G$759,0),0))</f>
        <v>0</v>
      </c>
    </row>
    <row r="1342" s="112" customFormat="true" ht="12.75" hidden="true" customHeight="true" outlineLevel="0" collapsed="false">
      <c r="A1342" s="49" t="s">
        <v>728</v>
      </c>
      <c r="B1342" s="49"/>
      <c r="C1342" s="50" t="str">
        <f aca="false">INDEX((klasyfikacja!$B$2:$B$136),MATCH(A1342,klasyfikacja!$A$2:$A$136,0))</f>
        <v>Rekompensaty utraconych dochodów w podatkach i opłatach lokalnych</v>
      </c>
      <c r="D1342" s="98" t="n">
        <v>755</v>
      </c>
      <c r="E1342" s="102" t="n">
        <v>2680</v>
      </c>
      <c r="F1342" s="100" t="n">
        <f aca="false">SUM(G1342:H1342)</f>
        <v>0</v>
      </c>
      <c r="G1342" s="101" t="n">
        <f aca="false" t="array" ref="G1342:G1342">SUM(IF(ewidencja!$A$8:$A$759=D1342,IF(ewidencja!$C$8:$C$759=E1342,ewidencja!$F$8:$F$759,0),0))</f>
        <v>0</v>
      </c>
      <c r="H1342" s="101" t="n">
        <f aca="false" t="array" ref="H1342:H1342">SUM(IF(ewidencja!$A$8:$A$759=D1342,IF(ewidencja!$C$8:$C$759=E1342,ewidencja!$G$8:$G$759,0),0))</f>
        <v>0</v>
      </c>
    </row>
    <row r="1343" s="112" customFormat="true" ht="12.75" hidden="true" customHeight="true" outlineLevel="0" collapsed="false">
      <c r="A1343" s="49" t="s">
        <v>730</v>
      </c>
      <c r="B1343" s="49"/>
      <c r="C1343" s="50" t="str">
        <f aca="false">INDEX((klasyfikacja!$B$2:$B$136),MATCH(A1343,klasyfikacja!$A$2:$A$136,0))</f>
        <v>Środki z Funduszu Pracy otrzymane na realizację zadań wynikających z odrębnych ustaw</v>
      </c>
      <c r="D1343" s="98" t="n">
        <v>755</v>
      </c>
      <c r="E1343" s="102" t="n">
        <v>2690</v>
      </c>
      <c r="F1343" s="100" t="n">
        <f aca="false">SUM(G1343:H1343)</f>
        <v>0</v>
      </c>
      <c r="G1343" s="101" t="n">
        <f aca="false" t="array" ref="G1343:G1343">SUM(IF(ewidencja!$A$8:$A$759=D1343,IF(ewidencja!$C$8:$C$759=E1343,ewidencja!$F$8:$F$759,0),0))</f>
        <v>0</v>
      </c>
      <c r="H1343" s="101" t="n">
        <f aca="false" t="array" ref="H1343:H1343">SUM(IF(ewidencja!$A$8:$A$759=D1343,IF(ewidencja!$C$8:$C$759=E1343,ewidencja!$G$8:$G$759,0),0))</f>
        <v>0</v>
      </c>
    </row>
    <row r="1344" s="112" customFormat="true" ht="12.75" hidden="true" customHeight="true" outlineLevel="0" collapsed="false">
      <c r="A1344" s="49" t="s">
        <v>732</v>
      </c>
      <c r="B1344" s="49"/>
      <c r="C1344" s="50" t="str">
        <f aca="false">INDEX((klasyfikacja!$B$2:$B$136),MATCH(A1344,klasyfikacja!$A$2:$A$136,0))</f>
        <v>Środki na dofinansowanie własnych zadań bieżących gmin, powiatów (związków gmin, związków powiatowo-gminnych, związków powiatów), samorządów województw, pozyskane z innych źródeł</v>
      </c>
      <c r="D1344" s="98" t="n">
        <v>755</v>
      </c>
      <c r="E1344" s="102" t="n">
        <v>2700</v>
      </c>
      <c r="F1344" s="100" t="n">
        <f aca="false">SUM(G1344:H1344)</f>
        <v>0</v>
      </c>
      <c r="G1344" s="101" t="n">
        <f aca="false" t="array" ref="G1344:G1344">SUM(IF(ewidencja!$A$8:$A$759=D1344,IF(ewidencja!$C$8:$C$759=E1344,ewidencja!$F$8:$F$759,0),0))</f>
        <v>0</v>
      </c>
      <c r="H1344" s="101" t="n">
        <f aca="false" t="array" ref="H1344:H1344">SUM(IF(ewidencja!$A$8:$A$759=D1344,IF(ewidencja!$C$8:$C$759=E1344,ewidencja!$G$8:$G$759,0),0))</f>
        <v>0</v>
      </c>
    </row>
    <row r="1345" s="112" customFormat="true" ht="12.75" hidden="true" customHeight="true" outlineLevel="0" collapsed="false">
      <c r="A1345" s="49" t="s">
        <v>734</v>
      </c>
      <c r="B1345" s="49"/>
      <c r="C1345" s="50" t="str">
        <f aca="false">INDEX((klasyfikacja!$B$2:$B$136),MATCH(A1345,klasyfikacja!$A$2:$A$136,0))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1345" s="98" t="n">
        <v>755</v>
      </c>
      <c r="E1345" s="102" t="n">
        <v>2701</v>
      </c>
      <c r="F1345" s="100" t="n">
        <f aca="false">SUM(G1345:H1345)</f>
        <v>0</v>
      </c>
      <c r="G1345" s="101" t="n">
        <f aca="false" t="array" ref="G1345:G1345">SUM(IF(ewidencja!$A$8:$A$759=D1345,IF(ewidencja!$C$8:$C$759=E1345,ewidencja!$F$8:$F$759,0),0))</f>
        <v>0</v>
      </c>
      <c r="H1345" s="101" t="n">
        <f aca="false" t="array" ref="H1345:H1345">SUM(IF(ewidencja!$A$8:$A$759=D1345,IF(ewidencja!$C$8:$C$759=E1345,ewidencja!$G$8:$G$759,0),0))</f>
        <v>0</v>
      </c>
    </row>
    <row r="1346" s="112" customFormat="true" ht="12.75" hidden="true" customHeight="true" outlineLevel="0" collapsed="false">
      <c r="A1346" s="49" t="s">
        <v>740</v>
      </c>
      <c r="B1346" s="49"/>
      <c r="C1346" s="50" t="str">
        <f aca="false">INDEX((klasyfikacja!$B$2:$B$136),MATCH(A1346,klasyfikacja!$A$2:$A$136,0))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1346" s="98" t="n">
        <v>755</v>
      </c>
      <c r="E1346" s="102" t="n">
        <v>2705</v>
      </c>
      <c r="F1346" s="100" t="n">
        <f aca="false">SUM(G1346:H1346)</f>
        <v>0</v>
      </c>
      <c r="G1346" s="101" t="n">
        <f aca="false" t="array" ref="G1346:G1346">SUM(IF(ewidencja!$A$8:$A$759=D1346,IF(ewidencja!$C$8:$C$759=E1346,ewidencja!$F$8:$F$759,0),0))</f>
        <v>0</v>
      </c>
      <c r="H1346" s="101" t="n">
        <f aca="false" t="array" ref="H1346:H1346">SUM(IF(ewidencja!$A$8:$A$759=D1346,IF(ewidencja!$C$8:$C$759=E1346,ewidencja!$G$8:$G$759,0),0))</f>
        <v>0</v>
      </c>
    </row>
    <row r="1347" s="112" customFormat="true" ht="12.75" hidden="true" customHeight="true" outlineLevel="0" collapsed="false">
      <c r="A1347" s="49" t="s">
        <v>742</v>
      </c>
      <c r="B1347" s="49"/>
      <c r="C1347" s="50" t="str">
        <f aca="false">INDEX((klasyfikacja!$B$2:$B$136),MATCH(A1347,klasyfikacja!$A$2:$A$136,0))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1347" s="98" t="n">
        <v>755</v>
      </c>
      <c r="E1347" s="102" t="n">
        <v>2706</v>
      </c>
      <c r="F1347" s="100" t="n">
        <f aca="false">SUM(G1347:H1347)</f>
        <v>0</v>
      </c>
      <c r="G1347" s="101" t="n">
        <f aca="false" t="array" ref="G1347:G1347">SUM(IF(ewidencja!$A$8:$A$759=D1347,IF(ewidencja!$C$8:$C$759=E1347,ewidencja!$F$8:$F$759,0),0))</f>
        <v>0</v>
      </c>
      <c r="H1347" s="101" t="n">
        <f aca="false" t="array" ref="H1347:H1347">SUM(IF(ewidencja!$A$8:$A$759=D1347,IF(ewidencja!$C$8:$C$759=E1347,ewidencja!$G$8:$G$759,0),0))</f>
        <v>0</v>
      </c>
    </row>
    <row r="1348" s="112" customFormat="true" ht="12.75" hidden="true" customHeight="true" outlineLevel="0" collapsed="false">
      <c r="A1348" s="49" t="s">
        <v>744</v>
      </c>
      <c r="B1348" s="49"/>
      <c r="C1348" s="50" t="str">
        <f aca="false">INDEX((klasyfikacja!$B$2:$B$136),MATCH(A1348,klasyfikacja!$A$2:$A$136,0))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1348" s="98" t="n">
        <v>755</v>
      </c>
      <c r="E1348" s="102" t="n">
        <v>2707</v>
      </c>
      <c r="F1348" s="100" t="n">
        <f aca="false">SUM(G1348:H1348)</f>
        <v>0</v>
      </c>
      <c r="G1348" s="101" t="n">
        <f aca="false" t="array" ref="G1348:G1348">SUM(IF(ewidencja!$A$8:$A$759=D1348,IF(ewidencja!$C$8:$C$759=E1348,ewidencja!$F$8:$F$759,0),0))</f>
        <v>0</v>
      </c>
      <c r="H1348" s="101" t="n">
        <f aca="false" t="array" ref="H1348:H1348">SUM(IF(ewidencja!$A$8:$A$759=D1348,IF(ewidencja!$C$8:$C$759=E1348,ewidencja!$G$8:$G$759,0),0))</f>
        <v>0</v>
      </c>
    </row>
    <row r="1349" s="112" customFormat="true" ht="12.75" hidden="true" customHeight="true" outlineLevel="0" collapsed="false">
      <c r="A1349" s="49" t="s">
        <v>746</v>
      </c>
      <c r="B1349" s="49"/>
      <c r="C1349" s="50" t="str">
        <f aca="false">INDEX((klasyfikacja!$B$2:$B$136),MATCH(A1349,klasyfikacja!$A$2:$A$136,0))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349" s="98" t="n">
        <v>755</v>
      </c>
      <c r="E1349" s="102" t="n">
        <v>2708</v>
      </c>
      <c r="F1349" s="100" t="n">
        <f aca="false">SUM(G1349:H1349)</f>
        <v>0</v>
      </c>
      <c r="G1349" s="101" t="n">
        <f aca="false" t="array" ref="G1349:G1349">SUM(IF(ewidencja!$A$8:$A$759=D1349,IF(ewidencja!$C$8:$C$759=E1349,ewidencja!$F$8:$F$759,0),0))</f>
        <v>0</v>
      </c>
      <c r="H1349" s="101" t="n">
        <f aca="false" t="array" ref="H1349:H1349">SUM(IF(ewidencja!$A$8:$A$759=D1349,IF(ewidencja!$C$8:$C$759=E1349,ewidencja!$G$8:$G$759,0),0))</f>
        <v>0</v>
      </c>
    </row>
    <row r="1350" s="112" customFormat="true" ht="12.75" hidden="true" customHeight="true" outlineLevel="0" collapsed="false">
      <c r="A1350" s="49" t="s">
        <v>750</v>
      </c>
      <c r="B1350" s="49"/>
      <c r="C1350" s="50" t="str">
        <f aca="false">INDEX((klasyfikacja!$B$2:$B$136),MATCH(A1350,klasyfikacja!$A$2:$A$136,0))</f>
        <v>Dotacja celowa otrzymana z tytułu pomocy finansowej udzielanej między jednostkami samorządu terytorialnego na dofinansowanie własnych zadań bieżących</v>
      </c>
      <c r="D1350" s="98" t="n">
        <v>755</v>
      </c>
      <c r="E1350" s="102" t="n">
        <v>2710</v>
      </c>
      <c r="F1350" s="100" t="n">
        <f aca="false">SUM(G1350:H1350)</f>
        <v>0</v>
      </c>
      <c r="G1350" s="101" t="n">
        <f aca="false" t="array" ref="G1350:G1350">SUM(IF(ewidencja!$A$8:$A$759=D1350,IF(ewidencja!$C$8:$C$759=E1350,ewidencja!$F$8:$F$759,0),0))</f>
        <v>0</v>
      </c>
      <c r="H1350" s="101" t="n">
        <f aca="false" t="array" ref="H1350:H1350">SUM(IF(ewidencja!$A$8:$A$759=D1350,IF(ewidencja!$C$8:$C$759=E1350,ewidencja!$G$8:$G$759,0),0))</f>
        <v>0</v>
      </c>
    </row>
    <row r="1351" s="112" customFormat="true" ht="12.75" hidden="true" customHeight="true" outlineLevel="0" collapsed="false">
      <c r="A1351" s="49" t="s">
        <v>752</v>
      </c>
      <c r="B1351" s="49"/>
      <c r="C1351" s="50" t="str">
        <f aca="false">INDEX((klasyfikacja!$B$2:$B$136),MATCH(A1351,klasyfikacja!$A$2:$A$136,0))</f>
        <v>Środki na uzupełnienie dochodów gmin</v>
      </c>
      <c r="D1351" s="98" t="n">
        <v>755</v>
      </c>
      <c r="E1351" s="102" t="n">
        <v>2750</v>
      </c>
      <c r="F1351" s="100" t="n">
        <f aca="false">SUM(G1351:H1351)</f>
        <v>0</v>
      </c>
      <c r="G1351" s="101" t="n">
        <f aca="false" t="array" ref="G1351:G1351">SUM(IF(ewidencja!$A$8:$A$759=D1351,IF(ewidencja!$C$8:$C$759=E1351,ewidencja!$F$8:$F$759,0),0))</f>
        <v>0</v>
      </c>
      <c r="H1351" s="101" t="n">
        <f aca="false" t="array" ref="H1351:H1351">SUM(IF(ewidencja!$A$8:$A$759=D1351,IF(ewidencja!$C$8:$C$759=E1351,ewidencja!$G$8:$G$759,0),0))</f>
        <v>0</v>
      </c>
    </row>
    <row r="1352" s="112" customFormat="true" ht="12.75" hidden="true" customHeight="true" outlineLevel="0" collapsed="false">
      <c r="A1352" s="49" t="s">
        <v>754</v>
      </c>
      <c r="B1352" s="49"/>
      <c r="C1352" s="50" t="str">
        <f aca="false">INDEX((klasyfikacja!$B$2:$B$136),MATCH(A1352,klasyfikacja!$A$2:$A$136,0))</f>
        <v>Środki na uzupełnienie dochodów powiatów</v>
      </c>
      <c r="D1352" s="98" t="n">
        <v>755</v>
      </c>
      <c r="E1352" s="102" t="n">
        <v>2760</v>
      </c>
      <c r="F1352" s="100" t="n">
        <f aca="false">SUM(G1352:H1352)</f>
        <v>0</v>
      </c>
      <c r="G1352" s="101" t="n">
        <f aca="false" t="array" ref="G1352:G1352">SUM(IF(ewidencja!$A$8:$A$759=D1352,IF(ewidencja!$C$8:$C$759=E1352,ewidencja!$F$8:$F$759,0),0))</f>
        <v>0</v>
      </c>
      <c r="H1352" s="101" t="n">
        <f aca="false" t="array" ref="H1352:H1352">SUM(IF(ewidencja!$A$8:$A$759=D1352,IF(ewidencja!$C$8:$C$759=E1352,ewidencja!$G$8:$G$759,0),0))</f>
        <v>0</v>
      </c>
    </row>
    <row r="1353" s="112" customFormat="true" ht="12.75" hidden="true" customHeight="true" outlineLevel="0" collapsed="false">
      <c r="A1353" s="49" t="s">
        <v>756</v>
      </c>
      <c r="B1353" s="49"/>
      <c r="C1353" s="50" t="str">
        <f aca="false">INDEX((klasyfikacja!$B$2:$B$136),MATCH(A1353,klasyfikacja!$A$2:$A$136,0))</f>
        <v>Środki na utrzymanie rzecznych przepraw promowych oraz na remonty, utrzymanie, ochronę i zarządzanie drogami krajowymi i wojewódzkimi w granicach miast na prawach powiatu</v>
      </c>
      <c r="D1353" s="98" t="n">
        <v>755</v>
      </c>
      <c r="E1353" s="102" t="n">
        <v>2790</v>
      </c>
      <c r="F1353" s="100" t="n">
        <f aca="false">SUM(G1353:H1353)</f>
        <v>0</v>
      </c>
      <c r="G1353" s="101" t="n">
        <f aca="false" t="array" ref="G1353:G1353">SUM(IF(ewidencja!$A$8:$A$759=D1353,IF(ewidencja!$C$8:$C$759=E1353,ewidencja!$F$8:$F$759,0),0))</f>
        <v>0</v>
      </c>
      <c r="H1353" s="101" t="n">
        <f aca="false" t="array" ref="H1353:H1353">SUM(IF(ewidencja!$A$8:$A$759=D1353,IF(ewidencja!$C$8:$C$759=E1353,ewidencja!$G$8:$G$759,0),0))</f>
        <v>0</v>
      </c>
    </row>
    <row r="1354" s="112" customFormat="true" ht="12.75" hidden="true" customHeight="true" outlineLevel="0" collapsed="false">
      <c r="A1354" s="49" t="s">
        <v>758</v>
      </c>
      <c r="B1354" s="49"/>
      <c r="C1354" s="50" t="str">
        <f aca="false">INDEX((klasyfikacja!$B$2:$B$136),MATCH(A1354,klasyfikacja!$A$2:$A$136,0))</f>
        <v>Dotacja z budżetu państwa dla gmin uzdrowiskowych</v>
      </c>
      <c r="D1354" s="98" t="n">
        <v>755</v>
      </c>
      <c r="E1354" s="102" t="n">
        <v>2870</v>
      </c>
      <c r="F1354" s="100" t="n">
        <f aca="false">SUM(G1354:H1354)</f>
        <v>0</v>
      </c>
      <c r="G1354" s="101" t="n">
        <f aca="false" t="array" ref="G1354:G1354">SUM(IF(ewidencja!$A$8:$A$759=D1354,IF(ewidencja!$C$8:$C$759=E1354,ewidencja!$F$8:$F$759,0),0))</f>
        <v>0</v>
      </c>
      <c r="H1354" s="101" t="n">
        <f aca="false" t="array" ref="H1354:H1354">SUM(IF(ewidencja!$A$8:$A$759=D1354,IF(ewidencja!$C$8:$C$759=E1354,ewidencja!$G$8:$G$759,0),0))</f>
        <v>0</v>
      </c>
    </row>
    <row r="1355" s="112" customFormat="true" ht="12.75" hidden="true" customHeight="true" outlineLevel="0" collapsed="false">
      <c r="A1355" s="49" t="s">
        <v>760</v>
      </c>
      <c r="B1355" s="49"/>
      <c r="C1355" s="50" t="str">
        <f aca="false">INDEX((klasyfikacja!$B$2:$B$136),MATCH(A1355,klasyfikacja!$A$2:$A$136,0))</f>
        <v>Wpływy ze zwrotów dotacji oraz płatności wykorzystanych niezgodnie z przeznaczeniem lub wykorzystanych z naruszeniem procedur, o których mowa w art. 184 ustawy, pobranych nienależnie lub w nadmiernej wysokości</v>
      </c>
      <c r="D1355" s="98" t="n">
        <v>755</v>
      </c>
      <c r="E1355" s="102" t="n">
        <v>2910</v>
      </c>
      <c r="F1355" s="100" t="n">
        <f aca="false">SUM(G1355:H1355)</f>
        <v>0</v>
      </c>
      <c r="G1355" s="101" t="n">
        <f aca="false" t="array" ref="G1355:G1355">SUM(IF(ewidencja!$A$8:$A$759=D1355,IF(ewidencja!$C$8:$C$759=E1355,ewidencja!$F$8:$F$759,0),0))</f>
        <v>0</v>
      </c>
      <c r="H1355" s="101" t="n">
        <f aca="false" t="array" ref="H1355:H1355">SUM(IF(ewidencja!$A$8:$A$759=D1355,IF(ewidencja!$C$8:$C$759=E1355,ewidencja!$G$8:$G$759,0),0))</f>
        <v>0</v>
      </c>
    </row>
    <row r="1356" s="112" customFormat="true" ht="12.75" hidden="true" customHeight="true" outlineLevel="0" collapsed="false">
      <c r="A1356" s="49" t="s">
        <v>762</v>
      </c>
      <c r="B1356" s="49"/>
      <c r="C1356" s="50" t="str">
        <f aca="false">INDEX((klasyfikacja!$B$2:$B$136),MATCH(A1356,klasyfikacja!$A$2:$A$136,0))</f>
        <v>Subwencje ogólne z budżetu państwa</v>
      </c>
      <c r="D1356" s="98" t="n">
        <v>755</v>
      </c>
      <c r="E1356" s="102" t="n">
        <v>2920</v>
      </c>
      <c r="F1356" s="100" t="n">
        <f aca="false">SUM(G1356:H1356)</f>
        <v>0</v>
      </c>
      <c r="G1356" s="101" t="n">
        <f aca="false" t="array" ref="G1356:G1356">SUM(IF(ewidencja!$A$8:$A$759=D1356,IF(ewidencja!$C$8:$C$759=E1356,ewidencja!$F$8:$F$759,0),0))</f>
        <v>0</v>
      </c>
      <c r="H1356" s="101" t="n">
        <f aca="false" t="array" ref="H1356:H1356">SUM(IF(ewidencja!$A$8:$A$759=D1356,IF(ewidencja!$C$8:$C$759=E1356,ewidencja!$G$8:$G$759,0),0))</f>
        <v>0</v>
      </c>
    </row>
    <row r="1357" s="112" customFormat="true" ht="12.75" hidden="true" customHeight="true" outlineLevel="0" collapsed="false">
      <c r="A1357" s="49" t="s">
        <v>764</v>
      </c>
      <c r="B1357" s="49"/>
      <c r="C1357" s="50" t="str">
        <f aca="false">INDEX((klasyfikacja!$B$2:$B$136),MATCH(A1357,klasyfikacja!$A$2:$A$136,0))</f>
        <v>Wpływy ze zwrotów niewykorzystanych dotacji oraz płatności</v>
      </c>
      <c r="D1357" s="98" t="n">
        <v>755</v>
      </c>
      <c r="E1357" s="102" t="n">
        <v>2950</v>
      </c>
      <c r="F1357" s="100" t="n">
        <f aca="false">SUM(G1357:H1357)</f>
        <v>0</v>
      </c>
      <c r="G1357" s="101" t="n">
        <f aca="false" t="array" ref="G1357:G1357">SUM(IF(ewidencja!$A$8:$A$759=D1357,IF(ewidencja!$C$8:$C$759=E1357,ewidencja!$F$8:$F$759,0),0))</f>
        <v>0</v>
      </c>
      <c r="H1357" s="101" t="n">
        <f aca="false" t="array" ref="H1357:H1357">SUM(IF(ewidencja!$A$8:$A$759=D1357,IF(ewidencja!$C$8:$C$759=E1357,ewidencja!$G$8:$G$759,0),0))</f>
        <v>0</v>
      </c>
    </row>
    <row r="1358" s="112" customFormat="true" ht="18" hidden="true" customHeight="true" outlineLevel="0" collapsed="false">
      <c r="A1358" s="94"/>
      <c r="B1358" s="94"/>
      <c r="C1358" s="95" t="s">
        <v>869</v>
      </c>
      <c r="D1358" s="98"/>
      <c r="E1358" s="104"/>
      <c r="F1358" s="96" t="n">
        <f aca="false">SUM(G1358:H1358)</f>
        <v>0</v>
      </c>
      <c r="G1358" s="97" t="n">
        <f aca="false">SUM(G1359:G1393)</f>
        <v>0</v>
      </c>
      <c r="H1358" s="97" t="n">
        <f aca="false">SUM(H1359:H1393)</f>
        <v>0</v>
      </c>
    </row>
    <row r="1359" s="112" customFormat="true" ht="12.75" hidden="true" customHeight="true" outlineLevel="0" collapsed="false">
      <c r="A1359" s="49" t="s">
        <v>766</v>
      </c>
      <c r="B1359" s="49"/>
      <c r="C1359" s="50" t="str">
        <f aca="false">INDEX((klasyfikacja!$B$2:$B$136),MATCH(A1359,klasyfikacja!$A$2:$A$136,0))</f>
        <v>Wpływy z tytułu przekształcenia prawa użytkowania wieczystego w prawo własności</v>
      </c>
      <c r="D1359" s="98" t="n">
        <v>755</v>
      </c>
      <c r="E1359" s="102" t="s">
        <v>419</v>
      </c>
      <c r="F1359" s="100" t="n">
        <f aca="false">SUM(G1359:H1359)</f>
        <v>0</v>
      </c>
      <c r="G1359" s="101" t="n">
        <f aca="false" t="array" ref="G1359:G1359">SUM(IF(ewidencja!$A$8:$A$759=D1359,IF(ewidencja!$C$8:$C$759=E1359,ewidencja!$F$8:$F$759,0),0))</f>
        <v>0</v>
      </c>
      <c r="H1359" s="101" t="n">
        <f aca="false" t="array" ref="H1359:H1359">SUM(IF(ewidencja!$A$8:$A$759=D1359,IF(ewidencja!$C$8:$C$759=E1359,ewidencja!$G$8:$G$759,0),0))</f>
        <v>0</v>
      </c>
    </row>
    <row r="1360" s="112" customFormat="true" ht="12.75" hidden="true" customHeight="true" outlineLevel="0" collapsed="false">
      <c r="A1360" s="49" t="s">
        <v>768</v>
      </c>
      <c r="B1360" s="49"/>
      <c r="C1360" s="50" t="str">
        <f aca="false">INDEX((klasyfikacja!$B$2:$B$136),MATCH(A1360,klasyfikacja!$A$2:$A$136,0))</f>
        <v>Wpłaty z tytułu odpłatnego nabycia prawa własności oraz prawa użytkowania wieczystego nieruchomości</v>
      </c>
      <c r="D1360" s="98" t="n">
        <v>755</v>
      </c>
      <c r="E1360" s="102" t="s">
        <v>475</v>
      </c>
      <c r="F1360" s="100" t="n">
        <f aca="false">SUM(G1360:H1360)</f>
        <v>0</v>
      </c>
      <c r="G1360" s="101" t="n">
        <f aca="false" t="array" ref="G1360:G1360">SUM(IF(ewidencja!$A$8:$A$759=D1360,IF(ewidencja!$C$8:$C$759=E1360,ewidencja!$F$8:$F$759,0),0))</f>
        <v>0</v>
      </c>
      <c r="H1360" s="101" t="n">
        <f aca="false" t="array" ref="H1360:H1360">SUM(IF(ewidencja!$A$8:$A$759=D1360,IF(ewidencja!$C$8:$C$759=E1360,ewidencja!$G$8:$G$759,0),0))</f>
        <v>0</v>
      </c>
    </row>
    <row r="1361" s="112" customFormat="true" ht="12.75" hidden="true" customHeight="true" outlineLevel="0" collapsed="false">
      <c r="A1361" s="49" t="s">
        <v>770</v>
      </c>
      <c r="B1361" s="49"/>
      <c r="C1361" s="50" t="str">
        <f aca="false">INDEX((klasyfikacja!$B$2:$B$136),MATCH(A1361,klasyfikacja!$A$2:$A$136,0))</f>
        <v>Wpływy ze zbycia praw majątkowych</v>
      </c>
      <c r="D1361" s="98" t="n">
        <v>755</v>
      </c>
      <c r="E1361" s="102" t="s">
        <v>870</v>
      </c>
      <c r="F1361" s="100" t="n">
        <f aca="false">SUM(G1361:H1361)</f>
        <v>0</v>
      </c>
      <c r="G1361" s="101" t="n">
        <f aca="false" t="array" ref="G1361:G1361">SUM(IF(ewidencja!$A$8:$A$759=D1361,IF(ewidencja!$C$8:$C$759=E1361,ewidencja!$F$8:$F$759,0),0))</f>
        <v>0</v>
      </c>
      <c r="H1361" s="101" t="n">
        <f aca="false" t="array" ref="H1361:H1361">SUM(IF(ewidencja!$A$8:$A$759=D1361,IF(ewidencja!$C$8:$C$759=E1361,ewidencja!$G$8:$G$759,0),0))</f>
        <v>0</v>
      </c>
    </row>
    <row r="1362" s="112" customFormat="true" ht="12.75" hidden="true" customHeight="true" outlineLevel="0" collapsed="false">
      <c r="A1362" s="49" t="s">
        <v>772</v>
      </c>
      <c r="B1362" s="49"/>
      <c r="C1362" s="50" t="str">
        <f aca="false">INDEX((klasyfikacja!$B$2:$B$136),MATCH(A1362,klasyfikacja!$A$2:$A$136,0))</f>
        <v>Wpływy z tytułu odszkodowania za przejęte nieruchomości pod inwestycje celu publicznego</v>
      </c>
      <c r="D1362" s="98" t="n">
        <v>755</v>
      </c>
      <c r="E1362" s="102" t="s">
        <v>871</v>
      </c>
      <c r="F1362" s="100" t="n">
        <f aca="false">SUM(G1362:H1362)</f>
        <v>0</v>
      </c>
      <c r="G1362" s="101" t="n">
        <f aca="false" t="array" ref="G1362:G1362">SUM(IF(ewidencja!$A$8:$A$759=D1362,IF(ewidencja!$C$8:$C$759=E1362,ewidencja!$F$8:$F$759,0),0))</f>
        <v>0</v>
      </c>
      <c r="H1362" s="101" t="n">
        <f aca="false" t="array" ref="H1362:H1362">SUM(IF(ewidencja!$A$8:$A$759=D1362,IF(ewidencja!$C$8:$C$759=E1362,ewidencja!$G$8:$G$759,0),0))</f>
        <v>0</v>
      </c>
    </row>
    <row r="1363" s="112" customFormat="true" ht="12.75" hidden="true" customHeight="true" outlineLevel="0" collapsed="false">
      <c r="A1363" s="49" t="s">
        <v>774</v>
      </c>
      <c r="B1363" s="49"/>
      <c r="C1363" s="50" t="str">
        <f aca="false">INDEX((klasyfikacja!$B$2:$B$136),MATCH(A1363,klasyfikacja!$A$2:$A$136,0))</f>
        <v>Wpływy ze sprzedaży składników majątkowych</v>
      </c>
      <c r="D1363" s="98" t="n">
        <v>755</v>
      </c>
      <c r="E1363" s="102" t="s">
        <v>472</v>
      </c>
      <c r="F1363" s="100" t="n">
        <f aca="false">SUM(G1363:H1363)</f>
        <v>0</v>
      </c>
      <c r="G1363" s="101" t="n">
        <f aca="false" t="array" ref="G1363:G1363">SUM(IF(ewidencja!$A$8:$A$759=D1363,IF(ewidencja!$C$8:$C$759=E1363,ewidencja!$F$8:$F$759,0),0))</f>
        <v>0</v>
      </c>
      <c r="H1363" s="101" t="n">
        <f aca="false" t="array" ref="H1363:H1363">SUM(IF(ewidencja!$A$8:$A$759=D1363,IF(ewidencja!$C$8:$C$759=E1363,ewidencja!$G$8:$G$759,0),0))</f>
        <v>0</v>
      </c>
    </row>
    <row r="1364" s="112" customFormat="true" ht="12.75" hidden="true" customHeight="true" outlineLevel="0" collapsed="false">
      <c r="A1364" s="49" t="s">
        <v>776</v>
      </c>
      <c r="B1364" s="49"/>
      <c r="C1364" s="50" t="str">
        <f aca="false">INDEX((klasyfikacja!$B$2:$B$136),MATCH(A1364,klasyfikacja!$A$2:$A$136,0))</f>
        <v>Środki z Funduszu Przeciwdziałania COVID-19 na finansowanie lub dofinansowanie kosztów realizacji inwestycji i zakupów inwestycyjnych związanych z przeciwdziałaniem COVID-19</v>
      </c>
      <c r="D1364" s="98" t="n">
        <v>755</v>
      </c>
      <c r="E1364" s="102" t="n">
        <v>6090</v>
      </c>
      <c r="F1364" s="100" t="n">
        <f aca="false">SUM(G1364:H1364)</f>
        <v>0</v>
      </c>
      <c r="G1364" s="101" t="n">
        <f aca="false" t="array" ref="G1364:G1364">SUM(IF(ewidencja!$A$8:$A$759=D1364,IF(ewidencja!$C$8:$C$759=E1364,ewidencja!$F$8:$F$759,0),0))</f>
        <v>0</v>
      </c>
      <c r="H1364" s="101" t="n">
        <f aca="false" t="array" ref="H1364:H1364">SUM(IF(ewidencja!$A$8:$A$759=D1364,IF(ewidencja!$C$8:$C$759=E1364,ewidencja!$G$8:$G$759,0),0))</f>
        <v>0</v>
      </c>
    </row>
    <row r="1365" s="112" customFormat="true" ht="12.75" hidden="true" customHeight="true" outlineLevel="0" collapsed="false">
      <c r="A1365" s="49" t="s">
        <v>778</v>
      </c>
      <c r="B1365" s="49"/>
      <c r="C1365" s="50" t="str">
        <f aca="false">INDEX((klasyfikacja!$B$2:$B$136),MATCH(A1365,klasyfikacja!$A$2:$A$136,0))</f>
        <v>Środki na inwestycje na drogach publicznych powiatowych i wojewódzkich oraz na drogach powiatowych, wojewódzkich i krajowych w granicach miast na prawach powiatu</v>
      </c>
      <c r="D1365" s="98" t="n">
        <v>755</v>
      </c>
      <c r="E1365" s="102" t="n">
        <v>6180</v>
      </c>
      <c r="F1365" s="100" t="n">
        <f aca="false">SUM(G1365:H1365)</f>
        <v>0</v>
      </c>
      <c r="G1365" s="101" t="n">
        <f aca="false" t="array" ref="G1365:G1365">SUM(IF(ewidencja!$A$8:$A$759=D1365,IF(ewidencja!$C$8:$C$759=E1365,ewidencja!$F$8:$F$759,0),0))</f>
        <v>0</v>
      </c>
      <c r="H1365" s="101" t="n">
        <f aca="false" t="array" ref="H1365:H1365">SUM(IF(ewidencja!$A$8:$A$759=D1365,IF(ewidencja!$C$8:$C$759=E1365,ewidencja!$G$8:$G$759,0),0))</f>
        <v>0</v>
      </c>
    </row>
    <row r="1366" s="112" customFormat="true" ht="12.75" hidden="true" customHeight="true" outlineLevel="0" collapsed="false">
      <c r="A1366" s="49" t="s">
        <v>780</v>
      </c>
      <c r="B1366" s="49"/>
      <c r="C1366" s="50" t="str">
        <f aca="false">INDEX((klasyfikacja!$B$2:$B$136),MATCH(A1366,klasyfikacja!$A$2:$A$136,0))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366" s="98" t="n">
        <v>755</v>
      </c>
      <c r="E1366" s="102" t="n">
        <v>6207</v>
      </c>
      <c r="F1366" s="100" t="n">
        <f aca="false">SUM(G1366:H1366)</f>
        <v>0</v>
      </c>
      <c r="G1366" s="101" t="n">
        <f aca="false" t="array" ref="G1366:G1366">SUM(IF(ewidencja!$A$8:$A$759=D1366,IF(ewidencja!$C$8:$C$759=E1366,ewidencja!$F$8:$F$759,0),0))</f>
        <v>0</v>
      </c>
      <c r="H1366" s="101" t="n">
        <f aca="false" t="array" ref="H1366:H1366">SUM(IF(ewidencja!$A$8:$A$759=D1366,IF(ewidencja!$C$8:$C$759=E1366,ewidencja!$G$8:$G$759,0),0))</f>
        <v>0</v>
      </c>
    </row>
    <row r="1367" s="112" customFormat="true" ht="12.75" hidden="true" customHeight="true" outlineLevel="0" collapsed="false">
      <c r="A1367" s="49" t="s">
        <v>782</v>
      </c>
      <c r="B1367" s="49"/>
      <c r="C1367" s="50" t="str">
        <f aca="false">INDEX((klasyfikacja!$B$2:$B$136),MATCH(A1367,klasyfikacja!$A$2:$A$136,0))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367" s="98" t="n">
        <v>755</v>
      </c>
      <c r="E1367" s="102" t="n">
        <v>6208</v>
      </c>
      <c r="F1367" s="100" t="n">
        <f aca="false">SUM(G1367:H1367)</f>
        <v>0</v>
      </c>
      <c r="G1367" s="101" t="n">
        <f aca="false" t="array" ref="G1367:G1367">SUM(IF(ewidencja!$A$8:$A$759=D1367,IF(ewidencja!$C$8:$C$759=E1367,ewidencja!$F$8:$F$759,0),0))</f>
        <v>0</v>
      </c>
      <c r="H1367" s="101" t="n">
        <f aca="false" t="array" ref="H1367:H1367">SUM(IF(ewidencja!$A$8:$A$759=D1367,IF(ewidencja!$C$8:$C$759=E1367,ewidencja!$G$8:$G$759,0),0))</f>
        <v>0</v>
      </c>
    </row>
    <row r="1368" s="112" customFormat="true" ht="12.75" hidden="true" customHeight="true" outlineLevel="0" collapsed="false">
      <c r="A1368" s="49" t="s">
        <v>784</v>
      </c>
      <c r="B1368" s="49"/>
      <c r="C1368" s="50" t="str">
        <f aca="false">INDEX((klasyfikacja!$B$2:$B$136),MATCH(A1368,klasyfikacja!$A$2:$A$136,0))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368" s="98" t="n">
        <v>755</v>
      </c>
      <c r="E1368" s="102" t="n">
        <v>6209</v>
      </c>
      <c r="F1368" s="100" t="n">
        <f aca="false">SUM(G1368:H1368)</f>
        <v>0</v>
      </c>
      <c r="G1368" s="101" t="n">
        <f aca="false" t="array" ref="G1368:G1368">SUM(IF(ewidencja!$A$8:$A$759=D1368,IF(ewidencja!$C$8:$C$759=E1368,ewidencja!$F$8:$F$759,0),0))</f>
        <v>0</v>
      </c>
      <c r="H1368" s="101" t="n">
        <f aca="false" t="array" ref="H1368:H1368">SUM(IF(ewidencja!$A$8:$A$759=D1368,IF(ewidencja!$C$8:$C$759=E1368,ewidencja!$G$8:$G$759,0),0))</f>
        <v>0</v>
      </c>
    </row>
    <row r="1369" s="112" customFormat="true" ht="12.75" hidden="true" customHeight="true" outlineLevel="0" collapsed="false">
      <c r="A1369" s="49" t="s">
        <v>786</v>
      </c>
      <c r="B1369" s="49"/>
      <c r="C1369" s="50" t="str">
        <f aca="false">INDEX((klasyfikacja!$B$2:$B$136),MATCH(A1369,klasyfikacja!$A$2:$A$136,0))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369" s="98" t="n">
        <v>755</v>
      </c>
      <c r="E1369" s="102" t="n">
        <v>6257</v>
      </c>
      <c r="F1369" s="100" t="n">
        <f aca="false">SUM(G1369:H1369)</f>
        <v>0</v>
      </c>
      <c r="G1369" s="101" t="n">
        <f aca="false" t="array" ref="G1369:G1369">SUM(IF(ewidencja!$A$8:$A$759=D1369,IF(ewidencja!$C$8:$C$759=E1369,ewidencja!$F$8:$F$759,0),0))</f>
        <v>0</v>
      </c>
      <c r="H1369" s="101" t="n">
        <f aca="false" t="array" ref="H1369:H1369">SUM(IF(ewidencja!$A$8:$A$759=D1369,IF(ewidencja!$C$8:$C$759=E1369,ewidencja!$G$8:$G$759,0),0))</f>
        <v>0</v>
      </c>
    </row>
    <row r="1370" s="112" customFormat="true" ht="12.75" hidden="true" customHeight="true" outlineLevel="0" collapsed="false">
      <c r="A1370" s="49" t="s">
        <v>787</v>
      </c>
      <c r="B1370" s="49"/>
      <c r="C1370" s="50" t="str">
        <f aca="false">INDEX((klasyfikacja!$B$2:$B$136),MATCH(A1370,klasyfikacja!$A$2:$A$136,0))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370" s="98" t="n">
        <v>755</v>
      </c>
      <c r="E1370" s="102" t="n">
        <v>6258</v>
      </c>
      <c r="F1370" s="100" t="n">
        <f aca="false">SUM(G1370:H1370)</f>
        <v>0</v>
      </c>
      <c r="G1370" s="101" t="n">
        <f aca="false" t="array" ref="G1370:G1370">SUM(IF(ewidencja!$A$8:$A$759=D1370,IF(ewidencja!$C$8:$C$759=E1370,ewidencja!$F$8:$F$759,0),0))</f>
        <v>0</v>
      </c>
      <c r="H1370" s="101" t="n">
        <f aca="false" t="array" ref="H1370:H1370">SUM(IF(ewidencja!$A$8:$A$759=D1370,IF(ewidencja!$C$8:$C$759=E1370,ewidencja!$G$8:$G$759,0),0))</f>
        <v>0</v>
      </c>
    </row>
    <row r="1371" s="112" customFormat="true" ht="12.75" hidden="true" customHeight="true" outlineLevel="0" collapsed="false">
      <c r="A1371" s="49" t="s">
        <v>788</v>
      </c>
      <c r="B1371" s="49"/>
      <c r="C1371" s="50" t="str">
        <f aca="false">INDEX((klasyfikacja!$B$2:$B$136),MATCH(A1371,klasyfikacja!$A$2:$A$136,0))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371" s="98" t="n">
        <v>755</v>
      </c>
      <c r="E1371" s="102" t="n">
        <v>6259</v>
      </c>
      <c r="F1371" s="100" t="n">
        <f aca="false">SUM(G1371:H1371)</f>
        <v>0</v>
      </c>
      <c r="G1371" s="101" t="n">
        <f aca="false" t="array" ref="G1371:G1371">SUM(IF(ewidencja!$A$8:$A$759=D1371,IF(ewidencja!$C$8:$C$759=E1371,ewidencja!$F$8:$F$759,0),0))</f>
        <v>0</v>
      </c>
      <c r="H1371" s="101" t="n">
        <f aca="false" t="array" ref="H1371:H1371">SUM(IF(ewidencja!$A$8:$A$759=D1371,IF(ewidencja!$C$8:$C$759=E1371,ewidencja!$G$8:$G$759,0),0))</f>
        <v>0</v>
      </c>
    </row>
    <row r="1372" s="112" customFormat="true" ht="12.75" hidden="true" customHeight="true" outlineLevel="0" collapsed="false">
      <c r="A1372" s="49" t="s">
        <v>789</v>
      </c>
      <c r="B1372" s="49"/>
      <c r="C1372" s="50" t="str">
        <f aca="false">INDEX((klasyfikacja!$B$2:$B$136),MATCH(A1372,klasyfikacja!$A$2:$A$136,0))</f>
        <v>Dotacja otrzymana z państwowych funduszy celowych na finansowanie lub dofinansowanie kosztów realizacji inwestycji i zakupów inwestycyjnych jednostek sektora finansów publicznych</v>
      </c>
      <c r="D1372" s="98" t="n">
        <v>755</v>
      </c>
      <c r="E1372" s="102" t="n">
        <v>6260</v>
      </c>
      <c r="F1372" s="100" t="n">
        <f aca="false">SUM(G1372:H1372)</f>
        <v>0</v>
      </c>
      <c r="G1372" s="101" t="n">
        <f aca="false" t="array" ref="G1372:G1372">SUM(IF(ewidencja!$A$8:$A$759=D1372,IF(ewidencja!$C$8:$C$759=E1372,ewidencja!$F$8:$F$759,0),0))</f>
        <v>0</v>
      </c>
      <c r="H1372" s="101" t="n">
        <f aca="false" t="array" ref="H1372:H1372">SUM(IF(ewidencja!$A$8:$A$759=D1372,IF(ewidencja!$C$8:$C$759=E1372,ewidencja!$G$8:$G$759,0),0))</f>
        <v>0</v>
      </c>
    </row>
    <row r="1373" s="112" customFormat="true" ht="12.75" hidden="true" customHeight="true" outlineLevel="0" collapsed="false">
      <c r="A1373" s="49" t="s">
        <v>791</v>
      </c>
      <c r="B1373" s="49"/>
      <c r="C1373" s="50" t="str">
        <f aca="false">INDEX((klasyfikacja!$B$2:$B$136),MATCH(A1373,klasyfikacja!$A$2:$A$136,0))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373" s="98" t="n">
        <v>755</v>
      </c>
      <c r="E1373" s="102" t="n">
        <v>6280</v>
      </c>
      <c r="F1373" s="100" t="n">
        <f aca="false">SUM(G1373:H1373)</f>
        <v>0</v>
      </c>
      <c r="G1373" s="101" t="n">
        <f aca="false" t="array" ref="G1373:G1373">SUM(IF(ewidencja!$A$8:$A$759=D1373,IF(ewidencja!$C$8:$C$759=E1373,ewidencja!$F$8:$F$759,0),0))</f>
        <v>0</v>
      </c>
      <c r="H1373" s="101" t="n">
        <f aca="false" t="array" ref="H1373:H1373">SUM(IF(ewidencja!$A$8:$A$759=D1373,IF(ewidencja!$C$8:$C$759=E1373,ewidencja!$G$8:$G$759,0),0))</f>
        <v>0</v>
      </c>
    </row>
    <row r="1374" s="112" customFormat="true" ht="12.75" hidden="true" customHeight="true" outlineLevel="0" collapsed="false">
      <c r="A1374" s="49" t="s">
        <v>795</v>
      </c>
      <c r="B1374" s="49"/>
      <c r="C1374" s="50" t="str">
        <f aca="false">INDEX((klasyfikacja!$B$2:$B$136),MATCH(A1374,klasyfikacja!$A$2:$A$136,0))</f>
        <v>Środki na dofinansowanie własnych inwestycji gmin, powiatów (związków gmin, związków powiatowo-gminnych, związków powiatów), samorządów województw, pozyskane z innych źródeł</v>
      </c>
      <c r="D1374" s="98" t="n">
        <v>755</v>
      </c>
      <c r="E1374" s="102" t="n">
        <v>6290</v>
      </c>
      <c r="F1374" s="100" t="n">
        <f aca="false">SUM(G1374:H1374)</f>
        <v>0</v>
      </c>
      <c r="G1374" s="101" t="n">
        <f aca="false" t="array" ref="G1374:G1374">SUM(IF(ewidencja!$A$8:$A$759=D1374,IF(ewidencja!$C$8:$C$759=E1374,ewidencja!$F$8:$F$759,0),0))</f>
        <v>0</v>
      </c>
      <c r="H1374" s="101" t="n">
        <f aca="false" t="array" ref="H1374:H1374">SUM(IF(ewidencja!$A$8:$A$759=D1374,IF(ewidencja!$C$8:$C$759=E1374,ewidencja!$G$8:$G$759,0),0))</f>
        <v>0</v>
      </c>
    </row>
    <row r="1375" s="112" customFormat="true" ht="12.75" hidden="true" customHeight="true" outlineLevel="0" collapsed="false">
      <c r="A1375" s="49" t="s">
        <v>797</v>
      </c>
      <c r="B1375" s="49"/>
      <c r="C1375" s="50" t="str">
        <f aca="false">INDEX((klasyfikacja!$B$2:$B$136),MATCH(A1375,klasyfikacja!$A$2:$A$136,0))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375" s="98" t="n">
        <v>755</v>
      </c>
      <c r="E1375" s="102" t="n">
        <v>6291</v>
      </c>
      <c r="F1375" s="100" t="n">
        <f aca="false">SUM(G1375:H1375)</f>
        <v>0</v>
      </c>
      <c r="G1375" s="101" t="n">
        <f aca="false" t="array" ref="G1375:G1375">SUM(IF(ewidencja!$A$8:$A$759=D1375,IF(ewidencja!$C$8:$C$759=E1375,ewidencja!$F$8:$F$759,0),0))</f>
        <v>0</v>
      </c>
      <c r="H1375" s="101" t="n">
        <f aca="false" t="array" ref="H1375:H1375">SUM(IF(ewidencja!$A$8:$A$759=D1375,IF(ewidencja!$C$8:$C$759=E1375,ewidencja!$G$8:$G$759,0),0))</f>
        <v>0</v>
      </c>
    </row>
    <row r="1376" s="112" customFormat="true" ht="12.75" hidden="true" customHeight="true" outlineLevel="0" collapsed="false">
      <c r="A1376" s="49" t="s">
        <v>801</v>
      </c>
      <c r="B1376" s="49"/>
      <c r="C1376" s="50" t="str">
        <f aca="false">INDEX((klasyfikacja!$B$2:$B$136),MATCH(A1376,klasyfikacja!$A$2:$A$136,0))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376" s="98" t="n">
        <v>755</v>
      </c>
      <c r="E1376" s="102" t="n">
        <v>6296</v>
      </c>
      <c r="F1376" s="100" t="n">
        <f aca="false">SUM(G1376:H1376)</f>
        <v>0</v>
      </c>
      <c r="G1376" s="101" t="n">
        <f aca="false" t="array" ref="G1376:G1376">SUM(IF(ewidencja!$A$8:$A$759=D1376,IF(ewidencja!$C$8:$C$759=E1376,ewidencja!$F$8:$F$759,0),0))</f>
        <v>0</v>
      </c>
      <c r="H1376" s="101" t="n">
        <f aca="false" t="array" ref="H1376:H1376">SUM(IF(ewidencja!$A$8:$A$759=D1376,IF(ewidencja!$C$8:$C$759=E1376,ewidencja!$G$8:$G$759,0),0))</f>
        <v>0</v>
      </c>
    </row>
    <row r="1377" s="112" customFormat="true" ht="12.75" hidden="true" customHeight="true" outlineLevel="0" collapsed="false">
      <c r="A1377" s="49" t="s">
        <v>803</v>
      </c>
      <c r="B1377" s="49"/>
      <c r="C1377" s="50" t="str">
        <f aca="false">INDEX((klasyfikacja!$B$2:$B$136),MATCH(A1377,klasyfikacja!$A$2:$A$136,0))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377" s="98" t="n">
        <v>755</v>
      </c>
      <c r="E1377" s="102" t="n">
        <v>6297</v>
      </c>
      <c r="F1377" s="100" t="n">
        <f aca="false">SUM(G1377:H1377)</f>
        <v>0</v>
      </c>
      <c r="G1377" s="101" t="n">
        <f aca="false" t="array" ref="G1377:G1377">SUM(IF(ewidencja!$A$8:$A$759=D1377,IF(ewidencja!$C$8:$C$759=E1377,ewidencja!$F$8:$F$759,0),0))</f>
        <v>0</v>
      </c>
      <c r="H1377" s="101" t="n">
        <f aca="false" t="array" ref="H1377:H1377">SUM(IF(ewidencja!$A$8:$A$759=D1377,IF(ewidencja!$C$8:$C$759=E1377,ewidencja!$G$8:$G$759,0),0))</f>
        <v>0</v>
      </c>
    </row>
    <row r="1378" s="112" customFormat="true" ht="12.75" hidden="true" customHeight="true" outlineLevel="0" collapsed="false">
      <c r="A1378" s="49" t="s">
        <v>805</v>
      </c>
      <c r="B1378" s="49"/>
      <c r="C1378" s="50" t="str">
        <f aca="false">INDEX((klasyfikacja!$B$2:$B$136),MATCH(A1378,klasyfikacja!$A$2:$A$136,0))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378" s="98" t="n">
        <v>755</v>
      </c>
      <c r="E1378" s="102" t="n">
        <v>6298</v>
      </c>
      <c r="F1378" s="100" t="n">
        <f aca="false">SUM(G1378:H1378)</f>
        <v>0</v>
      </c>
      <c r="G1378" s="101" t="n">
        <f aca="false" t="array" ref="G1378:G1378">SUM(IF(ewidencja!$A$8:$A$759=D1378,IF(ewidencja!$C$8:$C$759=E1378,ewidencja!$F$8:$F$759,0),0))</f>
        <v>0</v>
      </c>
      <c r="H1378" s="101" t="n">
        <f aca="false" t="array" ref="H1378:H1378">SUM(IF(ewidencja!$A$8:$A$759=D1378,IF(ewidencja!$C$8:$C$759=E1378,ewidencja!$G$8:$G$759,0),0))</f>
        <v>0</v>
      </c>
    </row>
    <row r="1379" s="112" customFormat="true" ht="12.75" hidden="true" customHeight="true" outlineLevel="0" collapsed="false">
      <c r="A1379" s="49" t="s">
        <v>809</v>
      </c>
      <c r="B1379" s="49"/>
      <c r="C1379" s="50" t="str">
        <f aca="false">INDEX((klasyfikacja!$B$2:$B$136),MATCH(A1379,klasyfikacja!$A$2:$A$136,0))</f>
        <v>Dotacja celowa otrzymana z tytułu pomocy finansowej udzielanej między jednostkami samorządu terytorialnego na dofinansowanie własnych zadań inwestycyjnych i zakupów inwestycyjnych</v>
      </c>
      <c r="D1379" s="98" t="n">
        <v>755</v>
      </c>
      <c r="E1379" s="102" t="n">
        <v>6300</v>
      </c>
      <c r="F1379" s="100" t="n">
        <f aca="false">SUM(G1379:H1379)</f>
        <v>0</v>
      </c>
      <c r="G1379" s="101" t="n">
        <f aca="false" t="array" ref="G1379:G1379">SUM(IF(ewidencja!$A$8:$A$759=D1379,IF(ewidencja!$C$8:$C$759=E1379,ewidencja!$F$8:$F$759,0),0))</f>
        <v>0</v>
      </c>
      <c r="H1379" s="101" t="n">
        <f aca="false" t="array" ref="H1379:H1379">SUM(IF(ewidencja!$A$8:$A$759=D1379,IF(ewidencja!$C$8:$C$759=E1379,ewidencja!$G$8:$G$759,0),0))</f>
        <v>0</v>
      </c>
    </row>
    <row r="1380" s="112" customFormat="true" ht="12.75" hidden="true" customHeight="true" outlineLevel="0" collapsed="false">
      <c r="A1380" s="49" t="s">
        <v>811</v>
      </c>
      <c r="B1380" s="49"/>
      <c r="C1380" s="50" t="str">
        <f aca="false">INDEX((klasyfikacja!$B$2:$B$136),MATCH(A1380,klasyfikacja!$A$2:$A$136,0))</f>
        <v>Dotacja celowa otrzymana z budżetu państwa na inwestycje i zakupy inwestycyjne z zakresu administracji rządowej oraz innych zadań zleconych gminom ustawami</v>
      </c>
      <c r="D1380" s="98" t="n">
        <v>755</v>
      </c>
      <c r="E1380" s="102" t="n">
        <v>6310</v>
      </c>
      <c r="F1380" s="100" t="n">
        <f aca="false">SUM(G1380:H1380)</f>
        <v>0</v>
      </c>
      <c r="G1380" s="101" t="n">
        <f aca="false" t="array" ref="G1380:G1380">SUM(IF(ewidencja!$A$8:$A$759=D1380,IF(ewidencja!$C$8:$C$759=E1380,ewidencja!$F$8:$F$759,0),0))</f>
        <v>0</v>
      </c>
      <c r="H1380" s="101" t="n">
        <f aca="false" t="array" ref="H1380:H1380">SUM(IF(ewidencja!$A$8:$A$759=D1380,IF(ewidencja!$C$8:$C$759=E1380,ewidencja!$G$8:$G$759,0),0))</f>
        <v>0</v>
      </c>
    </row>
    <row r="1381" s="112" customFormat="true" ht="12.75" hidden="true" customHeight="true" outlineLevel="0" collapsed="false">
      <c r="A1381" s="49" t="s">
        <v>813</v>
      </c>
      <c r="B1381" s="49"/>
      <c r="C1381" s="50" t="str">
        <f aca="false">INDEX((klasyfikacja!$B$2:$B$136),MATCH(A1381,klasyfikacja!$A$2:$A$136,0))</f>
        <v>Dotacja celowa otrzymana z budżetu państwa na inwestycje i zakupy inwestycyjne realizowane przez gminę na podstawie porozumień z organami administracji rządowej</v>
      </c>
      <c r="D1381" s="98" t="n">
        <v>755</v>
      </c>
      <c r="E1381" s="102" t="n">
        <v>6320</v>
      </c>
      <c r="F1381" s="100" t="n">
        <f aca="false">SUM(G1381:H1381)</f>
        <v>0</v>
      </c>
      <c r="G1381" s="101" t="n">
        <f aca="false" t="array" ref="G1381:G1381">SUM(IF(ewidencja!$A$8:$A$759=D1381,IF(ewidencja!$C$8:$C$759=E1381,ewidencja!$F$8:$F$759,0),0))</f>
        <v>0</v>
      </c>
      <c r="H1381" s="101" t="n">
        <f aca="false" t="array" ref="H1381:H1381">SUM(IF(ewidencja!$A$8:$A$759=D1381,IF(ewidencja!$C$8:$C$759=E1381,ewidencja!$G$8:$G$759,0),0))</f>
        <v>0</v>
      </c>
    </row>
    <row r="1382" s="112" customFormat="true" ht="12.75" hidden="true" customHeight="true" outlineLevel="0" collapsed="false">
      <c r="A1382" s="49" t="s">
        <v>815</v>
      </c>
      <c r="B1382" s="49"/>
      <c r="C1382" s="50" t="str">
        <f aca="false">INDEX((klasyfikacja!$B$2:$B$136),MATCH(A1382,klasyfikacja!$A$2:$A$136,0))</f>
        <v>Dotacja celowa otrzymana z budżetu państwa na realizację inwestycji i zakupów inwestycyjnych własnych gmin (związków gmin, związków powiatowo-gminnych)</v>
      </c>
      <c r="D1382" s="98" t="n">
        <v>755</v>
      </c>
      <c r="E1382" s="102" t="n">
        <v>6330</v>
      </c>
      <c r="F1382" s="100" t="n">
        <f aca="false">SUM(G1382:H1382)</f>
        <v>0</v>
      </c>
      <c r="G1382" s="101" t="n">
        <f aca="false" t="array" ref="G1382:G1382">SUM(IF(ewidencja!$A$8:$A$759=D1382,IF(ewidencja!$C$8:$C$759=E1382,ewidencja!$F$8:$F$759,0),0))</f>
        <v>0</v>
      </c>
      <c r="H1382" s="101" t="n">
        <f aca="false" t="array" ref="H1382:H1382">SUM(IF(ewidencja!$A$8:$A$759=D1382,IF(ewidencja!$C$8:$C$759=E1382,ewidencja!$G$8:$G$759,0),0))</f>
        <v>0</v>
      </c>
    </row>
    <row r="1383" s="112" customFormat="true" ht="12.75" hidden="true" customHeight="true" outlineLevel="0" collapsed="false">
      <c r="A1383" s="49" t="s">
        <v>817</v>
      </c>
      <c r="B1383" s="49"/>
      <c r="C1383" s="50" t="str">
        <f aca="false">INDEX((klasyfikacja!$B$2:$B$136),MATCH(A1383,klasyfikacja!$A$2:$A$136,0))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383" s="98" t="n">
        <v>755</v>
      </c>
      <c r="E1383" s="102" t="n">
        <v>6340</v>
      </c>
      <c r="F1383" s="100" t="n">
        <f aca="false">SUM(G1383:H1383)</f>
        <v>0</v>
      </c>
      <c r="G1383" s="101" t="n">
        <f aca="false" t="array" ref="G1383:G1383">SUM(IF(ewidencja!$A$8:$A$759=D1383,IF(ewidencja!$C$8:$C$759=E1383,ewidencja!$F$8:$F$759,0),0))</f>
        <v>0</v>
      </c>
      <c r="H1383" s="101" t="n">
        <f aca="false" t="array" ref="H1383:H1383">SUM(IF(ewidencja!$A$8:$A$759=D1383,IF(ewidencja!$C$8:$C$759=E1383,ewidencja!$G$8:$G$759,0),0))</f>
        <v>0</v>
      </c>
    </row>
    <row r="1384" s="112" customFormat="true" ht="12.75" hidden="true" customHeight="true" outlineLevel="0" collapsed="false">
      <c r="A1384" s="49" t="s">
        <v>821</v>
      </c>
      <c r="B1384" s="49"/>
      <c r="C1384" s="50" t="str">
        <f aca="false">INDEX((klasyfikacja!$B$2:$B$136),MATCH(A1384,klasyfikacja!$A$2:$A$136,0))</f>
        <v>Dotacja celowa otrzymana z budżetu państwa na inwestycje i zakupy inwestycyjne z zakresu administracji rządowej oraz inne zadania zlecone ustawami realizowane przez powiat</v>
      </c>
      <c r="D1384" s="98" t="n">
        <v>755</v>
      </c>
      <c r="E1384" s="102" t="n">
        <v>6410</v>
      </c>
      <c r="F1384" s="100" t="n">
        <f aca="false">SUM(G1384:H1384)</f>
        <v>0</v>
      </c>
      <c r="G1384" s="101" t="n">
        <f aca="false" t="array" ref="G1384:G1384">SUM(IF(ewidencja!$A$8:$A$759=D1384,IF(ewidencja!$C$8:$C$759=E1384,ewidencja!$F$8:$F$759,0),0))</f>
        <v>0</v>
      </c>
      <c r="H1384" s="101" t="n">
        <f aca="false" t="array" ref="H1384:H1384">SUM(IF(ewidencja!$A$8:$A$759=D1384,IF(ewidencja!$C$8:$C$759=E1384,ewidencja!$G$8:$G$759,0),0))</f>
        <v>0</v>
      </c>
    </row>
    <row r="1385" s="112" customFormat="true" ht="12.75" hidden="true" customHeight="true" outlineLevel="0" collapsed="false">
      <c r="A1385" s="49" t="s">
        <v>823</v>
      </c>
      <c r="B1385" s="49"/>
      <c r="C1385" s="50" t="str">
        <f aca="false">INDEX((klasyfikacja!$B$2:$B$136),MATCH(A1385,klasyfikacja!$A$2:$A$136,0))</f>
        <v>Dotacja celowa otrzymana z budżetu państwa na inwestycje i zakupy inwestycyjne realizowane przez powiat na podstawie porozumień z organami administracji rządowej</v>
      </c>
      <c r="D1385" s="98" t="n">
        <v>755</v>
      </c>
      <c r="E1385" s="102" t="n">
        <v>6420</v>
      </c>
      <c r="F1385" s="100" t="n">
        <f aca="false">SUM(G1385:H1385)</f>
        <v>0</v>
      </c>
      <c r="G1385" s="101" t="n">
        <f aca="false" t="array" ref="G1385:G1385">SUM(IF(ewidencja!$A$8:$A$759=D1385,IF(ewidencja!$C$8:$C$759=E1385,ewidencja!$F$8:$F$759,0),0))</f>
        <v>0</v>
      </c>
      <c r="H1385" s="101" t="n">
        <f aca="false" t="array" ref="H1385:H1385">SUM(IF(ewidencja!$A$8:$A$759=D1385,IF(ewidencja!$C$8:$C$759=E1385,ewidencja!$G$8:$G$759,0),0))</f>
        <v>0</v>
      </c>
    </row>
    <row r="1386" s="112" customFormat="true" ht="12.75" hidden="true" customHeight="true" outlineLevel="0" collapsed="false">
      <c r="A1386" s="49" t="s">
        <v>825</v>
      </c>
      <c r="B1386" s="49"/>
      <c r="C1386" s="50" t="str">
        <f aca="false">INDEX((klasyfikacja!$B$2:$B$136),MATCH(A1386,klasyfikacja!$A$2:$A$136,0))</f>
        <v>Dotacja celowa otrzymana z budżetu państwa na realizację inwestycji i zakupów inwestycyjnych własnych powiatu</v>
      </c>
      <c r="D1386" s="98" t="n">
        <v>755</v>
      </c>
      <c r="E1386" s="102" t="n">
        <v>6430</v>
      </c>
      <c r="F1386" s="100" t="n">
        <f aca="false">SUM(G1386:H1386)</f>
        <v>0</v>
      </c>
      <c r="G1386" s="101" t="n">
        <f aca="false" t="array" ref="G1386:G1386">SUM(IF(ewidencja!$A$8:$A$759=D1386,IF(ewidencja!$C$8:$C$759=E1386,ewidencja!$F$8:$F$759,0),0))</f>
        <v>0</v>
      </c>
      <c r="H1386" s="101" t="n">
        <f aca="false" t="array" ref="H1386:H1386">SUM(IF(ewidencja!$A$8:$A$759=D1386,IF(ewidencja!$C$8:$C$759=E1386,ewidencja!$G$8:$G$759,0),0))</f>
        <v>0</v>
      </c>
    </row>
    <row r="1387" s="112" customFormat="true" ht="12.75" hidden="true" customHeight="true" outlineLevel="0" collapsed="false">
      <c r="A1387" s="49" t="s">
        <v>827</v>
      </c>
      <c r="B1387" s="49"/>
      <c r="C1387" s="50" t="str">
        <f aca="false">INDEX((klasyfikacja!$B$2:$B$136),MATCH(A1387,klasyfikacja!$A$2:$A$136,0))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387" s="98" t="n">
        <v>755</v>
      </c>
      <c r="E1387" s="102" t="n">
        <v>6440</v>
      </c>
      <c r="F1387" s="100" t="n">
        <f aca="false">SUM(G1387:H1387)</f>
        <v>0</v>
      </c>
      <c r="G1387" s="101" t="n">
        <f aca="false" t="array" ref="G1387:G1387">SUM(IF(ewidencja!$A$8:$A$759=D1387,IF(ewidencja!$C$8:$C$759=E1387,ewidencja!$F$8:$F$759,0),0))</f>
        <v>0</v>
      </c>
      <c r="H1387" s="101" t="n">
        <f aca="false" t="array" ref="H1387:H1387">SUM(IF(ewidencja!$A$8:$A$759=D1387,IF(ewidencja!$C$8:$C$759=E1387,ewidencja!$G$8:$G$759,0),0))</f>
        <v>0</v>
      </c>
    </row>
    <row r="1388" s="112" customFormat="true" ht="12.75" hidden="true" customHeight="true" outlineLevel="0" collapsed="false">
      <c r="A1388" s="49" t="s">
        <v>829</v>
      </c>
      <c r="B1388" s="49"/>
      <c r="C1388" s="50" t="str">
        <f aca="false">INDEX((klasyfikacja!$B$2:$B$136),MATCH(A1388,klasyfikacja!$A$2:$A$136,0))</f>
        <v>Dotacja celowa otrzymana z gminy na inwestycje i zakupy inwestycyjne realizowane na podstawie porozumień (umów) między jednostkami samorządu terytorialnego</v>
      </c>
      <c r="D1388" s="98" t="n">
        <v>755</v>
      </c>
      <c r="E1388" s="102" t="n">
        <v>6610</v>
      </c>
      <c r="F1388" s="100" t="n">
        <f aca="false">SUM(G1388:H1388)</f>
        <v>0</v>
      </c>
      <c r="G1388" s="101" t="n">
        <f aca="false" t="array" ref="G1388:G1388">SUM(IF(ewidencja!$A$8:$A$759=D1388,IF(ewidencja!$C$8:$C$759=E1388,ewidencja!$F$8:$F$759,0),0))</f>
        <v>0</v>
      </c>
      <c r="H1388" s="101" t="n">
        <f aca="false" t="array" ref="H1388:H1388">SUM(IF(ewidencja!$A$8:$A$759=D1388,IF(ewidencja!$C$8:$C$759=E1388,ewidencja!$G$8:$G$759,0),0))</f>
        <v>0</v>
      </c>
    </row>
    <row r="1389" s="112" customFormat="true" ht="12.75" hidden="true" customHeight="true" outlineLevel="0" collapsed="false">
      <c r="A1389" s="49" t="s">
        <v>831</v>
      </c>
      <c r="B1389" s="49"/>
      <c r="C1389" s="50" t="str">
        <f aca="false">INDEX((klasyfikacja!$B$2:$B$136),MATCH(A1389,klasyfikacja!$A$2:$A$136,0))</f>
        <v>Dotacja celowa otrzymana z powiatu na inwestycje i zakupy inwestycyjne realizowane na podstawie porozumień (umów) między jednostkami samorządu terytorialnego</v>
      </c>
      <c r="D1389" s="98" t="n">
        <v>755</v>
      </c>
      <c r="E1389" s="102" t="n">
        <v>6620</v>
      </c>
      <c r="F1389" s="100" t="n">
        <f aca="false">SUM(G1389:H1389)</f>
        <v>0</v>
      </c>
      <c r="G1389" s="101" t="n">
        <f aca="false" t="array" ref="G1389:G1389">SUM(IF(ewidencja!$A$8:$A$759=D1389,IF(ewidencja!$C$8:$C$759=E1389,ewidencja!$F$8:$F$759,0),0))</f>
        <v>0</v>
      </c>
      <c r="H1389" s="101" t="n">
        <f aca="false" t="array" ref="H1389:H1389">SUM(IF(ewidencja!$A$8:$A$759=D1389,IF(ewidencja!$C$8:$C$759=E1389,ewidencja!$G$8:$G$759,0),0))</f>
        <v>0</v>
      </c>
    </row>
    <row r="1390" s="112" customFormat="true" ht="12.75" hidden="true" customHeight="true" outlineLevel="0" collapsed="false">
      <c r="A1390" s="49" t="s">
        <v>833</v>
      </c>
      <c r="B1390" s="49"/>
      <c r="C1390" s="50" t="str">
        <f aca="false">INDEX((klasyfikacja!$B$2:$B$136),MATCH(A1390,klasyfikacja!$A$2:$A$136,0))</f>
        <v>Dotacja celowa otrzymana z samorządu województwa na inwestycje i zakupy inwestycyjne realizowane na podstawie porozumień (umów) między jednostkami samorządu terytorialnego</v>
      </c>
      <c r="D1390" s="98" t="n">
        <v>755</v>
      </c>
      <c r="E1390" s="102" t="n">
        <v>6630</v>
      </c>
      <c r="F1390" s="100" t="n">
        <f aca="false">SUM(G1390:H1390)</f>
        <v>0</v>
      </c>
      <c r="G1390" s="101" t="n">
        <f aca="false" t="array" ref="G1390:G1390">SUM(IF(ewidencja!$A$8:$A$759=D1390,IF(ewidencja!$C$8:$C$759=E1390,ewidencja!$F$8:$F$759,0),0))</f>
        <v>0</v>
      </c>
      <c r="H1390" s="101" t="n">
        <f aca="false" t="array" ref="H1390:H1390">SUM(IF(ewidencja!$A$8:$A$759=D1390,IF(ewidencja!$C$8:$C$759=E1390,ewidencja!$G$8:$G$759,0),0))</f>
        <v>0</v>
      </c>
    </row>
    <row r="1391" s="112" customFormat="true" ht="12.75" hidden="true" customHeight="true" outlineLevel="0" collapsed="false">
      <c r="A1391" s="49" t="s">
        <v>837</v>
      </c>
      <c r="B1391" s="49"/>
      <c r="C1391" s="50" t="str">
        <f aca="false">INDEX((klasyfikacja!$B$2:$B$136),MATCH(A1391,klasyfikacja!$A$2:$A$136,0))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391" s="98" t="n">
        <v>755</v>
      </c>
      <c r="E1391" s="102" t="n">
        <v>6660</v>
      </c>
      <c r="F1391" s="100" t="n">
        <f aca="false">SUM(G1391:H1391)</f>
        <v>0</v>
      </c>
      <c r="G1391" s="101" t="n">
        <f aca="false" t="array" ref="G1391:G1391">SUM(IF(ewidencja!$A$8:$A$759=D1391,IF(ewidencja!$C$8:$C$759=E1391,ewidencja!$F$8:$F$759,0),0))</f>
        <v>0</v>
      </c>
      <c r="H1391" s="101" t="n">
        <f aca="false" t="array" ref="H1391:H1391">SUM(IF(ewidencja!$A$8:$A$759=D1391,IF(ewidencja!$C$8:$C$759=E1391,ewidencja!$G$8:$G$759,0),0))</f>
        <v>0</v>
      </c>
    </row>
    <row r="1392" s="112" customFormat="true" ht="12.75" hidden="true" customHeight="true" outlineLevel="0" collapsed="false">
      <c r="A1392" s="49" t="s">
        <v>839</v>
      </c>
      <c r="B1392" s="49"/>
      <c r="C1392" s="50" t="str">
        <f aca="false">INDEX((klasyfikacja!$B$2:$B$136),MATCH(A1392,klasyfikacja!$A$2:$A$136,0))</f>
        <v>Wpłata środków finansowych z niewykorzystanych w terminie wydatków, które nie wygasają z upływem roku budżetowego</v>
      </c>
      <c r="D1392" s="98" t="n">
        <v>755</v>
      </c>
      <c r="E1392" s="102" t="n">
        <v>6680</v>
      </c>
      <c r="F1392" s="100" t="n">
        <f aca="false">SUM(G1392:H1392)</f>
        <v>0</v>
      </c>
      <c r="G1392" s="101" t="n">
        <f aca="false" t="array" ref="G1392:G1392">SUM(IF(ewidencja!$A$8:$A$759=D1392,IF(ewidencja!$C$8:$C$759=E1392,ewidencja!$F$8:$F$759,0),0))</f>
        <v>0</v>
      </c>
      <c r="H1392" s="101" t="n">
        <f aca="false" t="array" ref="H1392:H1392">SUM(IF(ewidencja!$A$8:$A$759=D1392,IF(ewidencja!$C$8:$C$759=E1392,ewidencja!$G$8:$G$759,0),0))</f>
        <v>0</v>
      </c>
    </row>
    <row r="1393" s="112" customFormat="true" ht="12.75" hidden="true" customHeight="true" outlineLevel="0" collapsed="false">
      <c r="A1393" s="49" t="s">
        <v>841</v>
      </c>
      <c r="B1393" s="49"/>
      <c r="C1393" s="50" t="str">
        <f aca="false">INDEX((klasyfikacja!$B$2:$B$136),MATCH(A1393,klasyfikacja!$A$2:$A$136,0))</f>
        <v>Wpływy ze zwrotów niewykorzystanych dotacji oraz płatności, dotyczące dochodów majątkowych</v>
      </c>
      <c r="D1393" s="105" t="n">
        <v>755</v>
      </c>
      <c r="E1393" s="106" t="n">
        <v>6690</v>
      </c>
      <c r="F1393" s="100" t="n">
        <f aca="false">SUM(G1393:H1393)</f>
        <v>0</v>
      </c>
      <c r="G1393" s="101" t="n">
        <f aca="false" t="array" ref="G1393:G1393">SUM(IF(ewidencja!$A$8:$A$759=D1393,IF(ewidencja!$C$8:$C$759=E1393,ewidencja!$F$8:$F$759,0),0))</f>
        <v>0</v>
      </c>
      <c r="H1393" s="101" t="n">
        <f aca="false" t="array" ref="H1393:H1393">SUM(IF(ewidencja!$A$8:$A$759=D1393,IF(ewidencja!$C$8:$C$759=E1393,ewidencja!$G$8:$G$759,0),0))</f>
        <v>0</v>
      </c>
    </row>
    <row r="1394" s="93" customFormat="true" ht="30.75" hidden="false" customHeight="true" outlineLevel="0" collapsed="false">
      <c r="A1394" s="88" t="n">
        <v>756</v>
      </c>
      <c r="B1394" s="88" t="n">
        <v>1</v>
      </c>
      <c r="C1394" s="89" t="s">
        <v>883</v>
      </c>
      <c r="D1394" s="90"/>
      <c r="E1394" s="90"/>
      <c r="F1394" s="91" t="n">
        <f aca="false">SUM(G1394:H1394)</f>
        <v>2896196461</v>
      </c>
      <c r="G1394" s="92" t="n">
        <f aca="false">SUM(G1395+G1484)</f>
        <v>2478858474</v>
      </c>
      <c r="H1394" s="92" t="n">
        <f aca="false">SUM(H1395+H1484)</f>
        <v>417337987</v>
      </c>
    </row>
    <row r="1395" s="51" customFormat="true" ht="18" hidden="false" customHeight="true" outlineLevel="0" collapsed="false">
      <c r="A1395" s="94"/>
      <c r="B1395" s="94"/>
      <c r="C1395" s="95" t="s">
        <v>860</v>
      </c>
      <c r="D1395" s="90"/>
      <c r="E1395" s="90"/>
      <c r="F1395" s="96" t="n">
        <f aca="false">SUM(G1395:H1395)</f>
        <v>2896196461</v>
      </c>
      <c r="G1395" s="97" t="n">
        <f aca="false">SUM(G1396:G1483)</f>
        <v>2478858474</v>
      </c>
      <c r="H1395" s="97" t="n">
        <f aca="false">SUM(H1396:H1483)</f>
        <v>417337987</v>
      </c>
      <c r="K1395" s="111"/>
    </row>
    <row r="1396" s="51" customFormat="true" ht="12.75" hidden="false" customHeight="true" outlineLevel="0" collapsed="false">
      <c r="A1396" s="49" t="n">
        <v>10</v>
      </c>
      <c r="B1396" s="49"/>
      <c r="C1396" s="50" t="e">
        <f aca="false">INDEX((klasyfikacja!$B$2:$B$136),MATCH(A1396,klasyfikacja!$A$2:$A$136,0))</f>
        <v>#N/A</v>
      </c>
      <c r="D1396" s="98" t="n">
        <v>756</v>
      </c>
      <c r="E1396" s="99" t="s">
        <v>501</v>
      </c>
      <c r="F1396" s="100" t="n">
        <f aca="false">SUM(G1396:H1396)</f>
        <v>1766798040</v>
      </c>
      <c r="G1396" s="101" t="n">
        <f aca="false" t="array" ref="G1396:G1396">SUM(IF(ewidencja!$A$8:$A$759=D1396,IF(ewidencja!$C$8:$C$759=E1396,ewidencja!$F$8:$F$759,0),0))</f>
        <v>1394094193</v>
      </c>
      <c r="H1396" s="101" t="n">
        <f aca="false" t="array" ref="H1396:H1396">SUM(IF(ewidencja!$A$8:$A$759=D1396,IF(ewidencja!$C$8:$C$759=E1396,ewidencja!$G$8:$G$759,0),0))</f>
        <v>372703847</v>
      </c>
      <c r="K1396" s="111"/>
    </row>
    <row r="1397" s="51" customFormat="true" ht="12.75" hidden="false" customHeight="true" outlineLevel="0" collapsed="false">
      <c r="A1397" s="49" t="n">
        <v>20</v>
      </c>
      <c r="B1397" s="49"/>
      <c r="C1397" s="50" t="e">
        <f aca="false">INDEX((klasyfikacja!$B$2:$B$136),MATCH(A1397,klasyfikacja!$A$2:$A$136,0))</f>
        <v>#N/A</v>
      </c>
      <c r="D1397" s="98" t="n">
        <v>756</v>
      </c>
      <c r="E1397" s="102" t="s">
        <v>498</v>
      </c>
      <c r="F1397" s="113" t="n">
        <f aca="false">SUM(G1397:H1397)</f>
        <v>228630421</v>
      </c>
      <c r="G1397" s="101" t="n">
        <f aca="false" t="array" ref="G1397:G1397">SUM(IF(ewidencja!$A$8:$A$759=D1397,IF(ewidencja!$C$8:$C$759=E1397,ewidencja!$F$8:$F$759,0),0))</f>
        <v>189000281</v>
      </c>
      <c r="H1397" s="101" t="n">
        <f aca="false" t="array" ref="H1397:H1397">SUM(IF(ewidencja!$A$8:$A$759=D1397,IF(ewidencja!$C$8:$C$759=E1397,ewidencja!$G$8:$G$759,0),0))</f>
        <v>39630140</v>
      </c>
      <c r="K1397" s="111"/>
    </row>
    <row r="1398" s="51" customFormat="true" ht="12.75" hidden="false" customHeight="true" outlineLevel="0" collapsed="false">
      <c r="A1398" s="49" t="n">
        <v>270</v>
      </c>
      <c r="B1398" s="49"/>
      <c r="C1398" s="50" t="e">
        <f aca="false">INDEX((klasyfikacja!$B$2:$B$136),MATCH(A1398,klasyfikacja!$A$2:$A$136,0))</f>
        <v>#N/A</v>
      </c>
      <c r="D1398" s="98" t="n">
        <v>756</v>
      </c>
      <c r="E1398" s="102" t="s">
        <v>334</v>
      </c>
      <c r="F1398" s="113" t="n">
        <f aca="false">SUM(G1398:H1398)</f>
        <v>4000000</v>
      </c>
      <c r="G1398" s="101" t="n">
        <f aca="false" t="array" ref="G1398:G1398">SUM(IF(ewidencja!$A$8:$A$759=D1398,IF(ewidencja!$C$8:$C$759=E1398,ewidencja!$F$8:$F$759,0),0))</f>
        <v>4000000</v>
      </c>
      <c r="H1398" s="101" t="n">
        <f aca="false" t="array" ref="H1398:H1398">SUM(IF(ewidencja!$A$8:$A$759=D1398,IF(ewidencja!$C$8:$C$759=E1398,ewidencja!$G$8:$G$759,0),0))</f>
        <v>0</v>
      </c>
      <c r="K1398" s="111"/>
    </row>
    <row r="1399" s="51" customFormat="true" ht="12.75" hidden="false" customHeight="true" outlineLevel="0" collapsed="false">
      <c r="A1399" s="49" t="n">
        <v>310</v>
      </c>
      <c r="B1399" s="49"/>
      <c r="C1399" s="50" t="e">
        <f aca="false">INDEX((klasyfikacja!$B$2:$B$136),MATCH(A1399,klasyfikacja!$A$2:$A$136,0))</f>
        <v>#N/A</v>
      </c>
      <c r="D1399" s="98" t="n">
        <v>756</v>
      </c>
      <c r="E1399" s="102" t="s">
        <v>405</v>
      </c>
      <c r="F1399" s="113" t="n">
        <f aca="false">SUM(G1399:H1399)</f>
        <v>613000000</v>
      </c>
      <c r="G1399" s="101" t="n">
        <f aca="false" t="array" ref="G1399:G1399">SUM(IF(ewidencja!$A$8:$A$759=D1399,IF(ewidencja!$C$8:$C$759=E1399,ewidencja!$F$8:$F$759,0),0))</f>
        <v>613000000</v>
      </c>
      <c r="H1399" s="101" t="n">
        <f aca="false" t="array" ref="H1399:H1399">SUM(IF(ewidencja!$A$8:$A$759=D1399,IF(ewidencja!$C$8:$C$759=E1399,ewidencja!$G$8:$G$759,0),0))</f>
        <v>0</v>
      </c>
      <c r="K1399" s="111"/>
    </row>
    <row r="1400" s="51" customFormat="true" ht="12.75" hidden="false" customHeight="true" outlineLevel="0" collapsed="false">
      <c r="A1400" s="49" t="n">
        <v>320</v>
      </c>
      <c r="B1400" s="49"/>
      <c r="C1400" s="50" t="e">
        <f aca="false">INDEX((klasyfikacja!$B$2:$B$136),MATCH(A1400,klasyfikacja!$A$2:$A$136,0))</f>
        <v>#N/A</v>
      </c>
      <c r="D1400" s="98" t="n">
        <v>756</v>
      </c>
      <c r="E1400" s="102" t="s">
        <v>411</v>
      </c>
      <c r="F1400" s="100" t="n">
        <f aca="false">SUM(G1400:H1400)</f>
        <v>2280000</v>
      </c>
      <c r="G1400" s="101" t="n">
        <f aca="false" t="array" ref="G1400:G1400">SUM(IF(ewidencja!$A$8:$A$759=D1400,IF(ewidencja!$C$8:$C$759=E1400,ewidencja!$F$8:$F$759,0),0))</f>
        <v>2280000</v>
      </c>
      <c r="H1400" s="101" t="n">
        <f aca="false" t="array" ref="H1400:H1400">SUM(IF(ewidencja!$A$8:$A$759=D1400,IF(ewidencja!$C$8:$C$759=E1400,ewidencja!$G$8:$G$759,0),0))</f>
        <v>0</v>
      </c>
      <c r="K1400" s="111"/>
    </row>
    <row r="1401" s="51" customFormat="true" ht="12.75" hidden="false" customHeight="true" outlineLevel="0" collapsed="false">
      <c r="A1401" s="49" t="n">
        <v>330</v>
      </c>
      <c r="B1401" s="49"/>
      <c r="C1401" s="50" t="e">
        <f aca="false">INDEX((klasyfikacja!$B$2:$B$136),MATCH(A1401,klasyfikacja!$A$2:$A$136,0))</f>
        <v>#N/A</v>
      </c>
      <c r="D1401" s="98" t="n">
        <v>756</v>
      </c>
      <c r="E1401" s="102" t="s">
        <v>400</v>
      </c>
      <c r="F1401" s="100" t="n">
        <f aca="false">SUM(G1401:H1401)</f>
        <v>49000</v>
      </c>
      <c r="G1401" s="101" t="n">
        <f aca="false" t="array" ref="G1401:G1401">SUM(IF(ewidencja!$A$8:$A$759=D1401,IF(ewidencja!$C$8:$C$759=E1401,ewidencja!$F$8:$F$759,0),0))</f>
        <v>49000</v>
      </c>
      <c r="H1401" s="101" t="n">
        <f aca="false" t="array" ref="H1401:H1401">SUM(IF(ewidencja!$A$8:$A$759=D1401,IF(ewidencja!$C$8:$C$759=E1401,ewidencja!$G$8:$G$759,0),0))</f>
        <v>0</v>
      </c>
      <c r="K1401" s="111"/>
    </row>
    <row r="1402" s="51" customFormat="true" ht="12.75" hidden="false" customHeight="true" outlineLevel="0" collapsed="false">
      <c r="A1402" s="49" t="n">
        <v>340</v>
      </c>
      <c r="B1402" s="49"/>
      <c r="C1402" s="50" t="e">
        <f aca="false">INDEX((klasyfikacja!$B$2:$B$136),MATCH(A1402,klasyfikacja!$A$2:$A$136,0))</f>
        <v>#N/A</v>
      </c>
      <c r="D1402" s="98" t="n">
        <v>756</v>
      </c>
      <c r="E1402" s="102" t="s">
        <v>409</v>
      </c>
      <c r="F1402" s="113" t="n">
        <f aca="false">SUM(G1402:H1402)</f>
        <v>21000000</v>
      </c>
      <c r="G1402" s="101" t="n">
        <f aca="false" t="array" ref="G1402:G1402">SUM(IF(ewidencja!$A$8:$A$759=D1402,IF(ewidencja!$C$8:$C$759=E1402,ewidencja!$F$8:$F$759,0),0))</f>
        <v>21000000</v>
      </c>
      <c r="H1402" s="101" t="n">
        <f aca="false" t="array" ref="H1402:H1402">SUM(IF(ewidencja!$A$8:$A$759=D1402,IF(ewidencja!$C$8:$C$759=E1402,ewidencja!$G$8:$G$759,0),0))</f>
        <v>0</v>
      </c>
      <c r="K1402" s="111"/>
    </row>
    <row r="1403" s="51" customFormat="true" ht="12.75" hidden="false" customHeight="true" outlineLevel="0" collapsed="false">
      <c r="A1403" s="49" t="n">
        <v>350</v>
      </c>
      <c r="B1403" s="49"/>
      <c r="C1403" s="50" t="e">
        <f aca="false">INDEX((klasyfikacja!$B$2:$B$136),MATCH(A1403,klasyfikacja!$A$2:$A$136,0))</f>
        <v>#N/A</v>
      </c>
      <c r="D1403" s="98" t="n">
        <v>756</v>
      </c>
      <c r="E1403" s="102" t="s">
        <v>170</v>
      </c>
      <c r="F1403" s="100" t="n">
        <f aca="false">SUM(G1403:H1403)</f>
        <v>7000000</v>
      </c>
      <c r="G1403" s="101" t="n">
        <f aca="false" t="array" ref="G1403:G1403">SUM(IF(ewidencja!$A$8:$A$759=D1403,IF(ewidencja!$C$8:$C$759=E1403,ewidencja!$F$8:$F$759,0),0))</f>
        <v>7000000</v>
      </c>
      <c r="H1403" s="101" t="n">
        <f aca="false" t="array" ref="H1403:H1403">SUM(IF(ewidencja!$A$8:$A$759=D1403,IF(ewidencja!$C$8:$C$759=E1403,ewidencja!$G$8:$G$759,0),0))</f>
        <v>0</v>
      </c>
      <c r="K1403" s="111"/>
    </row>
    <row r="1404" s="51" customFormat="true" ht="12.75" hidden="false" customHeight="true" outlineLevel="0" collapsed="false">
      <c r="A1404" s="49" t="n">
        <v>360</v>
      </c>
      <c r="B1404" s="49"/>
      <c r="C1404" s="50" t="e">
        <f aca="false">INDEX((klasyfikacja!$B$2:$B$136),MATCH(A1404,klasyfikacja!$A$2:$A$136,0))</f>
        <v>#N/A</v>
      </c>
      <c r="D1404" s="98" t="n">
        <v>756</v>
      </c>
      <c r="E1404" s="102" t="s">
        <v>407</v>
      </c>
      <c r="F1404" s="113" t="n">
        <f aca="false">SUM(G1404:H1404)</f>
        <v>25000000</v>
      </c>
      <c r="G1404" s="101" t="n">
        <f aca="false" t="array" ref="G1404:G1404">SUM(IF(ewidencja!$A$8:$A$759=D1404,IF(ewidencja!$C$8:$C$759=E1404,ewidencja!$F$8:$F$759,0),0))</f>
        <v>25000000</v>
      </c>
      <c r="H1404" s="101" t="n">
        <f aca="false" t="array" ref="H1404:H1404">SUM(IF(ewidencja!$A$8:$A$759=D1404,IF(ewidencja!$C$8:$C$759=E1404,ewidencja!$G$8:$G$759,0),0))</f>
        <v>0</v>
      </c>
      <c r="K1404" s="111"/>
    </row>
    <row r="1405" s="51" customFormat="true" ht="12.75" hidden="false" customHeight="true" outlineLevel="0" collapsed="false">
      <c r="A1405" s="49" t="n">
        <v>370</v>
      </c>
      <c r="B1405" s="49"/>
      <c r="C1405" s="50" t="e">
        <f aca="false">INDEX((klasyfikacja!$B$2:$B$136),MATCH(A1405,klasyfikacja!$A$2:$A$136,0))</f>
        <v>#N/A</v>
      </c>
      <c r="D1405" s="98" t="n">
        <v>756</v>
      </c>
      <c r="E1405" s="102" t="s">
        <v>336</v>
      </c>
      <c r="F1405" s="100" t="n">
        <f aca="false">SUM(G1405:H1405)</f>
        <v>14000</v>
      </c>
      <c r="G1405" s="101" t="n">
        <f aca="false" t="array" ref="G1405:G1405">SUM(IF(ewidencja!$A$8:$A$759=D1405,IF(ewidencja!$C$8:$C$759=E1405,ewidencja!$F$8:$F$759,0),0))</f>
        <v>14000</v>
      </c>
      <c r="H1405" s="101" t="n">
        <f aca="false" t="array" ref="H1405:H1405">SUM(IF(ewidencja!$A$8:$A$759=D1405,IF(ewidencja!$C$8:$C$759=E1405,ewidencja!$G$8:$G$759,0),0))</f>
        <v>0</v>
      </c>
      <c r="K1405" s="111"/>
    </row>
    <row r="1406" s="51" customFormat="true" ht="12.75" hidden="true" customHeight="true" outlineLevel="0" collapsed="false">
      <c r="A1406" s="49" t="s">
        <v>596</v>
      </c>
      <c r="B1406" s="49"/>
      <c r="C1406" s="50" t="str">
        <f aca="false">INDEX((klasyfikacja!$B$2:$B$136),MATCH(A1406,klasyfikacja!$A$2:$A$136,0))</f>
        <v>Wpływy z opłaty uzdrowiskowej, pobieranej w gminach posiadających status gminy uzdrowiskowej</v>
      </c>
      <c r="D1406" s="98" t="n">
        <v>756</v>
      </c>
      <c r="E1406" s="102" t="s">
        <v>861</v>
      </c>
      <c r="F1406" s="100" t="n">
        <f aca="false">SUM(G1406:H1406)</f>
        <v>0</v>
      </c>
      <c r="G1406" s="101" t="n">
        <f aca="false" t="array" ref="G1406:G1406">SUM(IF(ewidencja!$A$8:$A$759=D1406,IF(ewidencja!$C$8:$C$759=E1406,ewidencja!$F$8:$F$759,0),0))</f>
        <v>0</v>
      </c>
      <c r="H1406" s="101" t="n">
        <f aca="false" t="array" ref="H1406:H1406">SUM(IF(ewidencja!$A$8:$A$759=D1406,IF(ewidencja!$C$8:$C$759=E1406,ewidencja!$G$8:$G$759,0),0))</f>
        <v>0</v>
      </c>
      <c r="K1406" s="111"/>
    </row>
    <row r="1407" s="51" customFormat="true" ht="12.75" hidden="true" customHeight="true" outlineLevel="0" collapsed="false">
      <c r="A1407" s="49" t="s">
        <v>598</v>
      </c>
      <c r="B1407" s="49"/>
      <c r="C1407" s="50" t="str">
        <f aca="false">INDEX((klasyfikacja!$B$2:$B$136),MATCH(A1407,klasyfikacja!$A$2:$A$136,0))</f>
        <v>Wpływy z opłaty produktowej</v>
      </c>
      <c r="D1407" s="98" t="n">
        <v>756</v>
      </c>
      <c r="E1407" s="102" t="s">
        <v>338</v>
      </c>
      <c r="F1407" s="100" t="n">
        <f aca="false">SUM(G1407:H1407)</f>
        <v>0</v>
      </c>
      <c r="G1407" s="101" t="n">
        <f aca="false" t="array" ref="G1407:G1407">SUM(IF(ewidencja!$A$8:$A$759=D1407,IF(ewidencja!$C$8:$C$759=E1407,ewidencja!$F$8:$F$759,0),0))</f>
        <v>0</v>
      </c>
      <c r="H1407" s="101" t="n">
        <f aca="false" t="array" ref="H1407:H1407">SUM(IF(ewidencja!$A$8:$A$759=D1407,IF(ewidencja!$C$8:$C$759=E1407,ewidencja!$G$8:$G$759,0),0))</f>
        <v>0</v>
      </c>
      <c r="K1407" s="111"/>
    </row>
    <row r="1408" s="51" customFormat="true" ht="12.75" hidden="false" customHeight="true" outlineLevel="0" collapsed="false">
      <c r="A1408" s="49" t="n">
        <v>410</v>
      </c>
      <c r="B1408" s="49"/>
      <c r="C1408" s="50" t="e">
        <f aca="false">INDEX((klasyfikacja!$B$2:$B$136),MATCH(A1408,klasyfikacja!$A$2:$A$136,0))</f>
        <v>#N/A</v>
      </c>
      <c r="D1408" s="98" t="n">
        <v>756</v>
      </c>
      <c r="E1408" s="102" t="s">
        <v>341</v>
      </c>
      <c r="F1408" s="100" t="n">
        <f aca="false">SUM(G1408:H1408)</f>
        <v>24000000</v>
      </c>
      <c r="G1408" s="101" t="n">
        <f aca="false" t="array" ref="G1408:G1408">SUM(IF(ewidencja!$A$8:$A$759=D1408,IF(ewidencja!$C$8:$C$759=E1408,ewidencja!$F$8:$F$759,0),0))</f>
        <v>24000000</v>
      </c>
      <c r="H1408" s="101" t="n">
        <f aca="false" t="array" ref="H1408:H1408">SUM(IF(ewidencja!$A$8:$A$759=D1408,IF(ewidencja!$C$8:$C$759=E1408,ewidencja!$G$8:$G$759,0),0))</f>
        <v>0</v>
      </c>
      <c r="K1408" s="111"/>
    </row>
    <row r="1409" s="51" customFormat="true" ht="12.75" hidden="true" customHeight="true" outlineLevel="0" collapsed="false">
      <c r="A1409" s="49" t="s">
        <v>602</v>
      </c>
      <c r="B1409" s="49"/>
      <c r="C1409" s="50" t="str">
        <f aca="false">INDEX((klasyfikacja!$B$2:$B$136),MATCH(A1409,klasyfikacja!$A$2:$A$136,0))</f>
        <v>Wpływy z opłaty komunikacyjnej</v>
      </c>
      <c r="D1409" s="98" t="n">
        <v>756</v>
      </c>
      <c r="E1409" s="102" t="s">
        <v>332</v>
      </c>
      <c r="F1409" s="100" t="n">
        <f aca="false">SUM(G1409:H1409)</f>
        <v>0</v>
      </c>
      <c r="G1409" s="101" t="n">
        <f aca="false" t="array" ref="G1409:G1409">SUM(IF(ewidencja!$A$8:$A$759=D1409,IF(ewidencja!$C$8:$C$759=E1409,ewidencja!$F$8:$F$759,0),0))</f>
        <v>0</v>
      </c>
      <c r="H1409" s="101" t="n">
        <f aca="false" t="array" ref="H1409:H1409">SUM(IF(ewidencja!$A$8:$A$759=D1409,IF(ewidencja!$C$8:$C$759=E1409,ewidencja!$G$8:$G$759,0),0))</f>
        <v>0</v>
      </c>
      <c r="K1409" s="111"/>
    </row>
    <row r="1410" s="51" customFormat="true" ht="12.75" hidden="false" customHeight="true" outlineLevel="0" collapsed="false">
      <c r="A1410" s="49" t="n">
        <v>430</v>
      </c>
      <c r="B1410" s="49"/>
      <c r="C1410" s="50" t="e">
        <f aca="false">INDEX((klasyfikacja!$B$2:$B$136),MATCH(A1410,klasyfikacja!$A$2:$A$136,0))</f>
        <v>#N/A</v>
      </c>
      <c r="D1410" s="98" t="n">
        <v>756</v>
      </c>
      <c r="E1410" s="102" t="s">
        <v>344</v>
      </c>
      <c r="F1410" s="113" t="n">
        <f aca="false">SUM(G1410:H1410)</f>
        <v>1500000</v>
      </c>
      <c r="G1410" s="101" t="n">
        <f aca="false" t="array" ref="G1410:G1410">SUM(IF(ewidencja!$A$8:$A$759=D1410,IF(ewidencja!$C$8:$C$759=E1410,ewidencja!$F$8:$F$759,0),0))</f>
        <v>1500000</v>
      </c>
      <c r="H1410" s="101" t="n">
        <f aca="false" t="array" ref="H1410:H1410">SUM(IF(ewidencja!$A$8:$A$759=D1410,IF(ewidencja!$C$8:$C$759=E1410,ewidencja!$G$8:$G$759,0),0))</f>
        <v>0</v>
      </c>
      <c r="K1410" s="111"/>
    </row>
    <row r="1411" s="51" customFormat="true" ht="12.75" hidden="true" customHeight="true" outlineLevel="0" collapsed="false">
      <c r="A1411" s="49" t="s">
        <v>606</v>
      </c>
      <c r="B1411" s="49"/>
      <c r="C1411" s="50" t="str">
        <f aca="false">INDEX((klasyfikacja!$B$2:$B$136),MATCH(A1411,klasyfikacja!$A$2:$A$136,0))</f>
        <v>Wpływy z opłaty miejscowej</v>
      </c>
      <c r="D1411" s="98" t="n">
        <v>756</v>
      </c>
      <c r="E1411" s="102" t="s">
        <v>862</v>
      </c>
      <c r="F1411" s="113" t="n">
        <f aca="false">SUM(G1411:H1411)</f>
        <v>0</v>
      </c>
      <c r="G1411" s="101" t="n">
        <f aca="false" t="array" ref="G1411:G1411">SUM(IF(ewidencja!$A$8:$A$759=D1411,IF(ewidencja!$C$8:$C$759=E1411,ewidencja!$F$8:$F$759,0),0))</f>
        <v>0</v>
      </c>
      <c r="H1411" s="101" t="n">
        <f aca="false" t="array" ref="H1411:H1411">SUM(IF(ewidencja!$A$8:$A$759=D1411,IF(ewidencja!$C$8:$C$759=E1411,ewidencja!$G$8:$G$759,0),0))</f>
        <v>0</v>
      </c>
      <c r="K1411" s="111"/>
    </row>
    <row r="1412" s="51" customFormat="true" ht="12.75" hidden="false" customHeight="true" outlineLevel="0" collapsed="false">
      <c r="A1412" s="49" t="n">
        <v>460</v>
      </c>
      <c r="B1412" s="49"/>
      <c r="C1412" s="50" t="e">
        <f aca="false">INDEX((klasyfikacja!$B$2:$B$136),MATCH(A1412,klasyfikacja!$A$2:$A$136,0))</f>
        <v>#N/A</v>
      </c>
      <c r="D1412" s="98" t="n">
        <v>756</v>
      </c>
      <c r="E1412" s="102" t="s">
        <v>330</v>
      </c>
      <c r="F1412" s="100" t="n">
        <f aca="false">SUM(G1412:H1412)</f>
        <v>8000</v>
      </c>
      <c r="G1412" s="101" t="n">
        <f aca="false" t="array" ref="G1412:G1412">SUM(IF(ewidencja!$A$8:$A$759=D1412,IF(ewidencja!$C$8:$C$759=E1412,ewidencja!$F$8:$F$759,0),0))</f>
        <v>8000</v>
      </c>
      <c r="H1412" s="101" t="n">
        <f aca="false" t="array" ref="H1412:H1412">SUM(IF(ewidencja!$A$8:$A$759=D1412,IF(ewidencja!$C$8:$C$759=E1412,ewidencja!$G$8:$G$759,0),0))</f>
        <v>0</v>
      </c>
      <c r="K1412" s="111"/>
    </row>
    <row r="1413" s="51" customFormat="true" ht="12.75" hidden="true" customHeight="true" outlineLevel="0" collapsed="false">
      <c r="A1413" s="49" t="s">
        <v>610</v>
      </c>
      <c r="B1413" s="49"/>
      <c r="C1413" s="50" t="str">
        <f aca="false">INDEX((klasyfikacja!$B$2:$B$136),MATCH(A1413,klasyfikacja!$A$2:$A$136,0))</f>
        <v>Wpływy z opłat za trwały zarząd, użytkowanie i służebności</v>
      </c>
      <c r="D1413" s="98" t="n">
        <v>756</v>
      </c>
      <c r="E1413" s="102" t="s">
        <v>390</v>
      </c>
      <c r="F1413" s="100" t="n">
        <f aca="false">SUM(G1413:H1413)</f>
        <v>0</v>
      </c>
      <c r="G1413" s="101" t="n">
        <f aca="false" t="array" ref="G1413:G1413">SUM(IF(ewidencja!$A$8:$A$759=D1413,IF(ewidencja!$C$8:$C$759=E1413,ewidencja!$F$8:$F$759,0),0))</f>
        <v>0</v>
      </c>
      <c r="H1413" s="101" t="n">
        <f aca="false" t="array" ref="H1413:H1413">SUM(IF(ewidencja!$A$8:$A$759=D1413,IF(ewidencja!$C$8:$C$759=E1413,ewidencja!$G$8:$G$759,0),0))</f>
        <v>0</v>
      </c>
      <c r="K1413" s="111"/>
    </row>
    <row r="1414" s="51" customFormat="true" ht="12.75" hidden="false" customHeight="true" outlineLevel="0" collapsed="false">
      <c r="A1414" s="49" t="n">
        <v>480</v>
      </c>
      <c r="B1414" s="49"/>
      <c r="C1414" s="50" t="e">
        <f aca="false">INDEX((klasyfikacja!$B$2:$B$136),MATCH(A1414,klasyfikacja!$A$2:$A$136,0))</f>
        <v>#N/A</v>
      </c>
      <c r="D1414" s="98" t="n">
        <v>756</v>
      </c>
      <c r="E1414" s="102" t="s">
        <v>375</v>
      </c>
      <c r="F1414" s="100" t="n">
        <f aca="false">SUM(G1414:H1414)</f>
        <v>25000000</v>
      </c>
      <c r="G1414" s="101" t="n">
        <f aca="false" t="array" ref="G1414:G1414">SUM(IF(ewidencja!$A$8:$A$759=D1414,IF(ewidencja!$C$8:$C$759=E1414,ewidencja!$F$8:$F$759,0),0))</f>
        <v>25000000</v>
      </c>
      <c r="H1414" s="101" t="n">
        <f aca="false" t="array" ref="H1414:H1414">SUM(IF(ewidencja!$A$8:$A$759=D1414,IF(ewidencja!$C$8:$C$759=E1414,ewidencja!$G$8:$G$759,0),0))</f>
        <v>0</v>
      </c>
      <c r="K1414" s="111"/>
    </row>
    <row r="1415" s="51" customFormat="true" ht="25.5" hidden="false" customHeight="false" outlineLevel="0" collapsed="false">
      <c r="A1415" s="49" t="n">
        <v>490</v>
      </c>
      <c r="B1415" s="49"/>
      <c r="C1415" s="50" t="e">
        <f aca="false">INDEX((klasyfikacja!$B$2:$B$136),MATCH(A1415,klasyfikacja!$A$2:$A$136,0))</f>
        <v>#N/A</v>
      </c>
      <c r="D1415" s="98" t="n">
        <v>756</v>
      </c>
      <c r="E1415" s="102" t="s">
        <v>30</v>
      </c>
      <c r="F1415" s="113" t="n">
        <f aca="false">SUM(G1415:H1415)</f>
        <v>15861000</v>
      </c>
      <c r="G1415" s="101" t="n">
        <f aca="false" t="array" ref="G1415:G1415">SUM(IF(ewidencja!$A$8:$A$759=D1415,IF(ewidencja!$C$8:$C$759=E1415,ewidencja!$F$8:$F$759,0),0))</f>
        <v>10857000</v>
      </c>
      <c r="H1415" s="101" t="n">
        <f aca="false" t="array" ref="H1415:H1415">SUM(IF(ewidencja!$A$8:$A$759=D1415,IF(ewidencja!$C$8:$C$759=E1415,ewidencja!$G$8:$G$759,0),0))</f>
        <v>5004000</v>
      </c>
      <c r="K1415" s="111"/>
    </row>
    <row r="1416" s="51" customFormat="true" ht="12.75" hidden="false" customHeight="true" outlineLevel="0" collapsed="false">
      <c r="A1416" s="49" t="n">
        <v>500</v>
      </c>
      <c r="B1416" s="49"/>
      <c r="C1416" s="50" t="e">
        <f aca="false">INDEX((klasyfikacja!$B$2:$B$136),MATCH(A1416,klasyfikacja!$A$2:$A$136,0))</f>
        <v>#N/A</v>
      </c>
      <c r="D1416" s="98" t="n">
        <v>756</v>
      </c>
      <c r="E1416" s="102" t="s">
        <v>403</v>
      </c>
      <c r="F1416" s="100" t="n">
        <f aca="false">SUM(G1416:H1416)</f>
        <v>160000000</v>
      </c>
      <c r="G1416" s="101" t="n">
        <f aca="false" t="array" ref="G1416:G1416">SUM(IF(ewidencja!$A$8:$A$759=D1416,IF(ewidencja!$C$8:$C$759=E1416,ewidencja!$F$8:$F$759,0),0))</f>
        <v>160000000</v>
      </c>
      <c r="H1416" s="101" t="n">
        <f aca="false" t="array" ref="H1416:H1416">SUM(IF(ewidencja!$A$8:$A$759=D1416,IF(ewidencja!$C$8:$C$759=E1416,ewidencja!$G$8:$G$759,0),0))</f>
        <v>0</v>
      </c>
      <c r="K1416" s="111"/>
    </row>
    <row r="1417" s="51" customFormat="true" ht="12.75" hidden="true" customHeight="true" outlineLevel="0" collapsed="false">
      <c r="A1417" s="49" t="s">
        <v>618</v>
      </c>
      <c r="B1417" s="49"/>
      <c r="C1417" s="50" t="str">
        <f aca="false">INDEX((klasyfikacja!$B$2:$B$136),MATCH(A1417,klasyfikacja!$A$2:$A$136,0))</f>
        <v>Wpływy z opłat z tytułu użytkowania wieczystego nieruchomości</v>
      </c>
      <c r="D1417" s="98" t="n">
        <v>756</v>
      </c>
      <c r="E1417" s="102" t="s">
        <v>393</v>
      </c>
      <c r="F1417" s="100" t="n">
        <f aca="false">SUM(G1417:H1417)</f>
        <v>0</v>
      </c>
      <c r="G1417" s="101" t="n">
        <f aca="false" t="array" ref="G1417:G1417">SUM(IF(ewidencja!$A$8:$A$759=D1417,IF(ewidencja!$C$8:$C$759=E1417,ewidencja!$F$8:$F$759,0),0))</f>
        <v>0</v>
      </c>
      <c r="H1417" s="101" t="n">
        <f aca="false" t="array" ref="H1417:H1417">SUM(IF(ewidencja!$A$8:$A$759=D1417,IF(ewidencja!$C$8:$C$759=E1417,ewidencja!$G$8:$G$759,0),0))</f>
        <v>0</v>
      </c>
      <c r="K1417" s="111"/>
    </row>
    <row r="1418" s="51" customFormat="true" ht="12.75" hidden="true" customHeight="true" outlineLevel="0" collapsed="false">
      <c r="A1418" s="49" t="s">
        <v>620</v>
      </c>
      <c r="B1418" s="49"/>
      <c r="C1418" s="50" t="str">
        <f aca="false">INDEX((klasyfikacja!$B$2:$B$136),MATCH(A1418,klasyfikacja!$A$2:$A$136,0))</f>
        <v>Wpływy z tytułu grzywien, mandatów i innych kar pieniężnych od osób fizycznych</v>
      </c>
      <c r="D1418" s="98" t="n">
        <v>756</v>
      </c>
      <c r="E1418" s="102" t="s">
        <v>173</v>
      </c>
      <c r="F1418" s="100" t="n">
        <f aca="false">SUM(G1418:H1418)</f>
        <v>0</v>
      </c>
      <c r="G1418" s="101" t="n">
        <f aca="false" t="array" ref="G1418:G1418">SUM(IF(ewidencja!$A$8:$A$759=D1418,IF(ewidencja!$C$8:$C$759=E1418,ewidencja!$F$8:$F$759,0),0))</f>
        <v>0</v>
      </c>
      <c r="H1418" s="101" t="n">
        <f aca="false" t="array" ref="H1418:H1418">SUM(IF(ewidencja!$A$8:$A$759=D1418,IF(ewidencja!$C$8:$C$759=E1418,ewidencja!$G$8:$G$759,0),0))</f>
        <v>0</v>
      </c>
      <c r="K1418" s="111"/>
    </row>
    <row r="1419" s="51" customFormat="true" ht="12.75" hidden="true" customHeight="true" outlineLevel="0" collapsed="false">
      <c r="A1419" s="49" t="s">
        <v>622</v>
      </c>
      <c r="B1419" s="49"/>
      <c r="C1419" s="50" t="str">
        <f aca="false">INDEX((klasyfikacja!$B$2:$B$136),MATCH(A1419,klasyfikacja!$A$2:$A$136,0))</f>
        <v>Wpływy z tytułu grzywien i innych kar pieniężnych od osób prawnych i innych jednostek organizacyjnych</v>
      </c>
      <c r="D1419" s="98" t="n">
        <v>756</v>
      </c>
      <c r="E1419" s="102" t="s">
        <v>195</v>
      </c>
      <c r="F1419" s="100" t="n">
        <f aca="false">SUM(G1419:H1419)</f>
        <v>0</v>
      </c>
      <c r="G1419" s="101" t="n">
        <f aca="false" t="array" ref="G1419:G1419">SUM(IF(ewidencja!$A$8:$A$759=D1419,IF(ewidencja!$C$8:$C$759=E1419,ewidencja!$F$8:$F$759,0),0))</f>
        <v>0</v>
      </c>
      <c r="H1419" s="101" t="n">
        <f aca="false" t="array" ref="H1419:H1419">SUM(IF(ewidencja!$A$8:$A$759=D1419,IF(ewidencja!$C$8:$C$759=E1419,ewidencja!$G$8:$G$759,0),0))</f>
        <v>0</v>
      </c>
      <c r="K1419" s="111"/>
    </row>
    <row r="1420" s="51" customFormat="true" ht="12.75" hidden="true" customHeight="true" outlineLevel="0" collapsed="false">
      <c r="A1420" s="49" t="s">
        <v>624</v>
      </c>
      <c r="B1420" s="49"/>
      <c r="C1420" s="50" t="str">
        <f aca="false">INDEX((klasyfikacja!$B$2:$B$136),MATCH(A1420,klasyfikacja!$A$2:$A$136,0))</f>
        <v>Wpływy z opłat za koncesje i licencje</v>
      </c>
      <c r="D1420" s="98" t="n">
        <v>756</v>
      </c>
      <c r="E1420" s="102" t="s">
        <v>356</v>
      </c>
      <c r="F1420" s="100" t="n">
        <f aca="false">SUM(G1420:H1420)</f>
        <v>0</v>
      </c>
      <c r="G1420" s="101" t="n">
        <f aca="false" t="array" ref="G1420:G1420">SUM(IF(ewidencja!$A$8:$A$759=D1420,IF(ewidencja!$C$8:$C$759=E1420,ewidencja!$F$8:$F$759,0),0))</f>
        <v>0</v>
      </c>
      <c r="H1420" s="101" t="n">
        <f aca="false" t="array" ref="H1420:H1420">SUM(IF(ewidencja!$A$8:$A$759=D1420,IF(ewidencja!$C$8:$C$759=E1420,ewidencja!$G$8:$G$759,0),0))</f>
        <v>0</v>
      </c>
      <c r="K1420" s="111"/>
    </row>
    <row r="1421" s="51" customFormat="true" ht="12.75" hidden="true" customHeight="true" outlineLevel="0" collapsed="false">
      <c r="A1421" s="49" t="s">
        <v>626</v>
      </c>
      <c r="B1421" s="49"/>
      <c r="C1421" s="50" t="str">
        <f aca="false">INDEX((klasyfikacja!$B$2:$B$136),MATCH(A1421,klasyfikacja!$A$2:$A$136,0))</f>
        <v>Wpływy z opłat egzaminacyjnych oraz opłat za wydawanie świadectw, dyplomów, zaświadczeń, certyfikatów i ich duplikatów</v>
      </c>
      <c r="D1421" s="98" t="n">
        <v>756</v>
      </c>
      <c r="E1421" s="102" t="s">
        <v>863</v>
      </c>
      <c r="F1421" s="100" t="n">
        <f aca="false">SUM(G1421:H1421)</f>
        <v>0</v>
      </c>
      <c r="G1421" s="101" t="n">
        <f aca="false" t="array" ref="G1421:G1421">SUM(IF(ewidencja!$A$8:$A$759=D1421,IF(ewidencja!$C$8:$C$759=E1421,ewidencja!$F$8:$F$759,0),0))</f>
        <v>0</v>
      </c>
      <c r="H1421" s="101" t="n">
        <f aca="false" t="array" ref="H1421:H1421">SUM(IF(ewidencja!$A$8:$A$759=D1421,IF(ewidencja!$C$8:$C$759=E1421,ewidencja!$G$8:$G$759,0),0))</f>
        <v>0</v>
      </c>
      <c r="K1421" s="111"/>
    </row>
    <row r="1422" s="51" customFormat="true" ht="12.75" hidden="true" customHeight="true" outlineLevel="0" collapsed="false">
      <c r="A1422" s="49" t="s">
        <v>628</v>
      </c>
      <c r="B1422" s="49"/>
      <c r="C1422" s="50" t="str">
        <f aca="false">INDEX((klasyfikacja!$B$2:$B$136),MATCH(A1422,klasyfikacja!$A$2:$A$136,0))</f>
        <v>Wpływy z opłat za zezwolenia, akredytacje oraz opłaty ewidencyjne, w tym opłaty za częstotliwości</v>
      </c>
      <c r="D1422" s="98" t="n">
        <v>756</v>
      </c>
      <c r="E1422" s="102" t="s">
        <v>367</v>
      </c>
      <c r="F1422" s="100" t="n">
        <f aca="false">SUM(G1422:H1422)</f>
        <v>0</v>
      </c>
      <c r="G1422" s="101" t="n">
        <f aca="false" t="array" ref="G1422:G1422">SUM(IF(ewidencja!$A$8:$A$759=D1422,IF(ewidencja!$C$8:$C$759=E1422,ewidencja!$F$8:$F$759,0),0))</f>
        <v>0</v>
      </c>
      <c r="H1422" s="101" t="n">
        <f aca="false" t="array" ref="H1422:H1422">SUM(IF(ewidencja!$A$8:$A$759=D1422,IF(ewidencja!$C$8:$C$759=E1422,ewidencja!$G$8:$G$759,0),0))</f>
        <v>0</v>
      </c>
      <c r="K1422" s="111"/>
    </row>
    <row r="1423" s="51" customFormat="true" ht="12.75" hidden="true" customHeight="true" outlineLevel="0" collapsed="false">
      <c r="A1423" s="49" t="s">
        <v>630</v>
      </c>
      <c r="B1423" s="49"/>
      <c r="C1423" s="50" t="str">
        <f aca="false">INDEX((klasyfikacja!$B$2:$B$136),MATCH(A1423,klasyfikacja!$A$2:$A$136,0))</f>
        <v>Wpływy z tytułu opłat i kosztów sądowych oraz innych opłat uiszczanych na rzecz Skarbu Państwa z tytułu postępowania sądowego i prokuratorskiego</v>
      </c>
      <c r="D1423" s="98" t="n">
        <v>756</v>
      </c>
      <c r="E1423" s="102" t="s">
        <v>203</v>
      </c>
      <c r="F1423" s="100" t="n">
        <f aca="false">SUM(G1423:H1423)</f>
        <v>0</v>
      </c>
      <c r="G1423" s="101" t="n">
        <f aca="false" t="array" ref="G1423:G1423">SUM(IF(ewidencja!$A$8:$A$759=D1423,IF(ewidencja!$C$8:$C$759=E1423,ewidencja!$F$8:$F$759,0),0))</f>
        <v>0</v>
      </c>
      <c r="H1423" s="101" t="n">
        <f aca="false" t="array" ref="H1423:H1423">SUM(IF(ewidencja!$A$8:$A$759=D1423,IF(ewidencja!$C$8:$C$759=E1423,ewidencja!$G$8:$G$759,0),0))</f>
        <v>0</v>
      </c>
      <c r="K1423" s="111"/>
    </row>
    <row r="1424" s="51" customFormat="true" ht="12.75" hidden="true" customHeight="true" outlineLevel="0" collapsed="false">
      <c r="A1424" s="49" t="s">
        <v>632</v>
      </c>
      <c r="B1424" s="49"/>
      <c r="C1424" s="50" t="str">
        <f aca="false">INDEX((klasyfikacja!$B$2:$B$136),MATCH(A1424,klasyfikacja!$A$2:$A$136,0))</f>
        <v>Wpływy z tytułu kosztów egzekucyjnych, opłaty komorniczej i kosztów upomnień</v>
      </c>
      <c r="D1424" s="98" t="n">
        <v>756</v>
      </c>
      <c r="E1424" s="102" t="s">
        <v>200</v>
      </c>
      <c r="F1424" s="100" t="n">
        <f aca="false">SUM(G1424:H1424)</f>
        <v>0</v>
      </c>
      <c r="G1424" s="101" t="n">
        <f aca="false" t="array" ref="G1424:G1424">SUM(IF(ewidencja!$A$8:$A$759=D1424,IF(ewidencja!$C$8:$C$759=E1424,ewidencja!$F$8:$F$759,0),0))</f>
        <v>0</v>
      </c>
      <c r="H1424" s="101" t="n">
        <f aca="false" t="array" ref="H1424:H1424">SUM(IF(ewidencja!$A$8:$A$759=D1424,IF(ewidencja!$C$8:$C$759=E1424,ewidencja!$G$8:$G$759,0),0))</f>
        <v>0</v>
      </c>
      <c r="K1424" s="111"/>
    </row>
    <row r="1425" s="51" customFormat="true" ht="12.75" hidden="true" customHeight="true" outlineLevel="0" collapsed="false">
      <c r="A1425" s="49" t="s">
        <v>634</v>
      </c>
      <c r="B1425" s="49"/>
      <c r="C1425" s="50" t="str">
        <f aca="false">INDEX((klasyfikacja!$B$2:$B$136),MATCH(A1425,klasyfikacja!$A$2:$A$136,0))</f>
        <v>Wpływy z opłat za wydanie prawa jazdy</v>
      </c>
      <c r="D1425" s="98" t="n">
        <v>756</v>
      </c>
      <c r="E1425" s="102" t="s">
        <v>388</v>
      </c>
      <c r="F1425" s="100" t="n">
        <f aca="false">SUM(G1425:H1425)</f>
        <v>0</v>
      </c>
      <c r="G1425" s="101" t="n">
        <f aca="false" t="array" ref="G1425:G1425">SUM(IF(ewidencja!$A$8:$A$759=D1425,IF(ewidencja!$C$8:$C$759=E1425,ewidencja!$F$8:$F$759,0),0))</f>
        <v>0</v>
      </c>
      <c r="H1425" s="101" t="n">
        <f aca="false" t="array" ref="H1425:H1425">SUM(IF(ewidencja!$A$8:$A$759=D1425,IF(ewidencja!$C$8:$C$759=E1425,ewidencja!$G$8:$G$759,0),0))</f>
        <v>0</v>
      </c>
      <c r="K1425" s="111"/>
    </row>
    <row r="1426" s="51" customFormat="true" ht="12.75" hidden="true" customHeight="true" outlineLevel="0" collapsed="false">
      <c r="A1426" s="49" t="s">
        <v>636</v>
      </c>
      <c r="B1426" s="49"/>
      <c r="C1426" s="50" t="str">
        <f aca="false">INDEX((klasyfikacja!$B$2:$B$136),MATCH(A1426,klasyfikacja!$A$2:$A$136,0))</f>
        <v>Wpływy z opłat za korzystanie z wychowania przedszkolnego</v>
      </c>
      <c r="D1426" s="98" t="n">
        <v>756</v>
      </c>
      <c r="E1426" s="102" t="s">
        <v>280</v>
      </c>
      <c r="F1426" s="100" t="n">
        <f aca="false">SUM(G1426:H1426)</f>
        <v>0</v>
      </c>
      <c r="G1426" s="101" t="n">
        <f aca="false" t="array" ref="G1426:G1426">SUM(IF(ewidencja!$A$8:$A$759=D1426,IF(ewidencja!$C$8:$C$759=E1426,ewidencja!$F$8:$F$759,0),0))</f>
        <v>0</v>
      </c>
      <c r="H1426" s="101" t="n">
        <f aca="false" t="array" ref="H1426:H1426">SUM(IF(ewidencja!$A$8:$A$759=D1426,IF(ewidencja!$C$8:$C$759=E1426,ewidencja!$G$8:$G$759,0),0))</f>
        <v>0</v>
      </c>
      <c r="K1426" s="111"/>
    </row>
    <row r="1427" s="51" customFormat="true" ht="12.75" hidden="true" customHeight="true" outlineLevel="0" collapsed="false">
      <c r="A1427" s="49" t="s">
        <v>638</v>
      </c>
      <c r="B1427" s="49"/>
      <c r="C1427" s="50" t="str">
        <f aca="false">INDEX((klasyfikacja!$B$2:$B$136),MATCH(A1427,klasyfikacja!$A$2:$A$136,0))</f>
        <v>Wpływy z opłat za korzystanie z wyżywienia w jednostkach realizujących zadania z zakresu wychowania przedszkolnego</v>
      </c>
      <c r="D1427" s="98" t="n">
        <v>756</v>
      </c>
      <c r="E1427" s="102" t="s">
        <v>510</v>
      </c>
      <c r="F1427" s="100" t="n">
        <f aca="false">SUM(G1427:H1427)</f>
        <v>0</v>
      </c>
      <c r="G1427" s="101" t="n">
        <f aca="false" t="array" ref="G1427:G1427">SUM(IF(ewidencja!$A$8:$A$759=D1427,IF(ewidencja!$C$8:$C$759=E1427,ewidencja!$F$8:$F$759,0),0))</f>
        <v>0</v>
      </c>
      <c r="H1427" s="101" t="n">
        <f aca="false" t="array" ref="H1427:H1427">SUM(IF(ewidencja!$A$8:$A$759=D1427,IF(ewidencja!$C$8:$C$759=E1427,ewidencja!$G$8:$G$759,0),0))</f>
        <v>0</v>
      </c>
      <c r="K1427" s="111"/>
    </row>
    <row r="1428" s="51" customFormat="true" ht="12.75" hidden="true" customHeight="true" outlineLevel="0" collapsed="false">
      <c r="A1428" s="49" t="s">
        <v>640</v>
      </c>
      <c r="B1428" s="49"/>
      <c r="C1428" s="50" t="str">
        <f aca="false">INDEX((klasyfikacja!$B$2:$B$136),MATCH(A1428,klasyfikacja!$A$2:$A$136,0))</f>
        <v>Wpływy od rodziców z tytułu opłaty za pobyt dziecka w pieczy zastępczej</v>
      </c>
      <c r="D1428" s="98" t="n">
        <v>756</v>
      </c>
      <c r="E1428" s="102" t="s">
        <v>248</v>
      </c>
      <c r="F1428" s="100" t="n">
        <f aca="false">SUM(G1428:H1428)</f>
        <v>0</v>
      </c>
      <c r="G1428" s="101" t="n">
        <f aca="false" t="array" ref="G1428:G1428">SUM(IF(ewidencja!$A$8:$A$759=D1428,IF(ewidencja!$C$8:$C$759=E1428,ewidencja!$F$8:$F$759,0),0))</f>
        <v>0</v>
      </c>
      <c r="H1428" s="101" t="n">
        <f aca="false" t="array" ref="H1428:H1428">SUM(IF(ewidencja!$A$8:$A$759=D1428,IF(ewidencja!$C$8:$C$759=E1428,ewidencja!$G$8:$G$759,0),0))</f>
        <v>0</v>
      </c>
      <c r="K1428" s="111"/>
    </row>
    <row r="1429" s="51" customFormat="true" ht="12.75" hidden="false" customHeight="true" outlineLevel="0" collapsed="false">
      <c r="A1429" s="49" t="n">
        <v>690</v>
      </c>
      <c r="B1429" s="49"/>
      <c r="C1429" s="50" t="e">
        <f aca="false">INDEX((klasyfikacja!$B$2:$B$136),MATCH(A1429,klasyfikacja!$A$2:$A$136,0))</f>
        <v>#N/A</v>
      </c>
      <c r="D1429" s="98" t="n">
        <v>756</v>
      </c>
      <c r="E1429" s="102" t="s">
        <v>205</v>
      </c>
      <c r="F1429" s="113" t="n">
        <f aca="false">SUM(G1429:H1429)</f>
        <v>153000</v>
      </c>
      <c r="G1429" s="101" t="n">
        <f aca="false" t="array" ref="G1429:G1429">SUM(IF(ewidencja!$A$8:$A$759=D1429,IF(ewidencja!$C$8:$C$759=E1429,ewidencja!$F$8:$F$759,0),0))</f>
        <v>153000</v>
      </c>
      <c r="H1429" s="101" t="n">
        <f aca="false" t="array" ref="H1429:H1429">SUM(IF(ewidencja!$A$8:$A$759=D1429,IF(ewidencja!$C$8:$C$759=E1429,ewidencja!$G$8:$G$759,0),0))</f>
        <v>0</v>
      </c>
      <c r="K1429" s="111"/>
    </row>
    <row r="1430" s="51" customFormat="true" ht="12.75" hidden="true" customHeight="true" outlineLevel="0" collapsed="false">
      <c r="A1430" s="49" t="s">
        <v>644</v>
      </c>
      <c r="B1430" s="49"/>
      <c r="C1430" s="50" t="str">
        <f aca="false">INDEX((klasyfikacja!$B$2:$B$136),MATCH(A1430,klasyfikacja!$A$2:$A$136,0))</f>
        <v>Wpływy z dywidend</v>
      </c>
      <c r="D1430" s="98" t="n">
        <v>756</v>
      </c>
      <c r="E1430" s="102" t="s">
        <v>884</v>
      </c>
      <c r="F1430" s="100" t="n">
        <f aca="false">SUM(G1430:H1430)</f>
        <v>0</v>
      </c>
      <c r="G1430" s="101" t="n">
        <f aca="false" t="array" ref="G1430:G1430">SUM(IF(ewidencja!$A$8:$A$759=D1430,IF(ewidencja!$C$8:$C$759=E1430,ewidencja!$F$8:$F$759,0),0))</f>
        <v>0</v>
      </c>
      <c r="H1430" s="101" t="n">
        <f aca="false" t="array" ref="H1430:H1430">SUM(IF(ewidencja!$A$8:$A$759=D1430,IF(ewidencja!$C$8:$C$759=E1430,ewidencja!$G$8:$G$759,0),0))</f>
        <v>0</v>
      </c>
      <c r="K1430" s="111"/>
    </row>
    <row r="1431" s="51" customFormat="true" ht="12.75" hidden="true" customHeight="true" outlineLevel="0" collapsed="false">
      <c r="A1431" s="49" t="s">
        <v>646</v>
      </c>
      <c r="B1431" s="49"/>
      <c r="C1431" s="50" t="str">
        <f aca="false">INDEX((klasyfikacja!$B$2:$B$136),MATCH(A1431,klasyfikacja!$A$2:$A$136,0))</f>
        <v>Wpływy z najmu i dzierżawy składników majątkowych Skarbu Państwa, jednostek samorządu terytorialnego lub innych jednostek zaliczanych do sektora finansów publicznych oraz innych umów o podobnym charakterze</v>
      </c>
      <c r="D1431" s="98" t="n">
        <v>756</v>
      </c>
      <c r="E1431" s="102" t="s">
        <v>58</v>
      </c>
      <c r="F1431" s="100" t="n">
        <f aca="false">SUM(G1431:H1431)</f>
        <v>0</v>
      </c>
      <c r="G1431" s="101" t="n">
        <f aca="false" t="array" ref="G1431:G1431">SUM(IF(ewidencja!$A$8:$A$759=D1431,IF(ewidencja!$C$8:$C$759=E1431,ewidencja!$F$8:$F$759,0),0))</f>
        <v>0</v>
      </c>
      <c r="H1431" s="101" t="n">
        <f aca="false" t="array" ref="H1431:H1431">SUM(IF(ewidencja!$A$8:$A$759=D1431,IF(ewidencja!$C$8:$C$759=E1431,ewidencja!$G$8:$G$759,0),0))</f>
        <v>0</v>
      </c>
      <c r="K1431" s="111"/>
    </row>
    <row r="1432" s="51" customFormat="true" ht="12.75" hidden="true" customHeight="true" outlineLevel="0" collapsed="false">
      <c r="A1432" s="49" t="s">
        <v>648</v>
      </c>
      <c r="B1432" s="49"/>
      <c r="C1432" s="50" t="str">
        <f aca="false">INDEX((klasyfikacja!$B$2:$B$136),MATCH(A1432,klasyfikacja!$A$2:$A$136,0))</f>
        <v>Wpływy z usług</v>
      </c>
      <c r="D1432" s="98" t="n">
        <v>756</v>
      </c>
      <c r="E1432" s="102" t="s">
        <v>37</v>
      </c>
      <c r="F1432" s="100" t="n">
        <f aca="false">SUM(G1432:H1432)</f>
        <v>0</v>
      </c>
      <c r="G1432" s="101" t="n">
        <f aca="false" t="array" ref="G1432:G1432">SUM(IF(ewidencja!$A$8:$A$759=D1432,IF(ewidencja!$C$8:$C$759=E1432,ewidencja!$F$8:$F$759,0),0))</f>
        <v>0</v>
      </c>
      <c r="H1432" s="101" t="n">
        <f aca="false" t="array" ref="H1432:H1432">SUM(IF(ewidencja!$A$8:$A$759=D1432,IF(ewidencja!$C$8:$C$759=E1432,ewidencja!$G$8:$G$759,0),0))</f>
        <v>0</v>
      </c>
      <c r="K1432" s="111"/>
    </row>
    <row r="1433" s="51" customFormat="true" ht="12.75" hidden="true" customHeight="true" outlineLevel="0" collapsed="false">
      <c r="A1433" s="49" t="s">
        <v>650</v>
      </c>
      <c r="B1433" s="49"/>
      <c r="C1433" s="50" t="str">
        <f aca="false">INDEX((klasyfikacja!$B$2:$B$136),MATCH(A1433,klasyfikacja!$A$2:$A$136,0))</f>
        <v>Wpływy ze sprzedaży wyrobów</v>
      </c>
      <c r="D1433" s="98" t="n">
        <v>756</v>
      </c>
      <c r="E1433" s="102" t="s">
        <v>864</v>
      </c>
      <c r="F1433" s="100" t="n">
        <f aca="false">SUM(G1433:H1433)</f>
        <v>0</v>
      </c>
      <c r="G1433" s="101" t="n">
        <f aca="false" t="array" ref="G1433:G1433">SUM(IF(ewidencja!$A$8:$A$759=D1433,IF(ewidencja!$C$8:$C$759=E1433,ewidencja!$F$8:$F$759,0),0))</f>
        <v>0</v>
      </c>
      <c r="H1433" s="101" t="n">
        <f aca="false" t="array" ref="H1433:H1433">SUM(IF(ewidencja!$A$8:$A$759=D1433,IF(ewidencja!$C$8:$C$759=E1433,ewidencja!$G$8:$G$759,0),0))</f>
        <v>0</v>
      </c>
      <c r="K1433" s="111"/>
    </row>
    <row r="1434" s="51" customFormat="true" ht="12.75" hidden="true" customHeight="true" outlineLevel="0" collapsed="false">
      <c r="A1434" s="49" t="s">
        <v>652</v>
      </c>
      <c r="B1434" s="49"/>
      <c r="C1434" s="50" t="str">
        <f aca="false">INDEX((klasyfikacja!$B$2:$B$136),MATCH(A1434,klasyfikacja!$A$2:$A$136,0))</f>
        <v>Wpływy z odsetek od dotacji oraz płatności: wykorzystanych niezgodnie z przeznaczeniem lub wykorzystanych z naruszeniem procedur, o których mowa w art. 184 ustawy, pobranych nienależnie lub w nadmiernej wysokości</v>
      </c>
      <c r="D1434" s="98" t="n">
        <v>756</v>
      </c>
      <c r="E1434" s="102" t="s">
        <v>562</v>
      </c>
      <c r="F1434" s="100" t="n">
        <f aca="false">SUM(G1434:H1434)</f>
        <v>0</v>
      </c>
      <c r="G1434" s="101" t="n">
        <f aca="false" t="array" ref="G1434:G1434">SUM(IF(ewidencja!$A$8:$A$759=D1434,IF(ewidencja!$C$8:$C$759=E1434,ewidencja!$F$8:$F$759,0),0))</f>
        <v>0</v>
      </c>
      <c r="H1434" s="101" t="n">
        <f aca="false" t="array" ref="H1434:H1434">SUM(IF(ewidencja!$A$8:$A$759=D1434,IF(ewidencja!$C$8:$C$759=E1434,ewidencja!$G$8:$G$759,0),0))</f>
        <v>0</v>
      </c>
      <c r="K1434" s="111"/>
    </row>
    <row r="1435" s="51" customFormat="true" ht="12.75" hidden="false" customHeight="true" outlineLevel="0" collapsed="false">
      <c r="A1435" s="49" t="n">
        <v>910</v>
      </c>
      <c r="B1435" s="49"/>
      <c r="C1435" s="50" t="e">
        <f aca="false">INDEX((klasyfikacja!$B$2:$B$136),MATCH(A1435,klasyfikacja!$A$2:$A$136,0))</f>
        <v>#N/A</v>
      </c>
      <c r="D1435" s="98" t="n">
        <v>756</v>
      </c>
      <c r="E1435" s="102" t="s">
        <v>321</v>
      </c>
      <c r="F1435" s="113" t="n">
        <f aca="false">SUM(G1435:H1435)</f>
        <v>1703000</v>
      </c>
      <c r="G1435" s="101" t="n">
        <f aca="false" t="array" ref="G1435:G1435">SUM(IF(ewidencja!$A$8:$A$759=D1435,IF(ewidencja!$C$8:$C$759=E1435,ewidencja!$F$8:$F$759,0),0))</f>
        <v>1703000</v>
      </c>
      <c r="H1435" s="101" t="n">
        <f aca="false" t="array" ref="H1435:H1435">SUM(IF(ewidencja!$A$8:$A$759=D1435,IF(ewidencja!$C$8:$C$759=E1435,ewidencja!$G$8:$G$759,0),0))</f>
        <v>0</v>
      </c>
      <c r="K1435" s="111"/>
    </row>
    <row r="1436" s="51" customFormat="true" ht="15.75" hidden="false" customHeight="true" outlineLevel="0" collapsed="false">
      <c r="A1436" s="49" t="n">
        <v>920</v>
      </c>
      <c r="B1436" s="49"/>
      <c r="C1436" s="50" t="e">
        <f aca="false">INDEX((klasyfikacja!$B$2:$B$136),MATCH(A1436,klasyfikacja!$A$2:$A$136,0))</f>
        <v>#N/A</v>
      </c>
      <c r="D1436" s="98" t="n">
        <v>756</v>
      </c>
      <c r="E1436" s="102" t="s">
        <v>311</v>
      </c>
      <c r="F1436" s="113" t="n">
        <f aca="false">SUM(G1436:H1436)</f>
        <v>200000</v>
      </c>
      <c r="G1436" s="101" t="n">
        <f aca="false" t="array" ref="G1436:G1436">SUM(IF(ewidencja!$A$8:$A$759=D1436,IF(ewidencja!$C$8:$C$759=E1436,ewidencja!$F$8:$F$759,0),0))</f>
        <v>200000</v>
      </c>
      <c r="H1436" s="101" t="n">
        <f aca="false" t="array" ref="H1436:H1436">SUM(IF(ewidencja!$A$8:$A$759=D1436,IF(ewidencja!$C$8:$C$759=E1436,ewidencja!$G$8:$G$759,0),0))</f>
        <v>0</v>
      </c>
      <c r="K1436" s="111"/>
    </row>
    <row r="1437" s="51" customFormat="true" ht="12.75" hidden="true" customHeight="true" outlineLevel="0" collapsed="false">
      <c r="A1437" s="49" t="s">
        <v>658</v>
      </c>
      <c r="B1437" s="49"/>
      <c r="C1437" s="50" t="str">
        <f aca="false">INDEX((klasyfikacja!$B$2:$B$136),MATCH(A1437,klasyfikacja!$A$2:$A$136,0))</f>
        <v>Wpływy z pozostałych odsetek (Finansowanie programów ze środków bezzwrotnych pochodzących z Unii Europejskiej)</v>
      </c>
      <c r="D1437" s="98" t="n">
        <v>756</v>
      </c>
      <c r="E1437" s="102" t="s">
        <v>865</v>
      </c>
      <c r="F1437" s="100" t="n">
        <f aca="false">SUM(G1437:H1437)</f>
        <v>0</v>
      </c>
      <c r="G1437" s="101" t="n">
        <f aca="false" t="array" ref="G1437:G1437">SUM(IF(ewidencja!$A$8:$A$759=D1437,IF(ewidencja!$C$8:$C$759=E1437,ewidencja!$F$8:$F$759,0),0))</f>
        <v>0</v>
      </c>
      <c r="H1437" s="101" t="n">
        <f aca="false" t="array" ref="H1437:H1437">SUM(IF(ewidencja!$A$8:$A$759=D1437,IF(ewidencja!$C$8:$C$759=E1437,ewidencja!$G$8:$G$759,0),0))</f>
        <v>0</v>
      </c>
      <c r="K1437" s="111"/>
    </row>
    <row r="1438" s="51" customFormat="true" ht="12.75" hidden="true" customHeight="true" outlineLevel="0" collapsed="false">
      <c r="A1438" s="49" t="s">
        <v>660</v>
      </c>
      <c r="B1438" s="49"/>
      <c r="C1438" s="50" t="str">
        <f aca="false">INDEX((klasyfikacja!$B$2:$B$136),MATCH(A1438,klasyfikacja!$A$2:$A$136,0))</f>
        <v>Wpływy z rozliczeń/zwrotów z lat ubiegłych</v>
      </c>
      <c r="D1438" s="98" t="n">
        <v>756</v>
      </c>
      <c r="E1438" s="102" t="s">
        <v>275</v>
      </c>
      <c r="F1438" s="100" t="n">
        <f aca="false">SUM(G1438:H1438)</f>
        <v>0</v>
      </c>
      <c r="G1438" s="101" t="n">
        <f aca="false" t="array" ref="G1438:G1438">SUM(IF(ewidencja!$A$8:$A$759=D1438,IF(ewidencja!$C$8:$C$759=E1438,ewidencja!$F$8:$F$759,0),0))</f>
        <v>0</v>
      </c>
      <c r="H1438" s="101" t="n">
        <f aca="false" t="array" ref="H1438:H1438">SUM(IF(ewidencja!$A$8:$A$759=D1438,IF(ewidencja!$C$8:$C$759=E1438,ewidencja!$G$8:$G$759,0),0))</f>
        <v>0</v>
      </c>
      <c r="K1438" s="111"/>
    </row>
    <row r="1439" s="51" customFormat="true" ht="12.75" hidden="true" customHeight="true" outlineLevel="0" collapsed="false">
      <c r="A1439" s="49" t="s">
        <v>662</v>
      </c>
      <c r="B1439" s="49"/>
      <c r="C1439" s="50" t="str">
        <f aca="false">INDEX((klasyfikacja!$B$2:$B$136),MATCH(A1439,klasyfikacja!$A$2:$A$136,0))</f>
        <v>Wpływy z tytułu kar i odszkodowań wynikających z umów</v>
      </c>
      <c r="D1439" s="98" t="n">
        <v>756</v>
      </c>
      <c r="E1439" s="102" t="s">
        <v>178</v>
      </c>
      <c r="F1439" s="100" t="n">
        <f aca="false">SUM(G1439:H1439)</f>
        <v>0</v>
      </c>
      <c r="G1439" s="101" t="n">
        <f aca="false" t="array" ref="G1439:G1439">SUM(IF(ewidencja!$A$8:$A$759=D1439,IF(ewidencja!$C$8:$C$759=E1439,ewidencja!$F$8:$F$759,0),0))</f>
        <v>0</v>
      </c>
      <c r="H1439" s="101" t="n">
        <f aca="false" t="array" ref="H1439:H1439">SUM(IF(ewidencja!$A$8:$A$759=D1439,IF(ewidencja!$C$8:$C$759=E1439,ewidencja!$G$8:$G$759,0),0))</f>
        <v>0</v>
      </c>
      <c r="K1439" s="111"/>
    </row>
    <row r="1440" s="51" customFormat="true" ht="12.75" hidden="true" customHeight="true" outlineLevel="0" collapsed="false">
      <c r="A1440" s="49" t="s">
        <v>664</v>
      </c>
      <c r="B1440" s="49"/>
      <c r="C1440" s="50" t="str">
        <f aca="false">INDEX((klasyfikacja!$B$2:$B$136),MATCH(A1440,klasyfikacja!$A$2:$A$136,0))</f>
        <v>Wpływy z otrzymanych spadków, zapisów i darowizn w postaci pieniężnej</v>
      </c>
      <c r="D1440" s="98" t="n">
        <v>756</v>
      </c>
      <c r="E1440" s="102" t="s">
        <v>95</v>
      </c>
      <c r="F1440" s="100" t="n">
        <f aca="false">SUM(G1440:H1440)</f>
        <v>0</v>
      </c>
      <c r="G1440" s="101" t="n">
        <f aca="false" t="array" ref="G1440:G1440">SUM(IF(ewidencja!$A$8:$A$759=D1440,IF(ewidencja!$C$8:$C$759=E1440,ewidencja!$F$8:$F$759,0),0))</f>
        <v>0</v>
      </c>
      <c r="H1440" s="101" t="n">
        <f aca="false" t="array" ref="H1440:H1440">SUM(IF(ewidencja!$A$8:$A$759=D1440,IF(ewidencja!$C$8:$C$759=E1440,ewidencja!$G$8:$G$759,0),0))</f>
        <v>0</v>
      </c>
      <c r="K1440" s="111"/>
    </row>
    <row r="1441" s="51" customFormat="true" ht="12.75" hidden="true" customHeight="true" outlineLevel="0" collapsed="false">
      <c r="A1441" s="49" t="s">
        <v>666</v>
      </c>
      <c r="B1441" s="49"/>
      <c r="C1441" s="50" t="str">
        <f aca="false">INDEX((klasyfikacja!$B$2:$B$136),MATCH(A1441,klasyfikacja!$A$2:$A$136,0))</f>
        <v>Wpływy z różnych dochodów</v>
      </c>
      <c r="D1441" s="98" t="n">
        <v>756</v>
      </c>
      <c r="E1441" s="102" t="s">
        <v>153</v>
      </c>
      <c r="F1441" s="100" t="n">
        <f aca="false">SUM(G1441:H1441)</f>
        <v>0</v>
      </c>
      <c r="G1441" s="101" t="n">
        <f aca="false" t="array" ref="G1441:G1441">SUM(IF(ewidencja!$A$8:$A$759=D1441,IF(ewidencja!$C$8:$C$759=E1441,ewidencja!$F$8:$F$759,0),0))</f>
        <v>0</v>
      </c>
      <c r="H1441" s="101" t="n">
        <f aca="false" t="array" ref="H1441:H1441">SUM(IF(ewidencja!$A$8:$A$759=D1441,IF(ewidencja!$C$8:$C$759=E1441,ewidencja!$G$8:$G$759,0),0))</f>
        <v>0</v>
      </c>
      <c r="K1441" s="111"/>
    </row>
    <row r="1442" s="51" customFormat="true" ht="12.75" hidden="true" customHeight="true" outlineLevel="0" collapsed="false">
      <c r="A1442" s="49" t="s">
        <v>668</v>
      </c>
      <c r="B1442" s="49"/>
      <c r="C1442" s="50" t="str">
        <f aca="false">INDEX((klasyfikacja!$B$2:$B$136),MATCH(A1442,klasyfikacja!$A$2:$A$136,0))</f>
        <v>Wpływy z różnych dochodów (Finansowanie programów ze środków bezzwrotnych pochodzących z Unii Europejskiej)</v>
      </c>
      <c r="D1442" s="98" t="n">
        <v>756</v>
      </c>
      <c r="E1442" s="102" t="s">
        <v>866</v>
      </c>
      <c r="F1442" s="100" t="n">
        <f aca="false">SUM(G1442:H1442)</f>
        <v>0</v>
      </c>
      <c r="G1442" s="101" t="n">
        <f aca="false" t="array" ref="G1442:G1442">SUM(IF(ewidencja!$A$8:$A$759=D1442,IF(ewidencja!$C$8:$C$759=E1442,ewidencja!$F$8:$F$759,0),0))</f>
        <v>0</v>
      </c>
      <c r="H1442" s="101" t="n">
        <f aca="false" t="array" ref="H1442:H1442">SUM(IF(ewidencja!$A$8:$A$759=D1442,IF(ewidencja!$C$8:$C$759=E1442,ewidencja!$G$8:$G$759,0),0))</f>
        <v>0</v>
      </c>
      <c r="K1442" s="111"/>
    </row>
    <row r="1443" s="51" customFormat="true" ht="12.75" hidden="true" customHeight="true" outlineLevel="0" collapsed="false">
      <c r="A1443" s="49" t="s">
        <v>670</v>
      </c>
      <c r="B1443" s="49"/>
      <c r="C1443" s="50" t="str">
        <f aca="false">INDEX((klasyfikacja!$B$2:$B$136),MATCH(A1443,klasyfikacja!$A$2:$A$136,0))</f>
        <v>Wpływy z różnych dochodów (Płatności w zakresie budżetu środków europejskich)</v>
      </c>
      <c r="D1443" s="98" t="n">
        <v>756</v>
      </c>
      <c r="E1443" s="102" t="s">
        <v>867</v>
      </c>
      <c r="F1443" s="100" t="n">
        <f aca="false">SUM(G1443:H1443)</f>
        <v>0</v>
      </c>
      <c r="G1443" s="101" t="n">
        <f aca="false" t="array" ref="G1443:G1443">SUM(IF(ewidencja!$A$8:$A$759=D1443,IF(ewidencja!$C$8:$C$759=E1443,ewidencja!$F$8:$F$759,0),0))</f>
        <v>0</v>
      </c>
      <c r="H1443" s="101" t="n">
        <f aca="false" t="array" ref="H1443:H1443">SUM(IF(ewidencja!$A$8:$A$759=D1443,IF(ewidencja!$C$8:$C$759=E1443,ewidencja!$G$8:$G$759,0),0))</f>
        <v>0</v>
      </c>
      <c r="K1443" s="111"/>
    </row>
    <row r="1444" s="51" customFormat="true" ht="12.75" hidden="true" customHeight="true" outlineLevel="0" collapsed="false">
      <c r="A1444" s="49" t="s">
        <v>672</v>
      </c>
      <c r="B1444" s="49"/>
      <c r="C1444" s="50" t="str">
        <f aca="false">INDEX((klasyfikacja!$B$2:$B$136),MATCH(A1444,klasyfikacja!$A$2:$A$136,0))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444" s="98" t="n">
        <v>756</v>
      </c>
      <c r="E1444" s="102" t="s">
        <v>868</v>
      </c>
      <c r="F1444" s="100" t="n">
        <f aca="false">SUM(G1444:H1444)</f>
        <v>0</v>
      </c>
      <c r="G1444" s="101" t="n">
        <f aca="false" t="array" ref="G1444:G1444">SUM(IF(ewidencja!$A$8:$A$759=D1444,IF(ewidencja!$C$8:$C$759=E1444,ewidencja!$F$8:$F$759,0),0))</f>
        <v>0</v>
      </c>
      <c r="H1444" s="101" t="n">
        <f aca="false" t="array" ref="H1444:H1444">SUM(IF(ewidencja!$A$8:$A$759=D1444,IF(ewidencja!$C$8:$C$759=E1444,ewidencja!$G$8:$G$759,0),0))</f>
        <v>0</v>
      </c>
      <c r="K1444" s="111"/>
    </row>
    <row r="1445" s="51" customFormat="true" ht="12.75" hidden="true" customHeight="true" outlineLevel="0" collapsed="false">
      <c r="A1445" s="49" t="s">
        <v>674</v>
      </c>
      <c r="B1445" s="49"/>
      <c r="C1445" s="50" t="str">
        <f aca="false">INDEX((klasyfikacja!$B$2:$B$136),MATCH(A1445,klasyfikacja!$A$2:$A$136,0))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445" s="98" t="n">
        <v>756</v>
      </c>
      <c r="E1445" s="102" t="n">
        <v>2007</v>
      </c>
      <c r="F1445" s="100" t="n">
        <f aca="false">SUM(G1445:H1445)</f>
        <v>0</v>
      </c>
      <c r="G1445" s="101" t="n">
        <f aca="false" t="array" ref="G1445:G1445">SUM(IF(ewidencja!$A$8:$A$759=D1445,IF(ewidencja!$C$8:$C$759=E1445,ewidencja!$F$8:$F$759,0),0))</f>
        <v>0</v>
      </c>
      <c r="H1445" s="101" t="n">
        <f aca="false" t="array" ref="H1445:H1445">SUM(IF(ewidencja!$A$8:$A$759=D1445,IF(ewidencja!$C$8:$C$759=E1445,ewidencja!$G$8:$G$759,0),0))</f>
        <v>0</v>
      </c>
      <c r="K1445" s="111"/>
    </row>
    <row r="1446" s="51" customFormat="true" ht="12.75" hidden="true" customHeight="true" outlineLevel="0" collapsed="false">
      <c r="A1446" s="49" t="s">
        <v>676</v>
      </c>
      <c r="B1446" s="49"/>
      <c r="C1446" s="50" t="str">
        <f aca="false">INDEX((klasyfikacja!$B$2:$B$136),MATCH(A1446,klasyfikacja!$A$2:$A$136,0))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446" s="98" t="n">
        <v>756</v>
      </c>
      <c r="E1446" s="102" t="n">
        <v>2008</v>
      </c>
      <c r="F1446" s="100" t="n">
        <f aca="false">SUM(G1446:H1446)</f>
        <v>0</v>
      </c>
      <c r="G1446" s="101" t="n">
        <f aca="false" t="array" ref="G1446:G1446">SUM(IF(ewidencja!$A$8:$A$759=D1446,IF(ewidencja!$C$8:$C$759=E1446,ewidencja!$F$8:$F$759,0),0))</f>
        <v>0</v>
      </c>
      <c r="H1446" s="101" t="n">
        <f aca="false" t="array" ref="H1446:H1446">SUM(IF(ewidencja!$A$8:$A$759=D1446,IF(ewidencja!$C$8:$C$759=E1446,ewidencja!$G$8:$G$759,0),0))</f>
        <v>0</v>
      </c>
      <c r="K1446" s="111"/>
    </row>
    <row r="1447" s="51" customFormat="true" ht="12.75" hidden="true" customHeight="true" outlineLevel="0" collapsed="false">
      <c r="A1447" s="49" t="s">
        <v>678</v>
      </c>
      <c r="B1447" s="49"/>
      <c r="C1447" s="50" t="str">
        <f aca="false">INDEX((klasyfikacja!$B$2:$B$136),MATCH(A1447,klasyfikacja!$A$2:$A$136,0))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447" s="98" t="n">
        <v>756</v>
      </c>
      <c r="E1447" s="102" t="n">
        <v>2009</v>
      </c>
      <c r="F1447" s="100" t="n">
        <f aca="false">SUM(G1447:H1447)</f>
        <v>0</v>
      </c>
      <c r="G1447" s="101" t="n">
        <f aca="false" t="array" ref="G1447:G1447">SUM(IF(ewidencja!$A$8:$A$759=D1447,IF(ewidencja!$C$8:$C$759=E1447,ewidencja!$F$8:$F$759,0),0))</f>
        <v>0</v>
      </c>
      <c r="H1447" s="101" t="n">
        <f aca="false" t="array" ref="H1447:H1447">SUM(IF(ewidencja!$A$8:$A$759=D1447,IF(ewidencja!$C$8:$C$759=E1447,ewidencja!$G$8:$G$759,0),0))</f>
        <v>0</v>
      </c>
      <c r="K1447" s="111"/>
    </row>
    <row r="1448" s="51" customFormat="true" ht="12.75" hidden="true" customHeight="true" outlineLevel="0" collapsed="false">
      <c r="A1448" s="49" t="s">
        <v>680</v>
      </c>
      <c r="B1448" s="49"/>
      <c r="C1448" s="50" t="str">
        <f aca="false">INDEX((klasyfikacja!$B$2:$B$136),MATCH(A1448,klasyfikacja!$A$2:$A$136,0))</f>
        <v>Dotacja celowa otrzymana z budżetu państwa na realizację zadań bieżących z zakresu administracji rządowej oraz innych zadań zleconych gminie (związkom gmin, związkom powiatowo-gminnym) ustawami</v>
      </c>
      <c r="D1448" s="98" t="n">
        <v>756</v>
      </c>
      <c r="E1448" s="102" t="n">
        <v>2010</v>
      </c>
      <c r="F1448" s="100" t="n">
        <f aca="false">SUM(G1448:H1448)</f>
        <v>0</v>
      </c>
      <c r="G1448" s="101" t="n">
        <f aca="false" t="array" ref="G1448:G1448">SUM(IF(ewidencja!$A$8:$A$759=D1448,IF(ewidencja!$C$8:$C$759=E1448,ewidencja!$F$8:$F$759,0),0))</f>
        <v>0</v>
      </c>
      <c r="H1448" s="101" t="n">
        <f aca="false" t="array" ref="H1448:H1448">SUM(IF(ewidencja!$A$8:$A$759=D1448,IF(ewidencja!$C$8:$C$759=E1448,ewidencja!$G$8:$G$759,0),0))</f>
        <v>0</v>
      </c>
      <c r="K1448" s="111"/>
    </row>
    <row r="1449" s="51" customFormat="true" ht="12.75" hidden="true" customHeight="true" outlineLevel="0" collapsed="false">
      <c r="A1449" s="49" t="s">
        <v>682</v>
      </c>
      <c r="B1449" s="49"/>
      <c r="C1449" s="50" t="str">
        <f aca="false">INDEX((klasyfikacja!$B$2:$B$136),MATCH(A1449,klasyfikacja!$A$2:$A$136,0))</f>
        <v>Dotacja celowa otrzymana z budżetu państwa na zadania bieżące realizowane przez gminę na podstawie porozumień z organami administracji rządowej</v>
      </c>
      <c r="D1449" s="98" t="n">
        <v>756</v>
      </c>
      <c r="E1449" s="102" t="n">
        <v>2020</v>
      </c>
      <c r="F1449" s="100" t="n">
        <f aca="false">SUM(G1449:H1449)</f>
        <v>0</v>
      </c>
      <c r="G1449" s="101" t="n">
        <f aca="false" t="array" ref="G1449:G1449">SUM(IF(ewidencja!$A$8:$A$759=D1449,IF(ewidencja!$C$8:$C$759=E1449,ewidencja!$F$8:$F$759,0),0))</f>
        <v>0</v>
      </c>
      <c r="H1449" s="101" t="n">
        <f aca="false" t="array" ref="H1449:H1449">SUM(IF(ewidencja!$A$8:$A$759=D1449,IF(ewidencja!$C$8:$C$759=E1449,ewidencja!$G$8:$G$759,0),0))</f>
        <v>0</v>
      </c>
      <c r="K1449" s="111"/>
    </row>
    <row r="1450" s="51" customFormat="true" ht="12.75" hidden="true" customHeight="true" outlineLevel="0" collapsed="false">
      <c r="A1450" s="49" t="s">
        <v>684</v>
      </c>
      <c r="B1450" s="49"/>
      <c r="C1450" s="50" t="str">
        <f aca="false">INDEX((klasyfikacja!$B$2:$B$136),MATCH(A1450,klasyfikacja!$A$2:$A$136,0))</f>
        <v>Dotacja celowa otrzymana z budżetu państwa na realizację własnych zadań bieżących gmin (związków gmin, związków powiatowo-gminnych)</v>
      </c>
      <c r="D1450" s="98" t="n">
        <v>756</v>
      </c>
      <c r="E1450" s="102" t="n">
        <v>2030</v>
      </c>
      <c r="F1450" s="100" t="n">
        <f aca="false">SUM(G1450:H1450)</f>
        <v>0</v>
      </c>
      <c r="G1450" s="101" t="n">
        <f aca="false" t="array" ref="G1450:G1450">SUM(IF(ewidencja!$A$8:$A$759=D1450,IF(ewidencja!$C$8:$C$759=E1450,ewidencja!$F$8:$F$759,0),0))</f>
        <v>0</v>
      </c>
      <c r="H1450" s="101" t="n">
        <f aca="false" t="array" ref="H1450:H1450">SUM(IF(ewidencja!$A$8:$A$759=D1450,IF(ewidencja!$C$8:$C$759=E1450,ewidencja!$G$8:$G$759,0),0))</f>
        <v>0</v>
      </c>
      <c r="K1450" s="111"/>
    </row>
    <row r="1451" s="51" customFormat="true" ht="25.5" hidden="true" customHeight="true" outlineLevel="0" collapsed="false">
      <c r="A1451" s="49" t="s">
        <v>688</v>
      </c>
      <c r="B1451" s="49"/>
      <c r="C1451" s="50" t="str">
        <f aca="false">INDEX((klasyfikacja!$B$2:$B$136),MATCH(A1451,klasyfikacja!$A$2:$A$136,0))</f>
        <v>Dotacja celowa otrzymana z budżetu państwa na realizację zadań bieżących gmin z zakresu edukacyjnej opieki wychowawczej finansowanych w całości przez budżet państwa w ramach programów rządowych</v>
      </c>
      <c r="D1451" s="98" t="n">
        <v>756</v>
      </c>
      <c r="E1451" s="102" t="n">
        <v>2040</v>
      </c>
      <c r="F1451" s="100" t="n">
        <f aca="false">SUM(G1451:H1451)</f>
        <v>0</v>
      </c>
      <c r="G1451" s="101" t="n">
        <f aca="false" t="array" ref="G1451:G1451">SUM(IF(ewidencja!$A$8:$A$759=D1451,IF(ewidencja!$C$8:$C$759=E1451,ewidencja!$F$8:$F$759,0),0))</f>
        <v>0</v>
      </c>
      <c r="H1451" s="101" t="n">
        <f aca="false" t="array" ref="H1451:H1451">SUM(IF(ewidencja!$A$8:$A$759=D1451,IF(ewidencja!$C$8:$C$759=E1451,ewidencja!$G$8:$G$759,0),0))</f>
        <v>0</v>
      </c>
      <c r="K1451" s="111"/>
    </row>
    <row r="1452" s="51" customFormat="true" ht="37.5" hidden="true" customHeight="true" outlineLevel="0" collapsed="false">
      <c r="A1452" s="49" t="s">
        <v>690</v>
      </c>
      <c r="B1452" s="49"/>
      <c r="C1452" s="50" t="str">
        <f aca="false">INDEX((klasyfikacja!$B$2:$B$136),MATCH(A1452,klasyfikacja!$A$2:$A$136,0))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452" s="98" t="n">
        <v>756</v>
      </c>
      <c r="E1452" s="102" t="n">
        <v>2057</v>
      </c>
      <c r="F1452" s="100" t="n">
        <f aca="false">SUM(G1452:H1452)</f>
        <v>0</v>
      </c>
      <c r="G1452" s="101" t="n">
        <f aca="false" t="array" ref="G1452:G1452">SUM(IF(ewidencja!$A$8:$A$759=D1452,IF(ewidencja!$C$8:$C$759=E1452,ewidencja!$F$8:$F$759,0),0))</f>
        <v>0</v>
      </c>
      <c r="H1452" s="101" t="n">
        <f aca="false" t="array" ref="H1452:H1452">SUM(IF(ewidencja!$A$8:$A$759=D1452,IF(ewidencja!$C$8:$C$759=E1452,ewidencja!$G$8:$G$759,0),0))</f>
        <v>0</v>
      </c>
      <c r="K1452" s="111"/>
    </row>
    <row r="1453" s="51" customFormat="true" ht="37.5" hidden="true" customHeight="true" outlineLevel="0" collapsed="false">
      <c r="A1453" s="49" t="s">
        <v>692</v>
      </c>
      <c r="B1453" s="49"/>
      <c r="C1453" s="50" t="str">
        <f aca="false">INDEX((klasyfikacja!$B$2:$B$136),MATCH(A1453,klasyfikacja!$A$2:$A$136,0))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453" s="98" t="n">
        <v>756</v>
      </c>
      <c r="E1453" s="102" t="n">
        <v>2058</v>
      </c>
      <c r="F1453" s="100" t="n">
        <f aca="false">SUM(G1453:H1453)</f>
        <v>0</v>
      </c>
      <c r="G1453" s="101" t="n">
        <f aca="false" t="array" ref="G1453:G1453">SUM(IF(ewidencja!$A$8:$A$759=D1453,IF(ewidencja!$C$8:$C$759=E1453,ewidencja!$F$8:$F$759,0),0))</f>
        <v>0</v>
      </c>
      <c r="H1453" s="101" t="n">
        <f aca="false" t="array" ref="H1453:H1453">SUM(IF(ewidencja!$A$8:$A$759=D1453,IF(ewidencja!$C$8:$C$759=E1453,ewidencja!$G$8:$G$759,0),0))</f>
        <v>0</v>
      </c>
      <c r="K1453" s="111"/>
    </row>
    <row r="1454" s="51" customFormat="true" ht="37.5" hidden="true" customHeight="true" outlineLevel="0" collapsed="false">
      <c r="A1454" s="49" t="s">
        <v>694</v>
      </c>
      <c r="B1454" s="49"/>
      <c r="C1454" s="50" t="str">
        <f aca="false">INDEX((klasyfikacja!$B$2:$B$136),MATCH(A1454,klasyfikacja!$A$2:$A$136,0))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454" s="98" t="n">
        <v>756</v>
      </c>
      <c r="E1454" s="102" t="n">
        <v>2059</v>
      </c>
      <c r="F1454" s="100" t="n">
        <f aca="false">SUM(G1454:H1454)</f>
        <v>0</v>
      </c>
      <c r="G1454" s="101" t="n">
        <f aca="false" t="array" ref="G1454:G1454">SUM(IF(ewidencja!$A$8:$A$759=D1454,IF(ewidencja!$C$8:$C$759=E1454,ewidencja!$F$8:$F$759,0),0))</f>
        <v>0</v>
      </c>
      <c r="H1454" s="101" t="n">
        <f aca="false" t="array" ref="H1454:H1454">SUM(IF(ewidencja!$A$8:$A$759=D1454,IF(ewidencja!$C$8:$C$759=E1454,ewidencja!$G$8:$G$759,0),0))</f>
        <v>0</v>
      </c>
      <c r="K1454" s="111"/>
    </row>
    <row r="1455" s="51" customFormat="true" ht="37.5" hidden="true" customHeight="true" outlineLevel="0" collapsed="false">
      <c r="A1455" s="49" t="s">
        <v>696</v>
      </c>
      <c r="B1455" s="49"/>
      <c r="C1455" s="50" t="str">
        <f aca="false">INDEX((klasyfikacja!$B$2:$B$136),MATCH(A1455,klasyfikacja!$A$2:$A$136,0))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1455" s="98" t="n">
        <v>756</v>
      </c>
      <c r="E1455" s="102" t="n">
        <v>2060</v>
      </c>
      <c r="F1455" s="100" t="n">
        <f aca="false">SUM(G1455:H1455)</f>
        <v>0</v>
      </c>
      <c r="G1455" s="101" t="n">
        <f aca="false" t="array" ref="G1455:G1455">SUM(IF(ewidencja!$A$8:$A$759=D1455,IF(ewidencja!$C$8:$C$759=E1455,ewidencja!$F$8:$F$759,0),0))</f>
        <v>0</v>
      </c>
      <c r="H1455" s="101" t="n">
        <f aca="false" t="array" ref="H1455:H1455">SUM(IF(ewidencja!$A$8:$A$759=D1455,IF(ewidencja!$C$8:$C$759=E1455,ewidencja!$G$8:$G$759,0),0))</f>
        <v>0</v>
      </c>
      <c r="K1455" s="111"/>
    </row>
    <row r="1456" s="51" customFormat="true" ht="12.75" hidden="true" customHeight="true" outlineLevel="0" collapsed="false">
      <c r="A1456" s="49" t="s">
        <v>698</v>
      </c>
      <c r="B1456" s="49"/>
      <c r="C1456" s="50" t="str">
        <f aca="false">INDEX((klasyfikacja!$B$2:$B$136),MATCH(A1456,klasyfikacja!$A$2:$A$136,0))</f>
        <v>Dotacja celowa otrzymana z budżetu państwa na zadania bieżące z zakresu administracji rządowej oraz inne zadania zlecone ustawami realizowane przez powiat</v>
      </c>
      <c r="D1456" s="98" t="n">
        <v>756</v>
      </c>
      <c r="E1456" s="102" t="n">
        <v>2110</v>
      </c>
      <c r="F1456" s="100" t="n">
        <f aca="false">SUM(G1456:H1456)</f>
        <v>0</v>
      </c>
      <c r="G1456" s="101" t="n">
        <f aca="false" t="array" ref="G1456:G1456">SUM(IF(ewidencja!$A$8:$A$759=D1456,IF(ewidencja!$C$8:$C$759=E1456,ewidencja!$F$8:$F$759,0),0))</f>
        <v>0</v>
      </c>
      <c r="H1456" s="101" t="n">
        <f aca="false" t="array" ref="H1456:H1456">SUM(IF(ewidencja!$A$8:$A$759=D1456,IF(ewidencja!$C$8:$C$759=E1456,ewidencja!$G$8:$G$759,0),0))</f>
        <v>0</v>
      </c>
      <c r="K1456" s="111"/>
    </row>
    <row r="1457" s="51" customFormat="true" ht="12.75" hidden="true" customHeight="true" outlineLevel="0" collapsed="false">
      <c r="A1457" s="49" t="s">
        <v>700</v>
      </c>
      <c r="B1457" s="49"/>
      <c r="C1457" s="50" t="str">
        <f aca="false">INDEX((klasyfikacja!$B$2:$B$136),MATCH(A1457,klasyfikacja!$A$2:$A$136,0))</f>
        <v>Dotacja celowa otrzymana z budżetu państwa na zadania bieżące realizowane przez powiat na podstawie porozumień z organami administracji rządowej</v>
      </c>
      <c r="D1457" s="98" t="n">
        <v>756</v>
      </c>
      <c r="E1457" s="102" t="n">
        <v>2120</v>
      </c>
      <c r="F1457" s="100" t="n">
        <f aca="false">SUM(G1457:H1457)</f>
        <v>0</v>
      </c>
      <c r="G1457" s="101" t="n">
        <f aca="false" t="array" ref="G1457:G1457">SUM(IF(ewidencja!$A$8:$A$759=D1457,IF(ewidencja!$C$8:$C$759=E1457,ewidencja!$F$8:$F$759,0),0))</f>
        <v>0</v>
      </c>
      <c r="H1457" s="101" t="n">
        <f aca="false" t="array" ref="H1457:H1457">SUM(IF(ewidencja!$A$8:$A$759=D1457,IF(ewidencja!$C$8:$C$759=E1457,ewidencja!$G$8:$G$759,0),0))</f>
        <v>0</v>
      </c>
      <c r="K1457" s="111"/>
    </row>
    <row r="1458" s="51" customFormat="true" ht="12.75" hidden="true" customHeight="true" outlineLevel="0" collapsed="false">
      <c r="A1458" s="49" t="s">
        <v>702</v>
      </c>
      <c r="B1458" s="49"/>
      <c r="C1458" s="50" t="str">
        <f aca="false">INDEX((klasyfikacja!$B$2:$B$136),MATCH(A1458,klasyfikacja!$A$2:$A$136,0))</f>
        <v>Dotacja celowa otrzymana z budżetu państwa na realizację bieżących zadań własnych powiatu</v>
      </c>
      <c r="D1458" s="98" t="n">
        <v>756</v>
      </c>
      <c r="E1458" s="102" t="n">
        <v>2130</v>
      </c>
      <c r="F1458" s="100" t="n">
        <f aca="false">SUM(G1458:H1458)</f>
        <v>0</v>
      </c>
      <c r="G1458" s="101" t="n">
        <f aca="false" t="array" ref="G1458:G1458">SUM(IF(ewidencja!$A$8:$A$759=D1458,IF(ewidencja!$C$8:$C$759=E1458,ewidencja!$F$8:$F$759,0),0))</f>
        <v>0</v>
      </c>
      <c r="H1458" s="101" t="n">
        <f aca="false" t="array" ref="H1458:H1458">SUM(IF(ewidencja!$A$8:$A$759=D1458,IF(ewidencja!$C$8:$C$759=E1458,ewidencja!$G$8:$G$759,0),0))</f>
        <v>0</v>
      </c>
      <c r="K1458" s="111"/>
    </row>
    <row r="1459" s="51" customFormat="true" ht="12.75" hidden="true" customHeight="true" outlineLevel="0" collapsed="false">
      <c r="A1459" s="49" t="s">
        <v>704</v>
      </c>
      <c r="B1459" s="49"/>
      <c r="C1459" s="50" t="str">
        <f aca="false">INDEX((klasyfikacja!$B$2:$B$136),MATCH(A1459,klasyfikacja!$A$2:$A$136,0))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1459" s="98" t="n">
        <v>756</v>
      </c>
      <c r="E1459" s="102" t="n">
        <v>2160</v>
      </c>
      <c r="F1459" s="100" t="n">
        <f aca="false">SUM(G1459:H1459)</f>
        <v>0</v>
      </c>
      <c r="G1459" s="101" t="n">
        <f aca="false" t="array" ref="G1459:G1459">SUM(IF(ewidencja!$A$8:$A$759=D1459,IF(ewidencja!$C$8:$C$759=E1459,ewidencja!$F$8:$F$759,0),0))</f>
        <v>0</v>
      </c>
      <c r="H1459" s="101" t="n">
        <f aca="false" t="array" ref="H1459:H1459">SUM(IF(ewidencja!$A$8:$A$759=D1459,IF(ewidencja!$C$8:$C$759=E1459,ewidencja!$G$8:$G$759,0),0))</f>
        <v>0</v>
      </c>
      <c r="K1459" s="111"/>
    </row>
    <row r="1460" s="51" customFormat="true" ht="12.75" hidden="true" customHeight="true" outlineLevel="0" collapsed="false">
      <c r="A1460" s="49" t="s">
        <v>708</v>
      </c>
      <c r="B1460" s="49"/>
      <c r="C1460" s="50" t="str">
        <f aca="false">INDEX((klasyfikacja!$B$2:$B$136),MATCH(A1460,klasyfikacja!$A$2:$A$136,0))</f>
        <v>Dotacja celowa otrzymana z gminy na zadania bieżące realizowane na podstawie porozumień (umów) między jednostkami samorządu terytorialnego</v>
      </c>
      <c r="D1460" s="98" t="n">
        <v>756</v>
      </c>
      <c r="E1460" s="102" t="n">
        <v>2310</v>
      </c>
      <c r="F1460" s="100" t="n">
        <f aca="false">SUM(G1460:H1460)</f>
        <v>0</v>
      </c>
      <c r="G1460" s="101" t="n">
        <f aca="false" t="array" ref="G1460:G1460">SUM(IF(ewidencja!$A$8:$A$759=D1460,IF(ewidencja!$C$8:$C$759=E1460,ewidencja!$F$8:$F$759,0),0))</f>
        <v>0</v>
      </c>
      <c r="H1460" s="101" t="n">
        <f aca="false" t="array" ref="H1460:H1460">SUM(IF(ewidencja!$A$8:$A$759=D1460,IF(ewidencja!$C$8:$C$759=E1460,ewidencja!$G$8:$G$759,0),0))</f>
        <v>0</v>
      </c>
      <c r="K1460" s="111"/>
    </row>
    <row r="1461" s="51" customFormat="true" ht="12.75" hidden="true" customHeight="true" outlineLevel="0" collapsed="false">
      <c r="A1461" s="49" t="s">
        <v>712</v>
      </c>
      <c r="B1461" s="49"/>
      <c r="C1461" s="50" t="str">
        <f aca="false">INDEX((klasyfikacja!$B$2:$B$136),MATCH(A1461,klasyfikacja!$A$2:$A$136,0))</f>
        <v>Dotacja celowa otrzymana z powiatu na zadania bieżące realizowane na podstawie porozumień (umów) między jednostkami samorządu terytorialnego</v>
      </c>
      <c r="D1461" s="98" t="n">
        <v>756</v>
      </c>
      <c r="E1461" s="102" t="n">
        <v>2320</v>
      </c>
      <c r="F1461" s="100" t="n">
        <f aca="false">SUM(G1461:H1461)</f>
        <v>0</v>
      </c>
      <c r="G1461" s="101" t="n">
        <f aca="false" t="array" ref="G1461:G1461">SUM(IF(ewidencja!$A$8:$A$759=D1461,IF(ewidencja!$C$8:$C$759=E1461,ewidencja!$F$8:$F$759,0),0))</f>
        <v>0</v>
      </c>
      <c r="H1461" s="101" t="n">
        <f aca="false" t="array" ref="H1461:H1461">SUM(IF(ewidencja!$A$8:$A$759=D1461,IF(ewidencja!$C$8:$C$759=E1461,ewidencja!$G$8:$G$759,0),0))</f>
        <v>0</v>
      </c>
      <c r="K1461" s="111"/>
    </row>
    <row r="1462" s="51" customFormat="true" ht="12.75" hidden="true" customHeight="true" outlineLevel="0" collapsed="false">
      <c r="A1462" s="49" t="s">
        <v>714</v>
      </c>
      <c r="B1462" s="49"/>
      <c r="C1462" s="50" t="str">
        <f aca="false">INDEX((klasyfikacja!$B$2:$B$136),MATCH(A1462,klasyfikacja!$A$2:$A$136,0))</f>
        <v>Dotacja celowa otrzymana od samorządu województwa na zadania bieżące realizowane na podstawie porozumień (umów) między jednostkami samorządu terytorialnego</v>
      </c>
      <c r="D1462" s="98" t="n">
        <v>756</v>
      </c>
      <c r="E1462" s="102" t="n">
        <v>2330</v>
      </c>
      <c r="F1462" s="100" t="n">
        <f aca="false">SUM(G1462:H1462)</f>
        <v>0</v>
      </c>
      <c r="G1462" s="101" t="n">
        <f aca="false" t="array" ref="G1462:G1462">SUM(IF(ewidencja!$A$8:$A$759=D1462,IF(ewidencja!$C$8:$C$759=E1462,ewidencja!$F$8:$F$759,0),0))</f>
        <v>0</v>
      </c>
      <c r="H1462" s="101" t="n">
        <f aca="false" t="array" ref="H1462:H1462">SUM(IF(ewidencja!$A$8:$A$759=D1462,IF(ewidencja!$C$8:$C$759=E1462,ewidencja!$G$8:$G$759,0),0))</f>
        <v>0</v>
      </c>
      <c r="K1462" s="111"/>
    </row>
    <row r="1463" s="51" customFormat="true" ht="12.75" hidden="true" customHeight="true" outlineLevel="0" collapsed="false">
      <c r="A1463" s="49" t="s">
        <v>716</v>
      </c>
      <c r="B1463" s="49"/>
      <c r="C1463" s="50" t="str">
        <f aca="false">INDEX((klasyfikacja!$B$2:$B$136),MATCH(A1463,klasyfikacja!$A$2:$A$136,0))</f>
        <v>Dochody jednostek samorządu terytorialnego związane z realizacją zadań z zakresu administracji rządowej oraz innych zadań zleconych ustawami</v>
      </c>
      <c r="D1463" s="98" t="n">
        <v>756</v>
      </c>
      <c r="E1463" s="102" t="n">
        <v>2360</v>
      </c>
      <c r="F1463" s="100" t="n">
        <f aca="false">SUM(G1463:H1463)</f>
        <v>0</v>
      </c>
      <c r="G1463" s="101" t="n">
        <f aca="false" t="array" ref="G1463:G1463">SUM(IF(ewidencja!$A$8:$A$759=D1463,IF(ewidencja!$C$8:$C$759=E1463,ewidencja!$F$8:$F$759,0),0))</f>
        <v>0</v>
      </c>
      <c r="H1463" s="101" t="n">
        <f aca="false" t="array" ref="H1463:H1463">SUM(IF(ewidencja!$A$8:$A$759=D1463,IF(ewidencja!$C$8:$C$759=E1463,ewidencja!$G$8:$G$759,0),0))</f>
        <v>0</v>
      </c>
      <c r="K1463" s="111"/>
    </row>
    <row r="1464" s="51" customFormat="true" ht="12.75" hidden="true" customHeight="true" outlineLevel="0" collapsed="false">
      <c r="A1464" s="49" t="s">
        <v>718</v>
      </c>
      <c r="B1464" s="49"/>
      <c r="C1464" s="50" t="str">
        <f aca="false">INDEX((klasyfikacja!$B$2:$B$136),MATCH(A1464,klasyfikacja!$A$2:$A$136,0))</f>
        <v>Wpływy do budżetu nadwyżki środków obrotowych samorządowego zakładu budżetowego</v>
      </c>
      <c r="D1464" s="98" t="n">
        <v>756</v>
      </c>
      <c r="E1464" s="102" t="n">
        <v>2370</v>
      </c>
      <c r="F1464" s="100" t="n">
        <f aca="false">SUM(G1464:H1464)</f>
        <v>0</v>
      </c>
      <c r="G1464" s="101" t="n">
        <f aca="false" t="array" ref="G1464:G1464">SUM(IF(ewidencja!$A$8:$A$759=D1464,IF(ewidencja!$C$8:$C$759=E1464,ewidencja!$F$8:$F$759,0),0))</f>
        <v>0</v>
      </c>
      <c r="H1464" s="101" t="n">
        <f aca="false" t="array" ref="H1464:H1464">SUM(IF(ewidencja!$A$8:$A$759=D1464,IF(ewidencja!$C$8:$C$759=E1464,ewidencja!$G$8:$G$759,0),0))</f>
        <v>0</v>
      </c>
      <c r="K1464" s="111"/>
    </row>
    <row r="1465" s="51" customFormat="true" ht="12.75" hidden="true" customHeight="true" outlineLevel="0" collapsed="false">
      <c r="A1465" s="49" t="s">
        <v>720</v>
      </c>
      <c r="B1465" s="49"/>
      <c r="C1465" s="50" t="str">
        <f aca="false">INDEX((klasyfikacja!$B$2:$B$136),MATCH(A1465,klasyfikacja!$A$2:$A$136,0))</f>
        <v>Dotacja otrzymana z państwowego funduszu celowego na realizację zadań bieżących jednostek sektora finansów publicznych</v>
      </c>
      <c r="D1465" s="98" t="n">
        <v>756</v>
      </c>
      <c r="E1465" s="102" t="n">
        <v>2440</v>
      </c>
      <c r="F1465" s="100" t="n">
        <f aca="false">SUM(G1465:H1465)</f>
        <v>0</v>
      </c>
      <c r="G1465" s="101" t="n">
        <f aca="false" t="array" ref="G1465:G1465">SUM(IF(ewidencja!$A$8:$A$759=D1465,IF(ewidencja!$C$8:$C$759=E1465,ewidencja!$F$8:$F$759,0),0))</f>
        <v>0</v>
      </c>
      <c r="H1465" s="101" t="n">
        <f aca="false" t="array" ref="H1465:H1465">SUM(IF(ewidencja!$A$8:$A$759=D1465,IF(ewidencja!$C$8:$C$759=E1465,ewidencja!$G$8:$G$759,0),0))</f>
        <v>0</v>
      </c>
      <c r="K1465" s="111"/>
    </row>
    <row r="1466" s="51" customFormat="true" ht="12.75" hidden="true" customHeight="true" outlineLevel="0" collapsed="false">
      <c r="A1466" s="49" t="s">
        <v>722</v>
      </c>
      <c r="B1466" s="49"/>
      <c r="C1466" s="50" t="str">
        <f aca="false">INDEX((klasyfikacja!$B$2:$B$136),MATCH(A1466,klasyfikacja!$A$2:$A$136,0))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1466" s="98" t="n">
        <v>756</v>
      </c>
      <c r="E1466" s="102" t="n">
        <v>2442</v>
      </c>
      <c r="F1466" s="100" t="n">
        <f aca="false">SUM(G1466:H1466)</f>
        <v>0</v>
      </c>
      <c r="G1466" s="101" t="n">
        <f aca="false" t="array" ref="G1466:G1466">SUM(IF(ewidencja!$A$8:$A$759=D1466,IF(ewidencja!$C$8:$C$759=E1466,ewidencja!$F$8:$F$759,0),0))</f>
        <v>0</v>
      </c>
      <c r="H1466" s="101" t="n">
        <f aca="false" t="array" ref="H1466:H1466">SUM(IF(ewidencja!$A$8:$A$759=D1466,IF(ewidencja!$C$8:$C$759=E1466,ewidencja!$G$8:$G$759,0),0))</f>
        <v>0</v>
      </c>
      <c r="K1466" s="111"/>
    </row>
    <row r="1467" s="51" customFormat="true" ht="12.75" hidden="true" customHeight="true" outlineLevel="0" collapsed="false">
      <c r="A1467" s="49" t="s">
        <v>724</v>
      </c>
      <c r="B1467" s="49"/>
      <c r="C1467" s="50" t="str">
        <f aca="false">INDEX((klasyfikacja!$B$2:$B$136),MATCH(A1467,klasyfikacja!$A$2:$A$136,0))</f>
        <v>Środki otrzymane od pozostałych jednostek zaliczanych do sektora finansów publicznych na realizację zadań bieżących jednostek zaliczanych do sektora finansów publicznych</v>
      </c>
      <c r="D1467" s="98" t="n">
        <v>756</v>
      </c>
      <c r="E1467" s="102" t="n">
        <v>2460</v>
      </c>
      <c r="F1467" s="100" t="n">
        <f aca="false">SUM(G1467:H1467)</f>
        <v>0</v>
      </c>
      <c r="G1467" s="101" t="n">
        <f aca="false" t="array" ref="G1467:G1467">SUM(IF(ewidencja!$A$8:$A$759=D1467,IF(ewidencja!$C$8:$C$759=E1467,ewidencja!$F$8:$F$759,0),0))</f>
        <v>0</v>
      </c>
      <c r="H1467" s="101" t="n">
        <f aca="false" t="array" ref="H1467:H1467">SUM(IF(ewidencja!$A$8:$A$759=D1467,IF(ewidencja!$C$8:$C$759=E1467,ewidencja!$G$8:$G$759,0),0))</f>
        <v>0</v>
      </c>
      <c r="K1467" s="111"/>
    </row>
    <row r="1468" s="51" customFormat="true" ht="12.75" hidden="true" customHeight="true" outlineLevel="0" collapsed="false">
      <c r="A1468" s="49" t="s">
        <v>728</v>
      </c>
      <c r="B1468" s="49"/>
      <c r="C1468" s="50" t="str">
        <f aca="false">INDEX((klasyfikacja!$B$2:$B$136),MATCH(A1468,klasyfikacja!$A$2:$A$136,0))</f>
        <v>Rekompensaty utraconych dochodów w podatkach i opłatach lokalnych</v>
      </c>
      <c r="D1468" s="98" t="n">
        <v>756</v>
      </c>
      <c r="E1468" s="102" t="n">
        <v>2680</v>
      </c>
      <c r="F1468" s="113" t="n">
        <f aca="false">SUM(G1468:H1468)</f>
        <v>0</v>
      </c>
      <c r="G1468" s="101" t="n">
        <f aca="false" t="array" ref="G1468:G1468">SUM(IF(ewidencja!$A$8:$A$759=D1468,IF(ewidencja!$C$8:$C$759=E1468,ewidencja!$F$8:$F$759,0),0))</f>
        <v>0</v>
      </c>
      <c r="H1468" s="101" t="n">
        <f aca="false" t="array" ref="H1468:H1468">SUM(IF(ewidencja!$A$8:$A$759=D1468,IF(ewidencja!$C$8:$C$759=E1468,ewidencja!$G$8:$G$759,0),0))</f>
        <v>0</v>
      </c>
      <c r="K1468" s="111"/>
    </row>
    <row r="1469" s="51" customFormat="true" ht="12.75" hidden="true" customHeight="true" outlineLevel="0" collapsed="false">
      <c r="A1469" s="49" t="s">
        <v>730</v>
      </c>
      <c r="B1469" s="49"/>
      <c r="C1469" s="50" t="str">
        <f aca="false">INDEX((klasyfikacja!$B$2:$B$136),MATCH(A1469,klasyfikacja!$A$2:$A$136,0))</f>
        <v>Środki z Funduszu Pracy otrzymane na realizację zadań wynikających z odrębnych ustaw</v>
      </c>
      <c r="D1469" s="98" t="n">
        <v>756</v>
      </c>
      <c r="E1469" s="102" t="n">
        <v>2690</v>
      </c>
      <c r="F1469" s="100" t="n">
        <f aca="false">SUM(G1469:H1469)</f>
        <v>0</v>
      </c>
      <c r="G1469" s="101" t="n">
        <f aca="false" t="array" ref="G1469:G1469">SUM(IF(ewidencja!$A$8:$A$759=D1469,IF(ewidencja!$C$8:$C$759=E1469,ewidencja!$F$8:$F$759,0),0))</f>
        <v>0</v>
      </c>
      <c r="H1469" s="101" t="n">
        <f aca="false" t="array" ref="H1469:H1469">SUM(IF(ewidencja!$A$8:$A$759=D1469,IF(ewidencja!$C$8:$C$759=E1469,ewidencja!$G$8:$G$759,0),0))</f>
        <v>0</v>
      </c>
      <c r="K1469" s="111"/>
    </row>
    <row r="1470" s="51" customFormat="true" ht="12.75" hidden="true" customHeight="true" outlineLevel="0" collapsed="false">
      <c r="A1470" s="49" t="s">
        <v>732</v>
      </c>
      <c r="B1470" s="49"/>
      <c r="C1470" s="50" t="str">
        <f aca="false">INDEX((klasyfikacja!$B$2:$B$136),MATCH(A1470,klasyfikacja!$A$2:$A$136,0))</f>
        <v>Środki na dofinansowanie własnych zadań bieżących gmin, powiatów (związków gmin, związków powiatowo-gminnych, związków powiatów), samorządów województw, pozyskane z innych źródeł</v>
      </c>
      <c r="D1470" s="98" t="n">
        <v>756</v>
      </c>
      <c r="E1470" s="102" t="n">
        <v>2700</v>
      </c>
      <c r="F1470" s="100" t="n">
        <f aca="false">SUM(G1470:H1470)</f>
        <v>0</v>
      </c>
      <c r="G1470" s="101" t="n">
        <f aca="false" t="array" ref="G1470:G1470">SUM(IF(ewidencja!$A$8:$A$759=D1470,IF(ewidencja!$C$8:$C$759=E1470,ewidencja!$F$8:$F$759,0),0))</f>
        <v>0</v>
      </c>
      <c r="H1470" s="101" t="n">
        <f aca="false" t="array" ref="H1470:H1470">SUM(IF(ewidencja!$A$8:$A$759=D1470,IF(ewidencja!$C$8:$C$759=E1470,ewidencja!$G$8:$G$759,0),0))</f>
        <v>0</v>
      </c>
      <c r="K1470" s="111"/>
    </row>
    <row r="1471" s="51" customFormat="true" ht="12.75" hidden="true" customHeight="true" outlineLevel="0" collapsed="false">
      <c r="A1471" s="49" t="s">
        <v>734</v>
      </c>
      <c r="B1471" s="49"/>
      <c r="C1471" s="50" t="str">
        <f aca="false">INDEX((klasyfikacja!$B$2:$B$136),MATCH(A1471,klasyfikacja!$A$2:$A$136,0))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1471" s="98" t="n">
        <v>756</v>
      </c>
      <c r="E1471" s="102" t="n">
        <v>2701</v>
      </c>
      <c r="F1471" s="100" t="n">
        <f aca="false">SUM(G1471:H1471)</f>
        <v>0</v>
      </c>
      <c r="G1471" s="101" t="n">
        <f aca="false" t="array" ref="G1471:G1471">SUM(IF(ewidencja!$A$8:$A$759=D1471,IF(ewidencja!$C$8:$C$759=E1471,ewidencja!$F$8:$F$759,0),0))</f>
        <v>0</v>
      </c>
      <c r="H1471" s="101" t="n">
        <f aca="false" t="array" ref="H1471:H1471">SUM(IF(ewidencja!$A$8:$A$759=D1471,IF(ewidencja!$C$8:$C$759=E1471,ewidencja!$G$8:$G$759,0),0))</f>
        <v>0</v>
      </c>
      <c r="K1471" s="111"/>
    </row>
    <row r="1472" s="51" customFormat="true" ht="12.75" hidden="true" customHeight="true" outlineLevel="0" collapsed="false">
      <c r="A1472" s="49" t="s">
        <v>740</v>
      </c>
      <c r="B1472" s="49"/>
      <c r="C1472" s="50" t="str">
        <f aca="false">INDEX((klasyfikacja!$B$2:$B$136),MATCH(A1472,klasyfikacja!$A$2:$A$136,0))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1472" s="98" t="n">
        <v>756</v>
      </c>
      <c r="E1472" s="102" t="n">
        <v>2705</v>
      </c>
      <c r="F1472" s="100" t="n">
        <f aca="false">SUM(G1472:H1472)</f>
        <v>0</v>
      </c>
      <c r="G1472" s="101" t="n">
        <f aca="false" t="array" ref="G1472:G1472">SUM(IF(ewidencja!$A$8:$A$759=D1472,IF(ewidencja!$C$8:$C$759=E1472,ewidencja!$F$8:$F$759,0),0))</f>
        <v>0</v>
      </c>
      <c r="H1472" s="101" t="n">
        <f aca="false" t="array" ref="H1472:H1472">SUM(IF(ewidencja!$A$8:$A$759=D1472,IF(ewidencja!$C$8:$C$759=E1472,ewidencja!$G$8:$G$759,0),0))</f>
        <v>0</v>
      </c>
      <c r="K1472" s="111"/>
    </row>
    <row r="1473" s="51" customFormat="true" ht="12.75" hidden="true" customHeight="true" outlineLevel="0" collapsed="false">
      <c r="A1473" s="49" t="s">
        <v>742</v>
      </c>
      <c r="B1473" s="49"/>
      <c r="C1473" s="50" t="str">
        <f aca="false">INDEX((klasyfikacja!$B$2:$B$136),MATCH(A1473,klasyfikacja!$A$2:$A$136,0))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1473" s="98" t="n">
        <v>756</v>
      </c>
      <c r="E1473" s="102" t="n">
        <v>2706</v>
      </c>
      <c r="F1473" s="100" t="n">
        <f aca="false">SUM(G1473:H1473)</f>
        <v>0</v>
      </c>
      <c r="G1473" s="101" t="n">
        <f aca="false" t="array" ref="G1473:G1473">SUM(IF(ewidencja!$A$8:$A$759=D1473,IF(ewidencja!$C$8:$C$759=E1473,ewidencja!$F$8:$F$759,0),0))</f>
        <v>0</v>
      </c>
      <c r="H1473" s="101" t="n">
        <f aca="false" t="array" ref="H1473:H1473">SUM(IF(ewidencja!$A$8:$A$759=D1473,IF(ewidencja!$C$8:$C$759=E1473,ewidencja!$G$8:$G$759,0),0))</f>
        <v>0</v>
      </c>
      <c r="K1473" s="111"/>
    </row>
    <row r="1474" s="51" customFormat="true" ht="12.75" hidden="true" customHeight="true" outlineLevel="0" collapsed="false">
      <c r="A1474" s="49" t="s">
        <v>744</v>
      </c>
      <c r="B1474" s="49"/>
      <c r="C1474" s="50" t="str">
        <f aca="false">INDEX((klasyfikacja!$B$2:$B$136),MATCH(A1474,klasyfikacja!$A$2:$A$136,0))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1474" s="98" t="n">
        <v>756</v>
      </c>
      <c r="E1474" s="102" t="n">
        <v>2707</v>
      </c>
      <c r="F1474" s="100" t="n">
        <f aca="false">SUM(G1474:H1474)</f>
        <v>0</v>
      </c>
      <c r="G1474" s="101" t="n">
        <f aca="false" t="array" ref="G1474:G1474">SUM(IF(ewidencja!$A$8:$A$759=D1474,IF(ewidencja!$C$8:$C$759=E1474,ewidencja!$F$8:$F$759,0),0))</f>
        <v>0</v>
      </c>
      <c r="H1474" s="101" t="n">
        <f aca="false" t="array" ref="H1474:H1474">SUM(IF(ewidencja!$A$8:$A$759=D1474,IF(ewidencja!$C$8:$C$759=E1474,ewidencja!$G$8:$G$759,0),0))</f>
        <v>0</v>
      </c>
      <c r="K1474" s="111"/>
    </row>
    <row r="1475" s="51" customFormat="true" ht="12.75" hidden="true" customHeight="true" outlineLevel="0" collapsed="false">
      <c r="A1475" s="49" t="s">
        <v>746</v>
      </c>
      <c r="B1475" s="49"/>
      <c r="C1475" s="50" t="str">
        <f aca="false">INDEX((klasyfikacja!$B$2:$B$136),MATCH(A1475,klasyfikacja!$A$2:$A$136,0))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475" s="98" t="n">
        <v>756</v>
      </c>
      <c r="E1475" s="102" t="n">
        <v>2708</v>
      </c>
      <c r="F1475" s="100" t="n">
        <f aca="false">SUM(G1475:H1475)</f>
        <v>0</v>
      </c>
      <c r="G1475" s="101" t="n">
        <f aca="false" t="array" ref="G1475:G1475">SUM(IF(ewidencja!$A$8:$A$759=D1475,IF(ewidencja!$C$8:$C$759=E1475,ewidencja!$F$8:$F$759,0),0))</f>
        <v>0</v>
      </c>
      <c r="H1475" s="101" t="n">
        <f aca="false" t="array" ref="H1475:H1475">SUM(IF(ewidencja!$A$8:$A$759=D1475,IF(ewidencja!$C$8:$C$759=E1475,ewidencja!$G$8:$G$759,0),0))</f>
        <v>0</v>
      </c>
      <c r="K1475" s="111"/>
    </row>
    <row r="1476" s="51" customFormat="true" ht="12.75" hidden="true" customHeight="true" outlineLevel="0" collapsed="false">
      <c r="A1476" s="49" t="s">
        <v>750</v>
      </c>
      <c r="B1476" s="49"/>
      <c r="C1476" s="50" t="str">
        <f aca="false">INDEX((klasyfikacja!$B$2:$B$136),MATCH(A1476,klasyfikacja!$A$2:$A$136,0))</f>
        <v>Dotacja celowa otrzymana z tytułu pomocy finansowej udzielanej między jednostkami samorządu terytorialnego na dofinansowanie własnych zadań bieżących</v>
      </c>
      <c r="D1476" s="98" t="n">
        <v>756</v>
      </c>
      <c r="E1476" s="102" t="n">
        <v>2710</v>
      </c>
      <c r="F1476" s="100" t="n">
        <f aca="false">SUM(G1476:H1476)</f>
        <v>0</v>
      </c>
      <c r="G1476" s="101" t="n">
        <f aca="false" t="array" ref="G1476:G1476">SUM(IF(ewidencja!$A$8:$A$759=D1476,IF(ewidencja!$C$8:$C$759=E1476,ewidencja!$F$8:$F$759,0),0))</f>
        <v>0</v>
      </c>
      <c r="H1476" s="101" t="n">
        <f aca="false" t="array" ref="H1476:H1476">SUM(IF(ewidencja!$A$8:$A$759=D1476,IF(ewidencja!$C$8:$C$759=E1476,ewidencja!$G$8:$G$759,0),0))</f>
        <v>0</v>
      </c>
      <c r="K1476" s="111"/>
    </row>
    <row r="1477" s="51" customFormat="true" ht="12.75" hidden="true" customHeight="true" outlineLevel="0" collapsed="false">
      <c r="A1477" s="49" t="s">
        <v>752</v>
      </c>
      <c r="B1477" s="49"/>
      <c r="C1477" s="50" t="str">
        <f aca="false">INDEX((klasyfikacja!$B$2:$B$136),MATCH(A1477,klasyfikacja!$A$2:$A$136,0))</f>
        <v>Środki na uzupełnienie dochodów gmin</v>
      </c>
      <c r="D1477" s="98" t="n">
        <v>756</v>
      </c>
      <c r="E1477" s="102" t="n">
        <v>2750</v>
      </c>
      <c r="F1477" s="100" t="n">
        <f aca="false">SUM(G1477:H1477)</f>
        <v>0</v>
      </c>
      <c r="G1477" s="101" t="n">
        <f aca="false" t="array" ref="G1477:G1477">SUM(IF(ewidencja!$A$8:$A$759=D1477,IF(ewidencja!$C$8:$C$759=E1477,ewidencja!$F$8:$F$759,0),0))</f>
        <v>0</v>
      </c>
      <c r="H1477" s="101" t="n">
        <f aca="false" t="array" ref="H1477:H1477">SUM(IF(ewidencja!$A$8:$A$759=D1477,IF(ewidencja!$C$8:$C$759=E1477,ewidencja!$G$8:$G$759,0),0))</f>
        <v>0</v>
      </c>
      <c r="K1477" s="111"/>
    </row>
    <row r="1478" s="51" customFormat="true" ht="12.75" hidden="true" customHeight="true" outlineLevel="0" collapsed="false">
      <c r="A1478" s="49" t="s">
        <v>754</v>
      </c>
      <c r="B1478" s="49"/>
      <c r="C1478" s="50" t="str">
        <f aca="false">INDEX((klasyfikacja!$B$2:$B$136),MATCH(A1478,klasyfikacja!$A$2:$A$136,0))</f>
        <v>Środki na uzupełnienie dochodów powiatów</v>
      </c>
      <c r="D1478" s="98" t="n">
        <v>756</v>
      </c>
      <c r="E1478" s="102" t="n">
        <v>2760</v>
      </c>
      <c r="F1478" s="100" t="n">
        <f aca="false">SUM(G1478:H1478)</f>
        <v>0</v>
      </c>
      <c r="G1478" s="101" t="n">
        <f aca="false" t="array" ref="G1478:G1478">SUM(IF(ewidencja!$A$8:$A$759=D1478,IF(ewidencja!$C$8:$C$759=E1478,ewidencja!$F$8:$F$759,0),0))</f>
        <v>0</v>
      </c>
      <c r="H1478" s="101" t="n">
        <f aca="false" t="array" ref="H1478:H1478">SUM(IF(ewidencja!$A$8:$A$759=D1478,IF(ewidencja!$C$8:$C$759=E1478,ewidencja!$G$8:$G$759,0),0))</f>
        <v>0</v>
      </c>
      <c r="K1478" s="111"/>
    </row>
    <row r="1479" s="112" customFormat="true" ht="12.75" hidden="true" customHeight="true" outlineLevel="0" collapsed="false">
      <c r="A1479" s="49" t="s">
        <v>756</v>
      </c>
      <c r="B1479" s="49"/>
      <c r="C1479" s="50" t="str">
        <f aca="false">INDEX((klasyfikacja!$B$2:$B$136),MATCH(A1479,klasyfikacja!$A$2:$A$136,0))</f>
        <v>Środki na utrzymanie rzecznych przepraw promowych oraz na remonty, utrzymanie, ochronę i zarządzanie drogami krajowymi i wojewódzkimi w granicach miast na prawach powiatu</v>
      </c>
      <c r="D1479" s="98" t="n">
        <v>756</v>
      </c>
      <c r="E1479" s="102" t="n">
        <v>2790</v>
      </c>
      <c r="F1479" s="100" t="n">
        <f aca="false">SUM(G1479:H1479)</f>
        <v>0</v>
      </c>
      <c r="G1479" s="101" t="n">
        <f aca="false" t="array" ref="G1479:G1479">SUM(IF(ewidencja!$A$8:$A$759=D1479,IF(ewidencja!$C$8:$C$759=E1479,ewidencja!$F$8:$F$759,0),0))</f>
        <v>0</v>
      </c>
      <c r="H1479" s="101" t="n">
        <f aca="false" t="array" ref="H1479:H1479">SUM(IF(ewidencja!$A$8:$A$759=D1479,IF(ewidencja!$C$8:$C$759=E1479,ewidencja!$G$8:$G$759,0),0))</f>
        <v>0</v>
      </c>
    </row>
    <row r="1480" s="112" customFormat="true" ht="12.75" hidden="true" customHeight="true" outlineLevel="0" collapsed="false">
      <c r="A1480" s="49" t="s">
        <v>758</v>
      </c>
      <c r="B1480" s="49"/>
      <c r="C1480" s="50" t="str">
        <f aca="false">INDEX((klasyfikacja!$B$2:$B$136),MATCH(A1480,klasyfikacja!$A$2:$A$136,0))</f>
        <v>Dotacja z budżetu państwa dla gmin uzdrowiskowych</v>
      </c>
      <c r="D1480" s="98" t="n">
        <v>756</v>
      </c>
      <c r="E1480" s="102" t="n">
        <v>2870</v>
      </c>
      <c r="F1480" s="100" t="n">
        <f aca="false">SUM(G1480:H1480)</f>
        <v>0</v>
      </c>
      <c r="G1480" s="101" t="n">
        <f aca="false" t="array" ref="G1480:G1480">SUM(IF(ewidencja!$A$8:$A$759=D1480,IF(ewidencja!$C$8:$C$759=E1480,ewidencja!$F$8:$F$759,0),0))</f>
        <v>0</v>
      </c>
      <c r="H1480" s="101" t="n">
        <f aca="false" t="array" ref="H1480:H1480">SUM(IF(ewidencja!$A$8:$A$759=D1480,IF(ewidencja!$C$8:$C$759=E1480,ewidencja!$G$8:$G$759,0),0))</f>
        <v>0</v>
      </c>
    </row>
    <row r="1481" s="112" customFormat="true" ht="12.75" hidden="true" customHeight="true" outlineLevel="0" collapsed="false">
      <c r="A1481" s="49" t="s">
        <v>760</v>
      </c>
      <c r="B1481" s="49"/>
      <c r="C1481" s="50" t="str">
        <f aca="false">INDEX((klasyfikacja!$B$2:$B$136),MATCH(A1481,klasyfikacja!$A$2:$A$136,0))</f>
        <v>Wpływy ze zwrotów dotacji oraz płatności wykorzystanych niezgodnie z przeznaczeniem lub wykorzystanych z naruszeniem procedur, o których mowa w art. 184 ustawy, pobranych nienależnie lub w nadmiernej wysokości</v>
      </c>
      <c r="D1481" s="98" t="n">
        <v>756</v>
      </c>
      <c r="E1481" s="102" t="n">
        <v>2910</v>
      </c>
      <c r="F1481" s="100" t="n">
        <f aca="false">SUM(G1481:H1481)</f>
        <v>0</v>
      </c>
      <c r="G1481" s="101" t="n">
        <f aca="false" t="array" ref="G1481:G1481">SUM(IF(ewidencja!$A$8:$A$759=D1481,IF(ewidencja!$C$8:$C$759=E1481,ewidencja!$F$8:$F$759,0),0))</f>
        <v>0</v>
      </c>
      <c r="H1481" s="101" t="n">
        <f aca="false" t="array" ref="H1481:H1481">SUM(IF(ewidencja!$A$8:$A$759=D1481,IF(ewidencja!$C$8:$C$759=E1481,ewidencja!$G$8:$G$759,0),0))</f>
        <v>0</v>
      </c>
    </row>
    <row r="1482" s="112" customFormat="true" ht="12.75" hidden="true" customHeight="true" outlineLevel="0" collapsed="false">
      <c r="A1482" s="49" t="s">
        <v>762</v>
      </c>
      <c r="B1482" s="49"/>
      <c r="C1482" s="50" t="str">
        <f aca="false">INDEX((klasyfikacja!$B$2:$B$136),MATCH(A1482,klasyfikacja!$A$2:$A$136,0))</f>
        <v>Subwencje ogólne z budżetu państwa</v>
      </c>
      <c r="D1482" s="98" t="n">
        <v>756</v>
      </c>
      <c r="E1482" s="102" t="n">
        <v>2920</v>
      </c>
      <c r="F1482" s="100" t="n">
        <f aca="false">SUM(G1482:H1482)</f>
        <v>0</v>
      </c>
      <c r="G1482" s="101" t="n">
        <f aca="false" t="array" ref="G1482:G1482">SUM(IF(ewidencja!$A$8:$A$759=D1482,IF(ewidencja!$C$8:$C$759=E1482,ewidencja!$F$8:$F$759,0),0))</f>
        <v>0</v>
      </c>
      <c r="H1482" s="101" t="n">
        <f aca="false" t="array" ref="H1482:H1482">SUM(IF(ewidencja!$A$8:$A$759=D1482,IF(ewidencja!$C$8:$C$759=E1482,ewidencja!$G$8:$G$759,0),0))</f>
        <v>0</v>
      </c>
    </row>
    <row r="1483" s="112" customFormat="true" ht="12.75" hidden="true" customHeight="true" outlineLevel="0" collapsed="false">
      <c r="A1483" s="49" t="s">
        <v>764</v>
      </c>
      <c r="B1483" s="49"/>
      <c r="C1483" s="50" t="str">
        <f aca="false">INDEX((klasyfikacja!$B$2:$B$136),MATCH(A1483,klasyfikacja!$A$2:$A$136,0))</f>
        <v>Wpływy ze zwrotów niewykorzystanych dotacji oraz płatności</v>
      </c>
      <c r="D1483" s="98" t="n">
        <v>756</v>
      </c>
      <c r="E1483" s="102" t="n">
        <v>2950</v>
      </c>
      <c r="F1483" s="100" t="n">
        <f aca="false">SUM(G1483:H1483)</f>
        <v>0</v>
      </c>
      <c r="G1483" s="101" t="n">
        <f aca="false" t="array" ref="G1483:G1483">SUM(IF(ewidencja!$A$8:$A$759=D1483,IF(ewidencja!$C$8:$C$759=E1483,ewidencja!$F$8:$F$759,0),0))</f>
        <v>0</v>
      </c>
      <c r="H1483" s="101" t="n">
        <f aca="false" t="array" ref="H1483:H1483">SUM(IF(ewidencja!$A$8:$A$759=D1483,IF(ewidencja!$C$8:$C$759=E1483,ewidencja!$G$8:$G$759,0),0))</f>
        <v>0</v>
      </c>
    </row>
    <row r="1484" s="112" customFormat="true" ht="18" hidden="true" customHeight="true" outlineLevel="0" collapsed="false">
      <c r="A1484" s="94"/>
      <c r="B1484" s="94"/>
      <c r="C1484" s="95" t="s">
        <v>869</v>
      </c>
      <c r="D1484" s="98"/>
      <c r="E1484" s="104"/>
      <c r="F1484" s="96" t="n">
        <f aca="false">SUM(G1484:H1484)</f>
        <v>0</v>
      </c>
      <c r="G1484" s="97" t="n">
        <f aca="false">SUM(G1485:G1519)</f>
        <v>0</v>
      </c>
      <c r="H1484" s="97" t="n">
        <f aca="false">SUM(H1485:H1519)</f>
        <v>0</v>
      </c>
    </row>
    <row r="1485" s="112" customFormat="true" ht="12.75" hidden="true" customHeight="true" outlineLevel="0" collapsed="false">
      <c r="A1485" s="49" t="s">
        <v>766</v>
      </c>
      <c r="B1485" s="49"/>
      <c r="C1485" s="50" t="str">
        <f aca="false">INDEX((klasyfikacja!$B$2:$B$136),MATCH(A1485,klasyfikacja!$A$2:$A$136,0))</f>
        <v>Wpływy z tytułu przekształcenia prawa użytkowania wieczystego w prawo własności</v>
      </c>
      <c r="D1485" s="98" t="n">
        <v>756</v>
      </c>
      <c r="E1485" s="102" t="s">
        <v>419</v>
      </c>
      <c r="F1485" s="100" t="n">
        <f aca="false">SUM(G1485:H1485)</f>
        <v>0</v>
      </c>
      <c r="G1485" s="101" t="n">
        <f aca="false" t="array" ref="G1485:G1485">SUM(IF(ewidencja!$A$8:$A$759=D1485,IF(ewidencja!$C$8:$C$759=E1485,ewidencja!$F$8:$F$759,0),0))</f>
        <v>0</v>
      </c>
      <c r="H1485" s="101" t="n">
        <f aca="false" t="array" ref="H1485:H1485">SUM(IF(ewidencja!$A$8:$A$759=D1485,IF(ewidencja!$C$8:$C$759=E1485,ewidencja!$G$8:$G$759,0),0))</f>
        <v>0</v>
      </c>
    </row>
    <row r="1486" s="112" customFormat="true" ht="12.75" hidden="true" customHeight="true" outlineLevel="0" collapsed="false">
      <c r="A1486" s="49" t="s">
        <v>768</v>
      </c>
      <c r="B1486" s="49"/>
      <c r="C1486" s="50" t="str">
        <f aca="false">INDEX((klasyfikacja!$B$2:$B$136),MATCH(A1486,klasyfikacja!$A$2:$A$136,0))</f>
        <v>Wpłaty z tytułu odpłatnego nabycia prawa własności oraz prawa użytkowania wieczystego nieruchomości</v>
      </c>
      <c r="D1486" s="98" t="n">
        <v>756</v>
      </c>
      <c r="E1486" s="102" t="s">
        <v>475</v>
      </c>
      <c r="F1486" s="100" t="n">
        <f aca="false">SUM(G1486:H1486)</f>
        <v>0</v>
      </c>
      <c r="G1486" s="101" t="n">
        <f aca="false" t="array" ref="G1486:G1486">SUM(IF(ewidencja!$A$8:$A$759=D1486,IF(ewidencja!$C$8:$C$759=E1486,ewidencja!$F$8:$F$759,0),0))</f>
        <v>0</v>
      </c>
      <c r="H1486" s="101" t="n">
        <f aca="false" t="array" ref="H1486:H1486">SUM(IF(ewidencja!$A$8:$A$759=D1486,IF(ewidencja!$C$8:$C$759=E1486,ewidencja!$G$8:$G$759,0),0))</f>
        <v>0</v>
      </c>
    </row>
    <row r="1487" s="112" customFormat="true" ht="12.75" hidden="true" customHeight="true" outlineLevel="0" collapsed="false">
      <c r="A1487" s="49" t="s">
        <v>770</v>
      </c>
      <c r="B1487" s="49"/>
      <c r="C1487" s="50" t="str">
        <f aca="false">INDEX((klasyfikacja!$B$2:$B$136),MATCH(A1487,klasyfikacja!$A$2:$A$136,0))</f>
        <v>Wpływy ze zbycia praw majątkowych</v>
      </c>
      <c r="D1487" s="98" t="n">
        <v>756</v>
      </c>
      <c r="E1487" s="102" t="s">
        <v>870</v>
      </c>
      <c r="F1487" s="100" t="n">
        <f aca="false">SUM(G1487:H1487)</f>
        <v>0</v>
      </c>
      <c r="G1487" s="101" t="n">
        <f aca="false" t="array" ref="G1487:G1487">SUM(IF(ewidencja!$A$8:$A$759=D1487,IF(ewidencja!$C$8:$C$759=E1487,ewidencja!$F$8:$F$759,0),0))</f>
        <v>0</v>
      </c>
      <c r="H1487" s="101" t="n">
        <f aca="false" t="array" ref="H1487:H1487">SUM(IF(ewidencja!$A$8:$A$759=D1487,IF(ewidencja!$C$8:$C$759=E1487,ewidencja!$G$8:$G$759,0),0))</f>
        <v>0</v>
      </c>
    </row>
    <row r="1488" s="112" customFormat="true" ht="12.75" hidden="true" customHeight="true" outlineLevel="0" collapsed="false">
      <c r="A1488" s="49" t="s">
        <v>772</v>
      </c>
      <c r="B1488" s="49"/>
      <c r="C1488" s="50" t="str">
        <f aca="false">INDEX((klasyfikacja!$B$2:$B$136),MATCH(A1488,klasyfikacja!$A$2:$A$136,0))</f>
        <v>Wpływy z tytułu odszkodowania za przejęte nieruchomości pod inwestycje celu publicznego</v>
      </c>
      <c r="D1488" s="98" t="n">
        <v>756</v>
      </c>
      <c r="E1488" s="102" t="s">
        <v>871</v>
      </c>
      <c r="F1488" s="100" t="n">
        <f aca="false">SUM(G1488:H1488)</f>
        <v>0</v>
      </c>
      <c r="G1488" s="101" t="n">
        <f aca="false" t="array" ref="G1488:G1488">SUM(IF(ewidencja!$A$8:$A$759=D1488,IF(ewidencja!$C$8:$C$759=E1488,ewidencja!$F$8:$F$759,0),0))</f>
        <v>0</v>
      </c>
      <c r="H1488" s="101" t="n">
        <f aca="false" t="array" ref="H1488:H1488">SUM(IF(ewidencja!$A$8:$A$759=D1488,IF(ewidencja!$C$8:$C$759=E1488,ewidencja!$G$8:$G$759,0),0))</f>
        <v>0</v>
      </c>
    </row>
    <row r="1489" s="112" customFormat="true" ht="12.75" hidden="true" customHeight="true" outlineLevel="0" collapsed="false">
      <c r="A1489" s="49" t="s">
        <v>774</v>
      </c>
      <c r="B1489" s="49"/>
      <c r="C1489" s="50" t="str">
        <f aca="false">INDEX((klasyfikacja!$B$2:$B$136),MATCH(A1489,klasyfikacja!$A$2:$A$136,0))</f>
        <v>Wpływy ze sprzedaży składników majątkowych</v>
      </c>
      <c r="D1489" s="98" t="n">
        <v>756</v>
      </c>
      <c r="E1489" s="102" t="s">
        <v>472</v>
      </c>
      <c r="F1489" s="100" t="n">
        <f aca="false">SUM(G1489:H1489)</f>
        <v>0</v>
      </c>
      <c r="G1489" s="101" t="n">
        <f aca="false" t="array" ref="G1489:G1489">SUM(IF(ewidencja!$A$8:$A$759=D1489,IF(ewidencja!$C$8:$C$759=E1489,ewidencja!$F$8:$F$759,0),0))</f>
        <v>0</v>
      </c>
      <c r="H1489" s="101" t="n">
        <f aca="false" t="array" ref="H1489:H1489">SUM(IF(ewidencja!$A$8:$A$759=D1489,IF(ewidencja!$C$8:$C$759=E1489,ewidencja!$G$8:$G$759,0),0))</f>
        <v>0</v>
      </c>
    </row>
    <row r="1490" s="112" customFormat="true" ht="12.75" hidden="true" customHeight="true" outlineLevel="0" collapsed="false">
      <c r="A1490" s="49" t="s">
        <v>776</v>
      </c>
      <c r="B1490" s="49"/>
      <c r="C1490" s="50" t="str">
        <f aca="false">INDEX((klasyfikacja!$B$2:$B$136),MATCH(A1490,klasyfikacja!$A$2:$A$136,0))</f>
        <v>Środki z Funduszu Przeciwdziałania COVID-19 na finansowanie lub dofinansowanie kosztów realizacji inwestycji i zakupów inwestycyjnych związanych z przeciwdziałaniem COVID-19</v>
      </c>
      <c r="D1490" s="98" t="n">
        <v>756</v>
      </c>
      <c r="E1490" s="102" t="n">
        <v>6090</v>
      </c>
      <c r="F1490" s="100" t="n">
        <f aca="false">SUM(G1490:H1490)</f>
        <v>0</v>
      </c>
      <c r="G1490" s="101" t="n">
        <f aca="false" t="array" ref="G1490:G1490">SUM(IF(ewidencja!$A$8:$A$759=D1490,IF(ewidencja!$C$8:$C$759=E1490,ewidencja!$F$8:$F$759,0),0))</f>
        <v>0</v>
      </c>
      <c r="H1490" s="101" t="n">
        <f aca="false" t="array" ref="H1490:H1490">SUM(IF(ewidencja!$A$8:$A$759=D1490,IF(ewidencja!$C$8:$C$759=E1490,ewidencja!$G$8:$G$759,0),0))</f>
        <v>0</v>
      </c>
    </row>
    <row r="1491" s="112" customFormat="true" ht="12.75" hidden="true" customHeight="true" outlineLevel="0" collapsed="false">
      <c r="A1491" s="49" t="s">
        <v>778</v>
      </c>
      <c r="B1491" s="49"/>
      <c r="C1491" s="50" t="str">
        <f aca="false">INDEX((klasyfikacja!$B$2:$B$136),MATCH(A1491,klasyfikacja!$A$2:$A$136,0))</f>
        <v>Środki na inwestycje na drogach publicznych powiatowych i wojewódzkich oraz na drogach powiatowych, wojewódzkich i krajowych w granicach miast na prawach powiatu</v>
      </c>
      <c r="D1491" s="98" t="n">
        <v>756</v>
      </c>
      <c r="E1491" s="102" t="n">
        <v>6180</v>
      </c>
      <c r="F1491" s="100" t="n">
        <f aca="false">SUM(G1491:H1491)</f>
        <v>0</v>
      </c>
      <c r="G1491" s="101" t="n">
        <f aca="false" t="array" ref="G1491:G1491">SUM(IF(ewidencja!$A$8:$A$759=D1491,IF(ewidencja!$C$8:$C$759=E1491,ewidencja!$F$8:$F$759,0),0))</f>
        <v>0</v>
      </c>
      <c r="H1491" s="101" t="n">
        <f aca="false" t="array" ref="H1491:H1491">SUM(IF(ewidencja!$A$8:$A$759=D1491,IF(ewidencja!$C$8:$C$759=E1491,ewidencja!$G$8:$G$759,0),0))</f>
        <v>0</v>
      </c>
    </row>
    <row r="1492" s="112" customFormat="true" ht="12.75" hidden="true" customHeight="true" outlineLevel="0" collapsed="false">
      <c r="A1492" s="49" t="s">
        <v>780</v>
      </c>
      <c r="B1492" s="49"/>
      <c r="C1492" s="50" t="str">
        <f aca="false">INDEX((klasyfikacja!$B$2:$B$136),MATCH(A1492,klasyfikacja!$A$2:$A$136,0))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492" s="98" t="n">
        <v>756</v>
      </c>
      <c r="E1492" s="102" t="n">
        <v>6207</v>
      </c>
      <c r="F1492" s="100" t="n">
        <f aca="false">SUM(G1492:H1492)</f>
        <v>0</v>
      </c>
      <c r="G1492" s="101" t="n">
        <f aca="false" t="array" ref="G1492:G1492">SUM(IF(ewidencja!$A$8:$A$759=D1492,IF(ewidencja!$C$8:$C$759=E1492,ewidencja!$F$8:$F$759,0),0))</f>
        <v>0</v>
      </c>
      <c r="H1492" s="101" t="n">
        <f aca="false" t="array" ref="H1492:H1492">SUM(IF(ewidencja!$A$8:$A$759=D1492,IF(ewidencja!$C$8:$C$759=E1492,ewidencja!$G$8:$G$759,0),0))</f>
        <v>0</v>
      </c>
    </row>
    <row r="1493" s="112" customFormat="true" ht="12.75" hidden="true" customHeight="true" outlineLevel="0" collapsed="false">
      <c r="A1493" s="49" t="s">
        <v>782</v>
      </c>
      <c r="B1493" s="49"/>
      <c r="C1493" s="50" t="str">
        <f aca="false">INDEX((klasyfikacja!$B$2:$B$136),MATCH(A1493,klasyfikacja!$A$2:$A$136,0))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493" s="98" t="n">
        <v>756</v>
      </c>
      <c r="E1493" s="102" t="n">
        <v>6208</v>
      </c>
      <c r="F1493" s="100" t="n">
        <f aca="false">SUM(G1493:H1493)</f>
        <v>0</v>
      </c>
      <c r="G1493" s="101" t="n">
        <f aca="false" t="array" ref="G1493:G1493">SUM(IF(ewidencja!$A$8:$A$759=D1493,IF(ewidencja!$C$8:$C$759=E1493,ewidencja!$F$8:$F$759,0),0))</f>
        <v>0</v>
      </c>
      <c r="H1493" s="101" t="n">
        <f aca="false" t="array" ref="H1493:H1493">SUM(IF(ewidencja!$A$8:$A$759=D1493,IF(ewidencja!$C$8:$C$759=E1493,ewidencja!$G$8:$G$759,0),0))</f>
        <v>0</v>
      </c>
    </row>
    <row r="1494" s="112" customFormat="true" ht="12.75" hidden="true" customHeight="true" outlineLevel="0" collapsed="false">
      <c r="A1494" s="49" t="s">
        <v>784</v>
      </c>
      <c r="B1494" s="49"/>
      <c r="C1494" s="50" t="str">
        <f aca="false">INDEX((klasyfikacja!$B$2:$B$136),MATCH(A1494,klasyfikacja!$A$2:$A$136,0))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494" s="98" t="n">
        <v>756</v>
      </c>
      <c r="E1494" s="102" t="n">
        <v>6209</v>
      </c>
      <c r="F1494" s="100" t="n">
        <f aca="false">SUM(G1494:H1494)</f>
        <v>0</v>
      </c>
      <c r="G1494" s="101" t="n">
        <f aca="false" t="array" ref="G1494:G1494">SUM(IF(ewidencja!$A$8:$A$759=D1494,IF(ewidencja!$C$8:$C$759=E1494,ewidencja!$F$8:$F$759,0),0))</f>
        <v>0</v>
      </c>
      <c r="H1494" s="101" t="n">
        <f aca="false" t="array" ref="H1494:H1494">SUM(IF(ewidencja!$A$8:$A$759=D1494,IF(ewidencja!$C$8:$C$759=E1494,ewidencja!$G$8:$G$759,0),0))</f>
        <v>0</v>
      </c>
    </row>
    <row r="1495" s="112" customFormat="true" ht="12.75" hidden="true" customHeight="true" outlineLevel="0" collapsed="false">
      <c r="A1495" s="49" t="s">
        <v>786</v>
      </c>
      <c r="B1495" s="49"/>
      <c r="C1495" s="50" t="str">
        <f aca="false">INDEX((klasyfikacja!$B$2:$B$136),MATCH(A1495,klasyfikacja!$A$2:$A$136,0))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495" s="98" t="n">
        <v>756</v>
      </c>
      <c r="E1495" s="102" t="n">
        <v>6257</v>
      </c>
      <c r="F1495" s="100" t="n">
        <f aca="false">SUM(G1495:H1495)</f>
        <v>0</v>
      </c>
      <c r="G1495" s="101" t="n">
        <f aca="false" t="array" ref="G1495:G1495">SUM(IF(ewidencja!$A$8:$A$759=D1495,IF(ewidencja!$C$8:$C$759=E1495,ewidencja!$F$8:$F$759,0),0))</f>
        <v>0</v>
      </c>
      <c r="H1495" s="101" t="n">
        <f aca="false" t="array" ref="H1495:H1495">SUM(IF(ewidencja!$A$8:$A$759=D1495,IF(ewidencja!$C$8:$C$759=E1495,ewidencja!$G$8:$G$759,0),0))</f>
        <v>0</v>
      </c>
    </row>
    <row r="1496" s="112" customFormat="true" ht="12.75" hidden="true" customHeight="true" outlineLevel="0" collapsed="false">
      <c r="A1496" s="49" t="s">
        <v>787</v>
      </c>
      <c r="B1496" s="49"/>
      <c r="C1496" s="50" t="str">
        <f aca="false">INDEX((klasyfikacja!$B$2:$B$136),MATCH(A1496,klasyfikacja!$A$2:$A$136,0))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496" s="98" t="n">
        <v>756</v>
      </c>
      <c r="E1496" s="102" t="n">
        <v>6258</v>
      </c>
      <c r="F1496" s="100" t="n">
        <f aca="false">SUM(G1496:H1496)</f>
        <v>0</v>
      </c>
      <c r="G1496" s="101" t="n">
        <f aca="false" t="array" ref="G1496:G1496">SUM(IF(ewidencja!$A$8:$A$759=D1496,IF(ewidencja!$C$8:$C$759=E1496,ewidencja!$F$8:$F$759,0),0))</f>
        <v>0</v>
      </c>
      <c r="H1496" s="101" t="n">
        <f aca="false" t="array" ref="H1496:H1496">SUM(IF(ewidencja!$A$8:$A$759=D1496,IF(ewidencja!$C$8:$C$759=E1496,ewidencja!$G$8:$G$759,0),0))</f>
        <v>0</v>
      </c>
    </row>
    <row r="1497" s="112" customFormat="true" ht="12.75" hidden="true" customHeight="true" outlineLevel="0" collapsed="false">
      <c r="A1497" s="49" t="s">
        <v>788</v>
      </c>
      <c r="B1497" s="49"/>
      <c r="C1497" s="50" t="str">
        <f aca="false">INDEX((klasyfikacja!$B$2:$B$136),MATCH(A1497,klasyfikacja!$A$2:$A$136,0))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497" s="98" t="n">
        <v>756</v>
      </c>
      <c r="E1497" s="102" t="n">
        <v>6259</v>
      </c>
      <c r="F1497" s="100" t="n">
        <f aca="false">SUM(G1497:H1497)</f>
        <v>0</v>
      </c>
      <c r="G1497" s="101" t="n">
        <f aca="false" t="array" ref="G1497:G1497">SUM(IF(ewidencja!$A$8:$A$759=D1497,IF(ewidencja!$C$8:$C$759=E1497,ewidencja!$F$8:$F$759,0),0))</f>
        <v>0</v>
      </c>
      <c r="H1497" s="101" t="n">
        <f aca="false" t="array" ref="H1497:H1497">SUM(IF(ewidencja!$A$8:$A$759=D1497,IF(ewidencja!$C$8:$C$759=E1497,ewidencja!$G$8:$G$759,0),0))</f>
        <v>0</v>
      </c>
    </row>
    <row r="1498" s="112" customFormat="true" ht="12.75" hidden="true" customHeight="true" outlineLevel="0" collapsed="false">
      <c r="A1498" s="49" t="s">
        <v>789</v>
      </c>
      <c r="B1498" s="49"/>
      <c r="C1498" s="50" t="str">
        <f aca="false">INDEX((klasyfikacja!$B$2:$B$136),MATCH(A1498,klasyfikacja!$A$2:$A$136,0))</f>
        <v>Dotacja otrzymana z państwowych funduszy celowych na finansowanie lub dofinansowanie kosztów realizacji inwestycji i zakupów inwestycyjnych jednostek sektora finansów publicznych</v>
      </c>
      <c r="D1498" s="98" t="n">
        <v>756</v>
      </c>
      <c r="E1498" s="102" t="n">
        <v>6260</v>
      </c>
      <c r="F1498" s="100" t="n">
        <f aca="false">SUM(G1498:H1498)</f>
        <v>0</v>
      </c>
      <c r="G1498" s="101" t="n">
        <f aca="false" t="array" ref="G1498:G1498">SUM(IF(ewidencja!$A$8:$A$759=D1498,IF(ewidencja!$C$8:$C$759=E1498,ewidencja!$F$8:$F$759,0),0))</f>
        <v>0</v>
      </c>
      <c r="H1498" s="101" t="n">
        <f aca="false" t="array" ref="H1498:H1498">SUM(IF(ewidencja!$A$8:$A$759=D1498,IF(ewidencja!$C$8:$C$759=E1498,ewidencja!$G$8:$G$759,0),0))</f>
        <v>0</v>
      </c>
    </row>
    <row r="1499" s="112" customFormat="true" ht="12.75" hidden="true" customHeight="true" outlineLevel="0" collapsed="false">
      <c r="A1499" s="49" t="s">
        <v>791</v>
      </c>
      <c r="B1499" s="49"/>
      <c r="C1499" s="50" t="str">
        <f aca="false">INDEX((klasyfikacja!$B$2:$B$136),MATCH(A1499,klasyfikacja!$A$2:$A$136,0))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499" s="98" t="n">
        <v>756</v>
      </c>
      <c r="E1499" s="102" t="n">
        <v>6280</v>
      </c>
      <c r="F1499" s="100" t="n">
        <f aca="false">SUM(G1499:H1499)</f>
        <v>0</v>
      </c>
      <c r="G1499" s="101" t="n">
        <f aca="false" t="array" ref="G1499:G1499">SUM(IF(ewidencja!$A$8:$A$759=D1499,IF(ewidencja!$C$8:$C$759=E1499,ewidencja!$F$8:$F$759,0),0))</f>
        <v>0</v>
      </c>
      <c r="H1499" s="101" t="n">
        <f aca="false" t="array" ref="H1499:H1499">SUM(IF(ewidencja!$A$8:$A$759=D1499,IF(ewidencja!$C$8:$C$759=E1499,ewidencja!$G$8:$G$759,0),0))</f>
        <v>0</v>
      </c>
    </row>
    <row r="1500" s="112" customFormat="true" ht="12.75" hidden="true" customHeight="true" outlineLevel="0" collapsed="false">
      <c r="A1500" s="49" t="s">
        <v>795</v>
      </c>
      <c r="B1500" s="49"/>
      <c r="C1500" s="50" t="str">
        <f aca="false">INDEX((klasyfikacja!$B$2:$B$136),MATCH(A1500,klasyfikacja!$A$2:$A$136,0))</f>
        <v>Środki na dofinansowanie własnych inwestycji gmin, powiatów (związków gmin, związków powiatowo-gminnych, związków powiatów), samorządów województw, pozyskane z innych źródeł</v>
      </c>
      <c r="D1500" s="98" t="n">
        <v>756</v>
      </c>
      <c r="E1500" s="102" t="n">
        <v>6290</v>
      </c>
      <c r="F1500" s="100" t="n">
        <f aca="false">SUM(G1500:H1500)</f>
        <v>0</v>
      </c>
      <c r="G1500" s="101" t="n">
        <f aca="false" t="array" ref="G1500:G1500">SUM(IF(ewidencja!$A$8:$A$759=D1500,IF(ewidencja!$C$8:$C$759=E1500,ewidencja!$F$8:$F$759,0),0))</f>
        <v>0</v>
      </c>
      <c r="H1500" s="101" t="n">
        <f aca="false" t="array" ref="H1500:H1500">SUM(IF(ewidencja!$A$8:$A$759=D1500,IF(ewidencja!$C$8:$C$759=E1500,ewidencja!$G$8:$G$759,0),0))</f>
        <v>0</v>
      </c>
    </row>
    <row r="1501" s="112" customFormat="true" ht="12.75" hidden="true" customHeight="true" outlineLevel="0" collapsed="false">
      <c r="A1501" s="49" t="s">
        <v>797</v>
      </c>
      <c r="B1501" s="49"/>
      <c r="C1501" s="50" t="str">
        <f aca="false">INDEX((klasyfikacja!$B$2:$B$136),MATCH(A1501,klasyfikacja!$A$2:$A$136,0))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501" s="98" t="n">
        <v>756</v>
      </c>
      <c r="E1501" s="102" t="n">
        <v>6291</v>
      </c>
      <c r="F1501" s="100" t="n">
        <f aca="false">SUM(G1501:H1501)</f>
        <v>0</v>
      </c>
      <c r="G1501" s="101" t="n">
        <f aca="false" t="array" ref="G1501:G1501">SUM(IF(ewidencja!$A$8:$A$759=D1501,IF(ewidencja!$C$8:$C$759=E1501,ewidencja!$F$8:$F$759,0),0))</f>
        <v>0</v>
      </c>
      <c r="H1501" s="101" t="n">
        <f aca="false" t="array" ref="H1501:H1501">SUM(IF(ewidencja!$A$8:$A$759=D1501,IF(ewidencja!$C$8:$C$759=E1501,ewidencja!$G$8:$G$759,0),0))</f>
        <v>0</v>
      </c>
    </row>
    <row r="1502" s="112" customFormat="true" ht="12.75" hidden="true" customHeight="true" outlineLevel="0" collapsed="false">
      <c r="A1502" s="49" t="s">
        <v>801</v>
      </c>
      <c r="B1502" s="49"/>
      <c r="C1502" s="50" t="str">
        <f aca="false">INDEX((klasyfikacja!$B$2:$B$136),MATCH(A1502,klasyfikacja!$A$2:$A$136,0))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502" s="98" t="n">
        <v>756</v>
      </c>
      <c r="E1502" s="102" t="n">
        <v>6296</v>
      </c>
      <c r="F1502" s="100" t="n">
        <f aca="false">SUM(G1502:H1502)</f>
        <v>0</v>
      </c>
      <c r="G1502" s="101" t="n">
        <f aca="false" t="array" ref="G1502:G1502">SUM(IF(ewidencja!$A$8:$A$759=D1502,IF(ewidencja!$C$8:$C$759=E1502,ewidencja!$F$8:$F$759,0),0))</f>
        <v>0</v>
      </c>
      <c r="H1502" s="101" t="n">
        <f aca="false" t="array" ref="H1502:H1502">SUM(IF(ewidencja!$A$8:$A$759=D1502,IF(ewidencja!$C$8:$C$759=E1502,ewidencja!$G$8:$G$759,0),0))</f>
        <v>0</v>
      </c>
    </row>
    <row r="1503" s="112" customFormat="true" ht="12.75" hidden="true" customHeight="true" outlineLevel="0" collapsed="false">
      <c r="A1503" s="49" t="s">
        <v>803</v>
      </c>
      <c r="B1503" s="49"/>
      <c r="C1503" s="50" t="str">
        <f aca="false">INDEX((klasyfikacja!$B$2:$B$136),MATCH(A1503,klasyfikacja!$A$2:$A$136,0))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503" s="98" t="n">
        <v>756</v>
      </c>
      <c r="E1503" s="102" t="n">
        <v>6297</v>
      </c>
      <c r="F1503" s="100" t="n">
        <f aca="false">SUM(G1503:H1503)</f>
        <v>0</v>
      </c>
      <c r="G1503" s="101" t="n">
        <f aca="false" t="array" ref="G1503:G1503">SUM(IF(ewidencja!$A$8:$A$759=D1503,IF(ewidencja!$C$8:$C$759=E1503,ewidencja!$F$8:$F$759,0),0))</f>
        <v>0</v>
      </c>
      <c r="H1503" s="101" t="n">
        <f aca="false" t="array" ref="H1503:H1503">SUM(IF(ewidencja!$A$8:$A$759=D1503,IF(ewidencja!$C$8:$C$759=E1503,ewidencja!$G$8:$G$759,0),0))</f>
        <v>0</v>
      </c>
    </row>
    <row r="1504" s="112" customFormat="true" ht="12.75" hidden="true" customHeight="true" outlineLevel="0" collapsed="false">
      <c r="A1504" s="49" t="s">
        <v>805</v>
      </c>
      <c r="B1504" s="49"/>
      <c r="C1504" s="50" t="str">
        <f aca="false">INDEX((klasyfikacja!$B$2:$B$136),MATCH(A1504,klasyfikacja!$A$2:$A$136,0))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504" s="98" t="n">
        <v>756</v>
      </c>
      <c r="E1504" s="102" t="n">
        <v>6298</v>
      </c>
      <c r="F1504" s="100" t="n">
        <f aca="false">SUM(G1504:H1504)</f>
        <v>0</v>
      </c>
      <c r="G1504" s="101" t="n">
        <f aca="false" t="array" ref="G1504:G1504">SUM(IF(ewidencja!$A$8:$A$759=D1504,IF(ewidencja!$C$8:$C$759=E1504,ewidencja!$F$8:$F$759,0),0))</f>
        <v>0</v>
      </c>
      <c r="H1504" s="101" t="n">
        <f aca="false" t="array" ref="H1504:H1504">SUM(IF(ewidencja!$A$8:$A$759=D1504,IF(ewidencja!$C$8:$C$759=E1504,ewidencja!$G$8:$G$759,0),0))</f>
        <v>0</v>
      </c>
    </row>
    <row r="1505" s="112" customFormat="true" ht="12.75" hidden="true" customHeight="true" outlineLevel="0" collapsed="false">
      <c r="A1505" s="49" t="s">
        <v>809</v>
      </c>
      <c r="B1505" s="49"/>
      <c r="C1505" s="50" t="str">
        <f aca="false">INDEX((klasyfikacja!$B$2:$B$136),MATCH(A1505,klasyfikacja!$A$2:$A$136,0))</f>
        <v>Dotacja celowa otrzymana z tytułu pomocy finansowej udzielanej między jednostkami samorządu terytorialnego na dofinansowanie własnych zadań inwestycyjnych i zakupów inwestycyjnych</v>
      </c>
      <c r="D1505" s="98" t="n">
        <v>756</v>
      </c>
      <c r="E1505" s="102" t="n">
        <v>6300</v>
      </c>
      <c r="F1505" s="100" t="n">
        <f aca="false">SUM(G1505:H1505)</f>
        <v>0</v>
      </c>
      <c r="G1505" s="101" t="n">
        <f aca="false" t="array" ref="G1505:G1505">SUM(IF(ewidencja!$A$8:$A$759=D1505,IF(ewidencja!$C$8:$C$759=E1505,ewidencja!$F$8:$F$759,0),0))</f>
        <v>0</v>
      </c>
      <c r="H1505" s="101" t="n">
        <f aca="false" t="array" ref="H1505:H1505">SUM(IF(ewidencja!$A$8:$A$759=D1505,IF(ewidencja!$C$8:$C$759=E1505,ewidencja!$G$8:$G$759,0),0))</f>
        <v>0</v>
      </c>
    </row>
    <row r="1506" s="112" customFormat="true" ht="12.75" hidden="true" customHeight="true" outlineLevel="0" collapsed="false">
      <c r="A1506" s="49" t="s">
        <v>811</v>
      </c>
      <c r="B1506" s="49"/>
      <c r="C1506" s="50" t="str">
        <f aca="false">INDEX((klasyfikacja!$B$2:$B$136),MATCH(A1506,klasyfikacja!$A$2:$A$136,0))</f>
        <v>Dotacja celowa otrzymana z budżetu państwa na inwestycje i zakupy inwestycyjne z zakresu administracji rządowej oraz innych zadań zleconych gminom ustawami</v>
      </c>
      <c r="D1506" s="98" t="n">
        <v>756</v>
      </c>
      <c r="E1506" s="102" t="n">
        <v>6310</v>
      </c>
      <c r="F1506" s="100" t="n">
        <f aca="false">SUM(G1506:H1506)</f>
        <v>0</v>
      </c>
      <c r="G1506" s="101" t="n">
        <f aca="false" t="array" ref="G1506:G1506">SUM(IF(ewidencja!$A$8:$A$759=D1506,IF(ewidencja!$C$8:$C$759=E1506,ewidencja!$F$8:$F$759,0),0))</f>
        <v>0</v>
      </c>
      <c r="H1506" s="101" t="n">
        <f aca="false" t="array" ref="H1506:H1506">SUM(IF(ewidencja!$A$8:$A$759=D1506,IF(ewidencja!$C$8:$C$759=E1506,ewidencja!$G$8:$G$759,0),0))</f>
        <v>0</v>
      </c>
    </row>
    <row r="1507" s="112" customFormat="true" ht="12.75" hidden="true" customHeight="true" outlineLevel="0" collapsed="false">
      <c r="A1507" s="49" t="s">
        <v>813</v>
      </c>
      <c r="B1507" s="49"/>
      <c r="C1507" s="50" t="str">
        <f aca="false">INDEX((klasyfikacja!$B$2:$B$136),MATCH(A1507,klasyfikacja!$A$2:$A$136,0))</f>
        <v>Dotacja celowa otrzymana z budżetu państwa na inwestycje i zakupy inwestycyjne realizowane przez gminę na podstawie porozumień z organami administracji rządowej</v>
      </c>
      <c r="D1507" s="98" t="n">
        <v>756</v>
      </c>
      <c r="E1507" s="102" t="n">
        <v>6320</v>
      </c>
      <c r="F1507" s="100" t="n">
        <f aca="false">SUM(G1507:H1507)</f>
        <v>0</v>
      </c>
      <c r="G1507" s="101" t="n">
        <f aca="false" t="array" ref="G1507:G1507">SUM(IF(ewidencja!$A$8:$A$759=D1507,IF(ewidencja!$C$8:$C$759=E1507,ewidencja!$F$8:$F$759,0),0))</f>
        <v>0</v>
      </c>
      <c r="H1507" s="101" t="n">
        <f aca="false" t="array" ref="H1507:H1507">SUM(IF(ewidencja!$A$8:$A$759=D1507,IF(ewidencja!$C$8:$C$759=E1507,ewidencja!$G$8:$G$759,0),0))</f>
        <v>0</v>
      </c>
    </row>
    <row r="1508" s="112" customFormat="true" ht="12.75" hidden="true" customHeight="true" outlineLevel="0" collapsed="false">
      <c r="A1508" s="49" t="s">
        <v>815</v>
      </c>
      <c r="B1508" s="49"/>
      <c r="C1508" s="50" t="str">
        <f aca="false">INDEX((klasyfikacja!$B$2:$B$136),MATCH(A1508,klasyfikacja!$A$2:$A$136,0))</f>
        <v>Dotacja celowa otrzymana z budżetu państwa na realizację inwestycji i zakupów inwestycyjnych własnych gmin (związków gmin, związków powiatowo-gminnych)</v>
      </c>
      <c r="D1508" s="98" t="n">
        <v>756</v>
      </c>
      <c r="E1508" s="102" t="n">
        <v>6330</v>
      </c>
      <c r="F1508" s="100" t="n">
        <f aca="false">SUM(G1508:H1508)</f>
        <v>0</v>
      </c>
      <c r="G1508" s="101" t="n">
        <f aca="false" t="array" ref="G1508:G1508">SUM(IF(ewidencja!$A$8:$A$759=D1508,IF(ewidencja!$C$8:$C$759=E1508,ewidencja!$F$8:$F$759,0),0))</f>
        <v>0</v>
      </c>
      <c r="H1508" s="101" t="n">
        <f aca="false" t="array" ref="H1508:H1508">SUM(IF(ewidencja!$A$8:$A$759=D1508,IF(ewidencja!$C$8:$C$759=E1508,ewidencja!$G$8:$G$759,0),0))</f>
        <v>0</v>
      </c>
    </row>
    <row r="1509" s="112" customFormat="true" ht="12.75" hidden="true" customHeight="true" outlineLevel="0" collapsed="false">
      <c r="A1509" s="49" t="s">
        <v>817</v>
      </c>
      <c r="B1509" s="49"/>
      <c r="C1509" s="50" t="str">
        <f aca="false">INDEX((klasyfikacja!$B$2:$B$136),MATCH(A1509,klasyfikacja!$A$2:$A$136,0))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509" s="98" t="n">
        <v>756</v>
      </c>
      <c r="E1509" s="102" t="n">
        <v>6340</v>
      </c>
      <c r="F1509" s="100" t="n">
        <f aca="false">SUM(G1509:H1509)</f>
        <v>0</v>
      </c>
      <c r="G1509" s="101" t="n">
        <f aca="false" t="array" ref="G1509:G1509">SUM(IF(ewidencja!$A$8:$A$759=D1509,IF(ewidencja!$C$8:$C$759=E1509,ewidencja!$F$8:$F$759,0),0))</f>
        <v>0</v>
      </c>
      <c r="H1509" s="101" t="n">
        <f aca="false" t="array" ref="H1509:H1509">SUM(IF(ewidencja!$A$8:$A$759=D1509,IF(ewidencja!$C$8:$C$759=E1509,ewidencja!$G$8:$G$759,0),0))</f>
        <v>0</v>
      </c>
    </row>
    <row r="1510" s="112" customFormat="true" ht="12.75" hidden="true" customHeight="true" outlineLevel="0" collapsed="false">
      <c r="A1510" s="49" t="s">
        <v>821</v>
      </c>
      <c r="B1510" s="49"/>
      <c r="C1510" s="50" t="str">
        <f aca="false">INDEX((klasyfikacja!$B$2:$B$136),MATCH(A1510,klasyfikacja!$A$2:$A$136,0))</f>
        <v>Dotacja celowa otrzymana z budżetu państwa na inwestycje i zakupy inwestycyjne z zakresu administracji rządowej oraz inne zadania zlecone ustawami realizowane przez powiat</v>
      </c>
      <c r="D1510" s="98" t="n">
        <v>756</v>
      </c>
      <c r="E1510" s="102" t="n">
        <v>6410</v>
      </c>
      <c r="F1510" s="100" t="n">
        <f aca="false">SUM(G1510:H1510)</f>
        <v>0</v>
      </c>
      <c r="G1510" s="101" t="n">
        <f aca="false" t="array" ref="G1510:G1510">SUM(IF(ewidencja!$A$8:$A$759=D1510,IF(ewidencja!$C$8:$C$759=E1510,ewidencja!$F$8:$F$759,0),0))</f>
        <v>0</v>
      </c>
      <c r="H1510" s="101" t="n">
        <f aca="false" t="array" ref="H1510:H1510">SUM(IF(ewidencja!$A$8:$A$759=D1510,IF(ewidencja!$C$8:$C$759=E1510,ewidencja!$G$8:$G$759,0),0))</f>
        <v>0</v>
      </c>
    </row>
    <row r="1511" s="112" customFormat="true" ht="12.75" hidden="true" customHeight="true" outlineLevel="0" collapsed="false">
      <c r="A1511" s="49" t="s">
        <v>823</v>
      </c>
      <c r="B1511" s="49"/>
      <c r="C1511" s="50" t="str">
        <f aca="false">INDEX((klasyfikacja!$B$2:$B$136),MATCH(A1511,klasyfikacja!$A$2:$A$136,0))</f>
        <v>Dotacja celowa otrzymana z budżetu państwa na inwestycje i zakupy inwestycyjne realizowane przez powiat na podstawie porozumień z organami administracji rządowej</v>
      </c>
      <c r="D1511" s="98" t="n">
        <v>756</v>
      </c>
      <c r="E1511" s="102" t="n">
        <v>6420</v>
      </c>
      <c r="F1511" s="100" t="n">
        <f aca="false">SUM(G1511:H1511)</f>
        <v>0</v>
      </c>
      <c r="G1511" s="101" t="n">
        <f aca="false" t="array" ref="G1511:G1511">SUM(IF(ewidencja!$A$8:$A$759=D1511,IF(ewidencja!$C$8:$C$759=E1511,ewidencja!$F$8:$F$759,0),0))</f>
        <v>0</v>
      </c>
      <c r="H1511" s="101" t="n">
        <f aca="false" t="array" ref="H1511:H1511">SUM(IF(ewidencja!$A$8:$A$759=D1511,IF(ewidencja!$C$8:$C$759=E1511,ewidencja!$G$8:$G$759,0),0))</f>
        <v>0</v>
      </c>
    </row>
    <row r="1512" s="112" customFormat="true" ht="12.75" hidden="true" customHeight="true" outlineLevel="0" collapsed="false">
      <c r="A1512" s="49" t="s">
        <v>825</v>
      </c>
      <c r="B1512" s="49"/>
      <c r="C1512" s="50" t="str">
        <f aca="false">INDEX((klasyfikacja!$B$2:$B$136),MATCH(A1512,klasyfikacja!$A$2:$A$136,0))</f>
        <v>Dotacja celowa otrzymana z budżetu państwa na realizację inwestycji i zakupów inwestycyjnych własnych powiatu</v>
      </c>
      <c r="D1512" s="98" t="n">
        <v>756</v>
      </c>
      <c r="E1512" s="102" t="n">
        <v>6430</v>
      </c>
      <c r="F1512" s="100" t="n">
        <f aca="false">SUM(G1512:H1512)</f>
        <v>0</v>
      </c>
      <c r="G1512" s="101" t="n">
        <f aca="false" t="array" ref="G1512:G1512">SUM(IF(ewidencja!$A$8:$A$759=D1512,IF(ewidencja!$C$8:$C$759=E1512,ewidencja!$F$8:$F$759,0),0))</f>
        <v>0</v>
      </c>
      <c r="H1512" s="101" t="n">
        <f aca="false" t="array" ref="H1512:H1512">SUM(IF(ewidencja!$A$8:$A$759=D1512,IF(ewidencja!$C$8:$C$759=E1512,ewidencja!$G$8:$G$759,0),0))</f>
        <v>0</v>
      </c>
    </row>
    <row r="1513" s="112" customFormat="true" ht="12.75" hidden="true" customHeight="true" outlineLevel="0" collapsed="false">
      <c r="A1513" s="49" t="s">
        <v>827</v>
      </c>
      <c r="B1513" s="49"/>
      <c r="C1513" s="50" t="str">
        <f aca="false">INDEX((klasyfikacja!$B$2:$B$136),MATCH(A1513,klasyfikacja!$A$2:$A$136,0))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513" s="98" t="n">
        <v>756</v>
      </c>
      <c r="E1513" s="102" t="n">
        <v>6440</v>
      </c>
      <c r="F1513" s="100" t="n">
        <f aca="false">SUM(G1513:H1513)</f>
        <v>0</v>
      </c>
      <c r="G1513" s="101" t="n">
        <f aca="false" t="array" ref="G1513:G1513">SUM(IF(ewidencja!$A$8:$A$759=D1513,IF(ewidencja!$C$8:$C$759=E1513,ewidencja!$F$8:$F$759,0),0))</f>
        <v>0</v>
      </c>
      <c r="H1513" s="101" t="n">
        <f aca="false" t="array" ref="H1513:H1513">SUM(IF(ewidencja!$A$8:$A$759=D1513,IF(ewidencja!$C$8:$C$759=E1513,ewidencja!$G$8:$G$759,0),0))</f>
        <v>0</v>
      </c>
    </row>
    <row r="1514" s="112" customFormat="true" ht="12.75" hidden="true" customHeight="true" outlineLevel="0" collapsed="false">
      <c r="A1514" s="49" t="s">
        <v>829</v>
      </c>
      <c r="B1514" s="49"/>
      <c r="C1514" s="50" t="str">
        <f aca="false">INDEX((klasyfikacja!$B$2:$B$136),MATCH(A1514,klasyfikacja!$A$2:$A$136,0))</f>
        <v>Dotacja celowa otrzymana z gminy na inwestycje i zakupy inwestycyjne realizowane na podstawie porozumień (umów) między jednostkami samorządu terytorialnego</v>
      </c>
      <c r="D1514" s="98" t="n">
        <v>756</v>
      </c>
      <c r="E1514" s="102" t="n">
        <v>6610</v>
      </c>
      <c r="F1514" s="100" t="n">
        <f aca="false">SUM(G1514:H1514)</f>
        <v>0</v>
      </c>
      <c r="G1514" s="101" t="n">
        <f aca="false" t="array" ref="G1514:G1514">SUM(IF(ewidencja!$A$8:$A$759=D1514,IF(ewidencja!$C$8:$C$759=E1514,ewidencja!$F$8:$F$759,0),0))</f>
        <v>0</v>
      </c>
      <c r="H1514" s="101" t="n">
        <f aca="false" t="array" ref="H1514:H1514">SUM(IF(ewidencja!$A$8:$A$759=D1514,IF(ewidencja!$C$8:$C$759=E1514,ewidencja!$G$8:$G$759,0),0))</f>
        <v>0</v>
      </c>
    </row>
    <row r="1515" s="112" customFormat="true" ht="12.75" hidden="true" customHeight="true" outlineLevel="0" collapsed="false">
      <c r="A1515" s="49" t="s">
        <v>831</v>
      </c>
      <c r="B1515" s="49"/>
      <c r="C1515" s="50" t="str">
        <f aca="false">INDEX((klasyfikacja!$B$2:$B$136),MATCH(A1515,klasyfikacja!$A$2:$A$136,0))</f>
        <v>Dotacja celowa otrzymana z powiatu na inwestycje i zakupy inwestycyjne realizowane na podstawie porozumień (umów) między jednostkami samorządu terytorialnego</v>
      </c>
      <c r="D1515" s="98" t="n">
        <v>756</v>
      </c>
      <c r="E1515" s="102" t="n">
        <v>6620</v>
      </c>
      <c r="F1515" s="100" t="n">
        <f aca="false">SUM(G1515:H1515)</f>
        <v>0</v>
      </c>
      <c r="G1515" s="101" t="n">
        <f aca="false" t="array" ref="G1515:G1515">SUM(IF(ewidencja!$A$8:$A$759=D1515,IF(ewidencja!$C$8:$C$759=E1515,ewidencja!$F$8:$F$759,0),0))</f>
        <v>0</v>
      </c>
      <c r="H1515" s="101" t="n">
        <f aca="false" t="array" ref="H1515:H1515">SUM(IF(ewidencja!$A$8:$A$759=D1515,IF(ewidencja!$C$8:$C$759=E1515,ewidencja!$G$8:$G$759,0),0))</f>
        <v>0</v>
      </c>
    </row>
    <row r="1516" s="112" customFormat="true" ht="12.75" hidden="true" customHeight="true" outlineLevel="0" collapsed="false">
      <c r="A1516" s="49" t="s">
        <v>833</v>
      </c>
      <c r="B1516" s="49"/>
      <c r="C1516" s="50" t="str">
        <f aca="false">INDEX((klasyfikacja!$B$2:$B$136),MATCH(A1516,klasyfikacja!$A$2:$A$136,0))</f>
        <v>Dotacja celowa otrzymana z samorządu województwa na inwestycje i zakupy inwestycyjne realizowane na podstawie porozumień (umów) między jednostkami samorządu terytorialnego</v>
      </c>
      <c r="D1516" s="98" t="n">
        <v>756</v>
      </c>
      <c r="E1516" s="102" t="n">
        <v>6630</v>
      </c>
      <c r="F1516" s="100" t="n">
        <f aca="false">SUM(G1516:H1516)</f>
        <v>0</v>
      </c>
      <c r="G1516" s="101" t="n">
        <f aca="false" t="array" ref="G1516:G1516">SUM(IF(ewidencja!$A$8:$A$759=D1516,IF(ewidencja!$C$8:$C$759=E1516,ewidencja!$F$8:$F$759,0),0))</f>
        <v>0</v>
      </c>
      <c r="H1516" s="101" t="n">
        <f aca="false" t="array" ref="H1516:H1516">SUM(IF(ewidencja!$A$8:$A$759=D1516,IF(ewidencja!$C$8:$C$759=E1516,ewidencja!$G$8:$G$759,0),0))</f>
        <v>0</v>
      </c>
    </row>
    <row r="1517" s="112" customFormat="true" ht="12.75" hidden="true" customHeight="true" outlineLevel="0" collapsed="false">
      <c r="A1517" s="49" t="s">
        <v>837</v>
      </c>
      <c r="B1517" s="49"/>
      <c r="C1517" s="50" t="str">
        <f aca="false">INDEX((klasyfikacja!$B$2:$B$136),MATCH(A1517,klasyfikacja!$A$2:$A$136,0))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517" s="98" t="n">
        <v>756</v>
      </c>
      <c r="E1517" s="102" t="n">
        <v>6660</v>
      </c>
      <c r="F1517" s="100" t="n">
        <f aca="false">SUM(G1517:H1517)</f>
        <v>0</v>
      </c>
      <c r="G1517" s="101" t="n">
        <f aca="false" t="array" ref="G1517:G1517">SUM(IF(ewidencja!$A$8:$A$759=D1517,IF(ewidencja!$C$8:$C$759=E1517,ewidencja!$F$8:$F$759,0),0))</f>
        <v>0</v>
      </c>
      <c r="H1517" s="101" t="n">
        <f aca="false" t="array" ref="H1517:H1517">SUM(IF(ewidencja!$A$8:$A$759=D1517,IF(ewidencja!$C$8:$C$759=E1517,ewidencja!$G$8:$G$759,0),0))</f>
        <v>0</v>
      </c>
    </row>
    <row r="1518" s="112" customFormat="true" ht="12.75" hidden="true" customHeight="true" outlineLevel="0" collapsed="false">
      <c r="A1518" s="49" t="s">
        <v>839</v>
      </c>
      <c r="B1518" s="49"/>
      <c r="C1518" s="50" t="str">
        <f aca="false">INDEX((klasyfikacja!$B$2:$B$136),MATCH(A1518,klasyfikacja!$A$2:$A$136,0))</f>
        <v>Wpłata środków finansowych z niewykorzystanych w terminie wydatków, które nie wygasają z upływem roku budżetowego</v>
      </c>
      <c r="D1518" s="98" t="n">
        <v>756</v>
      </c>
      <c r="E1518" s="102" t="n">
        <v>6680</v>
      </c>
      <c r="F1518" s="100" t="n">
        <f aca="false">SUM(G1518:H1518)</f>
        <v>0</v>
      </c>
      <c r="G1518" s="101" t="n">
        <f aca="false" t="array" ref="G1518:G1518">SUM(IF(ewidencja!$A$8:$A$759=D1518,IF(ewidencja!$C$8:$C$759=E1518,ewidencja!$F$8:$F$759,0),0))</f>
        <v>0</v>
      </c>
      <c r="H1518" s="101" t="n">
        <f aca="false" t="array" ref="H1518:H1518">SUM(IF(ewidencja!$A$8:$A$759=D1518,IF(ewidencja!$C$8:$C$759=E1518,ewidencja!$G$8:$G$759,0),0))</f>
        <v>0</v>
      </c>
    </row>
    <row r="1519" s="112" customFormat="true" ht="12.75" hidden="true" customHeight="true" outlineLevel="0" collapsed="false">
      <c r="A1519" s="49" t="s">
        <v>841</v>
      </c>
      <c r="B1519" s="49"/>
      <c r="C1519" s="50" t="str">
        <f aca="false">INDEX((klasyfikacja!$B$2:$B$136),MATCH(A1519,klasyfikacja!$A$2:$A$136,0))</f>
        <v>Wpływy ze zwrotów niewykorzystanych dotacji oraz płatności, dotyczące dochodów majątkowych</v>
      </c>
      <c r="D1519" s="105" t="n">
        <v>756</v>
      </c>
      <c r="E1519" s="106" t="n">
        <v>6690</v>
      </c>
      <c r="F1519" s="100" t="n">
        <f aca="false">SUM(G1519:H1519)</f>
        <v>0</v>
      </c>
      <c r="G1519" s="101" t="n">
        <f aca="false" t="array" ref="G1519:G1519">SUM(IF(ewidencja!$A$8:$A$759=D1519,IF(ewidencja!$C$8:$C$759=E1519,ewidencja!$F$8:$F$759,0),0))</f>
        <v>0</v>
      </c>
      <c r="H1519" s="101" t="n">
        <f aca="false" t="array" ref="H1519:H1519">SUM(IF(ewidencja!$A$8:$A$759=D1519,IF(ewidencja!$C$8:$C$759=E1519,ewidencja!$G$8:$G$759,0),0))</f>
        <v>0</v>
      </c>
    </row>
    <row r="1520" s="93" customFormat="true" ht="30.75" hidden="false" customHeight="true" outlineLevel="0" collapsed="false">
      <c r="A1520" s="88" t="n">
        <v>758</v>
      </c>
      <c r="B1520" s="88" t="n">
        <v>1</v>
      </c>
      <c r="C1520" s="89" t="s">
        <v>885</v>
      </c>
      <c r="D1520" s="90"/>
      <c r="E1520" s="90"/>
      <c r="F1520" s="91" t="n">
        <f aca="false">SUM(G1520:H1520)</f>
        <v>1143887559</v>
      </c>
      <c r="G1520" s="92" t="n">
        <f aca="false">SUM(G1521+G1609)</f>
        <v>548028028</v>
      </c>
      <c r="H1520" s="92" t="n">
        <f aca="false">SUM(H1521+H1609)</f>
        <v>595859531</v>
      </c>
    </row>
    <row r="1521" s="51" customFormat="true" ht="18" hidden="false" customHeight="true" outlineLevel="0" collapsed="false">
      <c r="A1521" s="94"/>
      <c r="B1521" s="94"/>
      <c r="C1521" s="95" t="s">
        <v>860</v>
      </c>
      <c r="D1521" s="90"/>
      <c r="E1521" s="90"/>
      <c r="F1521" s="96" t="n">
        <f aca="false">SUM(G1521:H1521)</f>
        <v>1086387559</v>
      </c>
      <c r="G1521" s="97" t="n">
        <f aca="false">SUM(G1522:G1608)</f>
        <v>505528028</v>
      </c>
      <c r="H1521" s="97" t="n">
        <f aca="false">SUM(H1522:H1608)</f>
        <v>580859531</v>
      </c>
      <c r="K1521" s="111"/>
    </row>
    <row r="1522" s="51" customFormat="true" ht="12.75" hidden="true" customHeight="true" outlineLevel="0" collapsed="false">
      <c r="A1522" s="49" t="s">
        <v>576</v>
      </c>
      <c r="B1522" s="49"/>
      <c r="C1522" s="50" t="str">
        <f aca="false">INDEX((klasyfikacja!$B$2:$B$136),MATCH(A1522,klasyfikacja!$A$2:$A$136,0))</f>
        <v>Wpływy z podatku dochodowego od osób fizycznych</v>
      </c>
      <c r="D1522" s="98" t="n">
        <v>758</v>
      </c>
      <c r="E1522" s="99" t="s">
        <v>501</v>
      </c>
      <c r="F1522" s="100" t="n">
        <f aca="false">SUM(G1522:H1522)</f>
        <v>0</v>
      </c>
      <c r="G1522" s="101" t="n">
        <f aca="false" t="array" ref="G1522:G1522">SUM(IF(ewidencja!$A$8:$A$759=D1522,IF(ewidencja!$C$8:$C$759=E1522,ewidencja!$F$8:$F$759,0),0))</f>
        <v>0</v>
      </c>
      <c r="H1522" s="101" t="n">
        <f aca="false" t="array" ref="H1522:H1522">SUM(IF(ewidencja!$A$8:$A$759=D1522,IF(ewidencja!$C$8:$C$759=E1522,ewidencja!$G$8:$G$759,0),0))</f>
        <v>0</v>
      </c>
      <c r="K1522" s="111"/>
    </row>
    <row r="1523" s="51" customFormat="true" ht="12.75" hidden="true" customHeight="true" outlineLevel="0" collapsed="false">
      <c r="A1523" s="49" t="s">
        <v>578</v>
      </c>
      <c r="B1523" s="49"/>
      <c r="C1523" s="50" t="str">
        <f aca="false">INDEX((klasyfikacja!$B$2:$B$136),MATCH(A1523,klasyfikacja!$A$2:$A$136,0))</f>
        <v>Wpływy z podatku dochodowego od osób prawnych</v>
      </c>
      <c r="D1523" s="98" t="n">
        <v>758</v>
      </c>
      <c r="E1523" s="102" t="s">
        <v>498</v>
      </c>
      <c r="F1523" s="100" t="n">
        <f aca="false">SUM(G1523:H1523)</f>
        <v>0</v>
      </c>
      <c r="G1523" s="101" t="n">
        <f aca="false" t="array" ref="G1523:G1523">SUM(IF(ewidencja!$A$8:$A$759=D1523,IF(ewidencja!$C$8:$C$759=E1523,ewidencja!$F$8:$F$759,0),0))</f>
        <v>0</v>
      </c>
      <c r="H1523" s="101" t="n">
        <f aca="false" t="array" ref="H1523:H1523">SUM(IF(ewidencja!$A$8:$A$759=D1523,IF(ewidencja!$C$8:$C$759=E1523,ewidencja!$G$8:$G$759,0),0))</f>
        <v>0</v>
      </c>
      <c r="K1523" s="111"/>
    </row>
    <row r="1524" s="51" customFormat="true" ht="12.75" hidden="true" customHeight="true" outlineLevel="0" collapsed="false">
      <c r="A1524" s="49" t="s">
        <v>580</v>
      </c>
      <c r="B1524" s="49"/>
      <c r="C1524" s="50" t="str">
        <f aca="false">INDEX((klasyfikacja!$B$2:$B$136),MATCH(A1524,klasyfikacja!$A$2:$A$136,0))</f>
        <v>Wpływy z części opłaty za zezwolenie na sprzedaż napojów alkoholowych w obrocie hurtowym</v>
      </c>
      <c r="D1524" s="98" t="n">
        <v>758</v>
      </c>
      <c r="E1524" s="102" t="s">
        <v>334</v>
      </c>
      <c r="F1524" s="100" t="n">
        <f aca="false">SUM(G1524:H1524)</f>
        <v>0</v>
      </c>
      <c r="G1524" s="101" t="n">
        <f aca="false" t="array" ref="G1524:G1524">SUM(IF(ewidencja!$A$8:$A$759=D1524,IF(ewidencja!$C$8:$C$759=E1524,ewidencja!$F$8:$F$759,0),0))</f>
        <v>0</v>
      </c>
      <c r="H1524" s="101" t="n">
        <f aca="false" t="array" ref="H1524:H1524">SUM(IF(ewidencja!$A$8:$A$759=D1524,IF(ewidencja!$C$8:$C$759=E1524,ewidencja!$G$8:$G$759,0),0))</f>
        <v>0</v>
      </c>
      <c r="K1524" s="111"/>
    </row>
    <row r="1525" s="51" customFormat="true" ht="12.75" hidden="true" customHeight="true" outlineLevel="0" collapsed="false">
      <c r="A1525" s="49" t="s">
        <v>582</v>
      </c>
      <c r="B1525" s="49"/>
      <c r="C1525" s="50" t="str">
        <f aca="false">INDEX((klasyfikacja!$B$2:$B$136),MATCH(A1525,klasyfikacja!$A$2:$A$136,0))</f>
        <v>Wpływy z podatku od nieruchomości</v>
      </c>
      <c r="D1525" s="98" t="n">
        <v>758</v>
      </c>
      <c r="E1525" s="102" t="s">
        <v>405</v>
      </c>
      <c r="F1525" s="100" t="n">
        <f aca="false">SUM(G1525:H1525)</f>
        <v>0</v>
      </c>
      <c r="G1525" s="101" t="n">
        <f aca="false" t="array" ref="G1525:G1525">SUM(IF(ewidencja!$A$8:$A$759=D1525,IF(ewidencja!$C$8:$C$759=E1525,ewidencja!$F$8:$F$759,0),0))</f>
        <v>0</v>
      </c>
      <c r="H1525" s="101" t="n">
        <f aca="false" t="array" ref="H1525:H1525">SUM(IF(ewidencja!$A$8:$A$759=D1525,IF(ewidencja!$C$8:$C$759=E1525,ewidencja!$G$8:$G$759,0),0))</f>
        <v>0</v>
      </c>
      <c r="K1525" s="111"/>
    </row>
    <row r="1526" s="51" customFormat="true" ht="12.75" hidden="true" customHeight="true" outlineLevel="0" collapsed="false">
      <c r="A1526" s="49" t="s">
        <v>584</v>
      </c>
      <c r="B1526" s="49"/>
      <c r="C1526" s="50" t="str">
        <f aca="false">INDEX((klasyfikacja!$B$2:$B$136),MATCH(A1526,klasyfikacja!$A$2:$A$136,0))</f>
        <v>Wpływy z podatku rolnego</v>
      </c>
      <c r="D1526" s="98" t="n">
        <v>758</v>
      </c>
      <c r="E1526" s="102" t="s">
        <v>411</v>
      </c>
      <c r="F1526" s="100" t="n">
        <f aca="false">SUM(G1526:H1526)</f>
        <v>0</v>
      </c>
      <c r="G1526" s="101" t="n">
        <f aca="false" t="array" ref="G1526:G1526">SUM(IF(ewidencja!$A$8:$A$759=D1526,IF(ewidencja!$C$8:$C$759=E1526,ewidencja!$F$8:$F$759,0),0))</f>
        <v>0</v>
      </c>
      <c r="H1526" s="101" t="n">
        <f aca="false" t="array" ref="H1526:H1526">SUM(IF(ewidencja!$A$8:$A$759=D1526,IF(ewidencja!$C$8:$C$759=E1526,ewidencja!$G$8:$G$759,0),0))</f>
        <v>0</v>
      </c>
      <c r="K1526" s="111"/>
    </row>
    <row r="1527" s="51" customFormat="true" ht="12.75" hidden="true" customHeight="true" outlineLevel="0" collapsed="false">
      <c r="A1527" s="49" t="s">
        <v>586</v>
      </c>
      <c r="B1527" s="49"/>
      <c r="C1527" s="50" t="str">
        <f aca="false">INDEX((klasyfikacja!$B$2:$B$136),MATCH(A1527,klasyfikacja!$A$2:$A$136,0))</f>
        <v>Wpływy z podatku leśnego</v>
      </c>
      <c r="D1527" s="98" t="n">
        <v>758</v>
      </c>
      <c r="E1527" s="102" t="s">
        <v>400</v>
      </c>
      <c r="F1527" s="100" t="n">
        <f aca="false">SUM(G1527:H1527)</f>
        <v>0</v>
      </c>
      <c r="G1527" s="101" t="n">
        <f aca="false" t="array" ref="G1527:G1527">SUM(IF(ewidencja!$A$8:$A$759=D1527,IF(ewidencja!$C$8:$C$759=E1527,ewidencja!$F$8:$F$759,0),0))</f>
        <v>0</v>
      </c>
      <c r="H1527" s="101" t="n">
        <f aca="false" t="array" ref="H1527:H1527">SUM(IF(ewidencja!$A$8:$A$759=D1527,IF(ewidencja!$C$8:$C$759=E1527,ewidencja!$G$8:$G$759,0),0))</f>
        <v>0</v>
      </c>
      <c r="K1527" s="111"/>
    </row>
    <row r="1528" s="51" customFormat="true" ht="12.75" hidden="true" customHeight="true" outlineLevel="0" collapsed="false">
      <c r="A1528" s="49" t="s">
        <v>588</v>
      </c>
      <c r="B1528" s="49"/>
      <c r="C1528" s="50" t="str">
        <f aca="false">INDEX((klasyfikacja!$B$2:$B$136),MATCH(A1528,klasyfikacja!$A$2:$A$136,0))</f>
        <v>Wpływy z podatku od środków transportowych</v>
      </c>
      <c r="D1528" s="98" t="n">
        <v>758</v>
      </c>
      <c r="E1528" s="102" t="s">
        <v>409</v>
      </c>
      <c r="F1528" s="100" t="n">
        <f aca="false">SUM(G1528:H1528)</f>
        <v>0</v>
      </c>
      <c r="G1528" s="101" t="n">
        <f aca="false" t="array" ref="G1528:G1528">SUM(IF(ewidencja!$A$8:$A$759=D1528,IF(ewidencja!$C$8:$C$759=E1528,ewidencja!$F$8:$F$759,0),0))</f>
        <v>0</v>
      </c>
      <c r="H1528" s="101" t="n">
        <f aca="false" t="array" ref="H1528:H1528">SUM(IF(ewidencja!$A$8:$A$759=D1528,IF(ewidencja!$C$8:$C$759=E1528,ewidencja!$G$8:$G$759,0),0))</f>
        <v>0</v>
      </c>
      <c r="K1528" s="111"/>
    </row>
    <row r="1529" s="51" customFormat="true" ht="12.75" hidden="true" customHeight="true" outlineLevel="0" collapsed="false">
      <c r="A1529" s="49" t="s">
        <v>590</v>
      </c>
      <c r="B1529" s="49"/>
      <c r="C1529" s="50" t="str">
        <f aca="false">INDEX((klasyfikacja!$B$2:$B$136),MATCH(A1529,klasyfikacja!$A$2:$A$136,0))</f>
        <v>Wpływy z podatku od działalności gospodarczej osób fizycznych, opłacanego w formie karty podatkowej</v>
      </c>
      <c r="D1529" s="98" t="n">
        <v>758</v>
      </c>
      <c r="E1529" s="102" t="s">
        <v>170</v>
      </c>
      <c r="F1529" s="100" t="n">
        <f aca="false">SUM(G1529:H1529)</f>
        <v>0</v>
      </c>
      <c r="G1529" s="101" t="n">
        <f aca="false" t="array" ref="G1529:G1529">SUM(IF(ewidencja!$A$8:$A$759=D1529,IF(ewidencja!$C$8:$C$759=E1529,ewidencja!$F$8:$F$759,0),0))</f>
        <v>0</v>
      </c>
      <c r="H1529" s="101" t="n">
        <f aca="false" t="array" ref="H1529:H1529">SUM(IF(ewidencja!$A$8:$A$759=D1529,IF(ewidencja!$C$8:$C$759=E1529,ewidencja!$G$8:$G$759,0),0))</f>
        <v>0</v>
      </c>
      <c r="K1529" s="111"/>
    </row>
    <row r="1530" s="51" customFormat="true" ht="12.75" hidden="true" customHeight="true" outlineLevel="0" collapsed="false">
      <c r="A1530" s="49" t="s">
        <v>592</v>
      </c>
      <c r="B1530" s="49"/>
      <c r="C1530" s="50" t="str">
        <f aca="false">INDEX((klasyfikacja!$B$2:$B$136),MATCH(A1530,klasyfikacja!$A$2:$A$136,0))</f>
        <v>Wpływy z podatku od spadków i darowizn</v>
      </c>
      <c r="D1530" s="98" t="n">
        <v>758</v>
      </c>
      <c r="E1530" s="102" t="s">
        <v>407</v>
      </c>
      <c r="F1530" s="100" t="n">
        <f aca="false">SUM(G1530:H1530)</f>
        <v>0</v>
      </c>
      <c r="G1530" s="101" t="n">
        <f aca="false" t="array" ref="G1530:G1530">SUM(IF(ewidencja!$A$8:$A$759=D1530,IF(ewidencja!$C$8:$C$759=E1530,ewidencja!$F$8:$F$759,0),0))</f>
        <v>0</v>
      </c>
      <c r="H1530" s="101" t="n">
        <f aca="false" t="array" ref="H1530:H1530">SUM(IF(ewidencja!$A$8:$A$759=D1530,IF(ewidencja!$C$8:$C$759=E1530,ewidencja!$G$8:$G$759,0),0))</f>
        <v>0</v>
      </c>
      <c r="K1530" s="111"/>
    </row>
    <row r="1531" s="51" customFormat="true" ht="12.75" hidden="true" customHeight="true" outlineLevel="0" collapsed="false">
      <c r="A1531" s="49" t="s">
        <v>594</v>
      </c>
      <c r="B1531" s="49"/>
      <c r="C1531" s="50" t="str">
        <f aca="false">INDEX((klasyfikacja!$B$2:$B$136),MATCH(A1531,klasyfikacja!$A$2:$A$136,0))</f>
        <v>Wpływy z opłaty od posiadania psów</v>
      </c>
      <c r="D1531" s="98" t="n">
        <v>758</v>
      </c>
      <c r="E1531" s="102" t="s">
        <v>336</v>
      </c>
      <c r="F1531" s="100" t="n">
        <f aca="false">SUM(G1531:H1531)</f>
        <v>0</v>
      </c>
      <c r="G1531" s="101" t="n">
        <f aca="false" t="array" ref="G1531:G1531">SUM(IF(ewidencja!$A$8:$A$759=D1531,IF(ewidencja!$C$8:$C$759=E1531,ewidencja!$F$8:$F$759,0),0))</f>
        <v>0</v>
      </c>
      <c r="H1531" s="101" t="n">
        <f aca="false" t="array" ref="H1531:H1531">SUM(IF(ewidencja!$A$8:$A$759=D1531,IF(ewidencja!$C$8:$C$759=E1531,ewidencja!$G$8:$G$759,0),0))</f>
        <v>0</v>
      </c>
      <c r="K1531" s="111"/>
    </row>
    <row r="1532" s="51" customFormat="true" ht="12.75" hidden="true" customHeight="true" outlineLevel="0" collapsed="false">
      <c r="A1532" s="49" t="s">
        <v>596</v>
      </c>
      <c r="B1532" s="49"/>
      <c r="C1532" s="50" t="str">
        <f aca="false">INDEX((klasyfikacja!$B$2:$B$136),MATCH(A1532,klasyfikacja!$A$2:$A$136,0))</f>
        <v>Wpływy z opłaty uzdrowiskowej, pobieranej w gminach posiadających status gminy uzdrowiskowej</v>
      </c>
      <c r="D1532" s="98" t="n">
        <v>758</v>
      </c>
      <c r="E1532" s="102" t="s">
        <v>861</v>
      </c>
      <c r="F1532" s="100" t="n">
        <f aca="false">SUM(G1532:H1532)</f>
        <v>0</v>
      </c>
      <c r="G1532" s="101" t="n">
        <f aca="false" t="array" ref="G1532:G1532">SUM(IF(ewidencja!$A$8:$A$759=D1532,IF(ewidencja!$C$8:$C$759=E1532,ewidencja!$F$8:$F$759,0),0))</f>
        <v>0</v>
      </c>
      <c r="H1532" s="101" t="n">
        <f aca="false" t="array" ref="H1532:H1532">SUM(IF(ewidencja!$A$8:$A$759=D1532,IF(ewidencja!$C$8:$C$759=E1532,ewidencja!$G$8:$G$759,0),0))</f>
        <v>0</v>
      </c>
      <c r="K1532" s="111"/>
    </row>
    <row r="1533" s="51" customFormat="true" ht="12.75" hidden="true" customHeight="true" outlineLevel="0" collapsed="false">
      <c r="A1533" s="49" t="s">
        <v>598</v>
      </c>
      <c r="B1533" s="49"/>
      <c r="C1533" s="50" t="str">
        <f aca="false">INDEX((klasyfikacja!$B$2:$B$136),MATCH(A1533,klasyfikacja!$A$2:$A$136,0))</f>
        <v>Wpływy z opłaty produktowej</v>
      </c>
      <c r="D1533" s="98" t="n">
        <v>758</v>
      </c>
      <c r="E1533" s="102" t="s">
        <v>338</v>
      </c>
      <c r="F1533" s="100" t="n">
        <f aca="false">SUM(G1533:H1533)</f>
        <v>0</v>
      </c>
      <c r="G1533" s="101" t="n">
        <f aca="false" t="array" ref="G1533:G1533">SUM(IF(ewidencja!$A$8:$A$759=D1533,IF(ewidencja!$C$8:$C$759=E1533,ewidencja!$F$8:$F$759,0),0))</f>
        <v>0</v>
      </c>
      <c r="H1533" s="101" t="n">
        <f aca="false" t="array" ref="H1533:H1533">SUM(IF(ewidencja!$A$8:$A$759=D1533,IF(ewidencja!$C$8:$C$759=E1533,ewidencja!$G$8:$G$759,0),0))</f>
        <v>0</v>
      </c>
      <c r="K1533" s="111"/>
    </row>
    <row r="1534" s="51" customFormat="true" ht="12.75" hidden="true" customHeight="true" outlineLevel="0" collapsed="false">
      <c r="A1534" s="49" t="s">
        <v>600</v>
      </c>
      <c r="B1534" s="49"/>
      <c r="C1534" s="50" t="str">
        <f aca="false">INDEX((klasyfikacja!$B$2:$B$136),MATCH(A1534,klasyfikacja!$A$2:$A$136,0))</f>
        <v>Wpływy z opłaty skarbowej</v>
      </c>
      <c r="D1534" s="98" t="n">
        <v>758</v>
      </c>
      <c r="E1534" s="102" t="s">
        <v>341</v>
      </c>
      <c r="F1534" s="100" t="n">
        <f aca="false">SUM(G1534:H1534)</f>
        <v>0</v>
      </c>
      <c r="G1534" s="101" t="n">
        <f aca="false" t="array" ref="G1534:G1534">SUM(IF(ewidencja!$A$8:$A$759=D1534,IF(ewidencja!$C$8:$C$759=E1534,ewidencja!$F$8:$F$759,0),0))</f>
        <v>0</v>
      </c>
      <c r="H1534" s="101" t="n">
        <f aca="false" t="array" ref="H1534:H1534">SUM(IF(ewidencja!$A$8:$A$759=D1534,IF(ewidencja!$C$8:$C$759=E1534,ewidencja!$G$8:$G$759,0),0))</f>
        <v>0</v>
      </c>
      <c r="K1534" s="111"/>
    </row>
    <row r="1535" s="51" customFormat="true" ht="12.75" hidden="true" customHeight="true" outlineLevel="0" collapsed="false">
      <c r="A1535" s="49" t="s">
        <v>602</v>
      </c>
      <c r="B1535" s="49"/>
      <c r="C1535" s="50" t="str">
        <f aca="false">INDEX((klasyfikacja!$B$2:$B$136),MATCH(A1535,klasyfikacja!$A$2:$A$136,0))</f>
        <v>Wpływy z opłaty komunikacyjnej</v>
      </c>
      <c r="D1535" s="98" t="n">
        <v>758</v>
      </c>
      <c r="E1535" s="102" t="s">
        <v>332</v>
      </c>
      <c r="F1535" s="100" t="n">
        <f aca="false">SUM(G1535:H1535)</f>
        <v>0</v>
      </c>
      <c r="G1535" s="101" t="n">
        <f aca="false" t="array" ref="G1535:G1535">SUM(IF(ewidencja!$A$8:$A$759=D1535,IF(ewidencja!$C$8:$C$759=E1535,ewidencja!$F$8:$F$759,0),0))</f>
        <v>0</v>
      </c>
      <c r="H1535" s="101" t="n">
        <f aca="false" t="array" ref="H1535:H1535">SUM(IF(ewidencja!$A$8:$A$759=D1535,IF(ewidencja!$C$8:$C$759=E1535,ewidencja!$G$8:$G$759,0),0))</f>
        <v>0</v>
      </c>
      <c r="K1535" s="111"/>
    </row>
    <row r="1536" s="51" customFormat="true" ht="12.75" hidden="true" customHeight="true" outlineLevel="0" collapsed="false">
      <c r="A1536" s="49" t="s">
        <v>604</v>
      </c>
      <c r="B1536" s="49"/>
      <c r="C1536" s="50" t="str">
        <f aca="false">INDEX((klasyfikacja!$B$2:$B$136),MATCH(A1536,klasyfikacja!$A$2:$A$136,0))</f>
        <v>Wpływy z opłaty targowej</v>
      </c>
      <c r="D1536" s="98" t="n">
        <v>758</v>
      </c>
      <c r="E1536" s="102" t="s">
        <v>344</v>
      </c>
      <c r="F1536" s="100" t="n">
        <f aca="false">SUM(G1536:H1536)</f>
        <v>0</v>
      </c>
      <c r="G1536" s="101" t="n">
        <f aca="false" t="array" ref="G1536:G1536">SUM(IF(ewidencja!$A$8:$A$759=D1536,IF(ewidencja!$C$8:$C$759=E1536,ewidencja!$F$8:$F$759,0),0))</f>
        <v>0</v>
      </c>
      <c r="H1536" s="101" t="n">
        <f aca="false" t="array" ref="H1536:H1536">SUM(IF(ewidencja!$A$8:$A$759=D1536,IF(ewidencja!$C$8:$C$759=E1536,ewidencja!$G$8:$G$759,0),0))</f>
        <v>0</v>
      </c>
      <c r="K1536" s="111"/>
    </row>
    <row r="1537" s="51" customFormat="true" ht="12.75" hidden="true" customHeight="true" outlineLevel="0" collapsed="false">
      <c r="A1537" s="49" t="s">
        <v>606</v>
      </c>
      <c r="B1537" s="49"/>
      <c r="C1537" s="50" t="str">
        <f aca="false">INDEX((klasyfikacja!$B$2:$B$136),MATCH(A1537,klasyfikacja!$A$2:$A$136,0))</f>
        <v>Wpływy z opłaty miejscowej</v>
      </c>
      <c r="D1537" s="98" t="n">
        <v>758</v>
      </c>
      <c r="E1537" s="102" t="s">
        <v>862</v>
      </c>
      <c r="F1537" s="100" t="n">
        <f aca="false">SUM(G1537:H1537)</f>
        <v>0</v>
      </c>
      <c r="G1537" s="101" t="n">
        <f aca="false" t="array" ref="G1537:G1537">SUM(IF(ewidencja!$A$8:$A$759=D1537,IF(ewidencja!$C$8:$C$759=E1537,ewidencja!$F$8:$F$759,0),0))</f>
        <v>0</v>
      </c>
      <c r="H1537" s="101" t="n">
        <f aca="false" t="array" ref="H1537:H1537">SUM(IF(ewidencja!$A$8:$A$759=D1537,IF(ewidencja!$C$8:$C$759=E1537,ewidencja!$G$8:$G$759,0),0))</f>
        <v>0</v>
      </c>
      <c r="K1537" s="111"/>
    </row>
    <row r="1538" s="51" customFormat="true" ht="12.75" hidden="true" customHeight="true" outlineLevel="0" collapsed="false">
      <c r="A1538" s="49" t="s">
        <v>608</v>
      </c>
      <c r="B1538" s="49"/>
      <c r="C1538" s="50" t="str">
        <f aca="false">INDEX((klasyfikacja!$B$2:$B$136),MATCH(A1538,klasyfikacja!$A$2:$A$136,0))</f>
        <v>Wpływy z opłaty eksploatacyjnej</v>
      </c>
      <c r="D1538" s="98" t="n">
        <v>758</v>
      </c>
      <c r="E1538" s="102" t="s">
        <v>330</v>
      </c>
      <c r="F1538" s="100" t="n">
        <f aca="false">SUM(G1538:H1538)</f>
        <v>0</v>
      </c>
      <c r="G1538" s="101" t="n">
        <f aca="false" t="array" ref="G1538:G1538">SUM(IF(ewidencja!$A$8:$A$759=D1538,IF(ewidencja!$C$8:$C$759=E1538,ewidencja!$F$8:$F$759,0),0))</f>
        <v>0</v>
      </c>
      <c r="H1538" s="101" t="n">
        <f aca="false" t="array" ref="H1538:H1538">SUM(IF(ewidencja!$A$8:$A$759=D1538,IF(ewidencja!$C$8:$C$759=E1538,ewidencja!$G$8:$G$759,0),0))</f>
        <v>0</v>
      </c>
      <c r="K1538" s="111"/>
    </row>
    <row r="1539" s="51" customFormat="true" ht="12.75" hidden="true" customHeight="true" outlineLevel="0" collapsed="false">
      <c r="A1539" s="49" t="s">
        <v>610</v>
      </c>
      <c r="B1539" s="49"/>
      <c r="C1539" s="50" t="str">
        <f aca="false">INDEX((klasyfikacja!$B$2:$B$136),MATCH(A1539,klasyfikacja!$A$2:$A$136,0))</f>
        <v>Wpływy z opłat za trwały zarząd, użytkowanie i służebności</v>
      </c>
      <c r="D1539" s="98" t="n">
        <v>758</v>
      </c>
      <c r="E1539" s="102" t="s">
        <v>390</v>
      </c>
      <c r="F1539" s="100" t="n">
        <f aca="false">SUM(G1539:H1539)</f>
        <v>0</v>
      </c>
      <c r="G1539" s="101" t="n">
        <f aca="false" t="array" ref="G1539:G1539">SUM(IF(ewidencja!$A$8:$A$759=D1539,IF(ewidencja!$C$8:$C$759=E1539,ewidencja!$F$8:$F$759,0),0))</f>
        <v>0</v>
      </c>
      <c r="H1539" s="101" t="n">
        <f aca="false" t="array" ref="H1539:H1539">SUM(IF(ewidencja!$A$8:$A$759=D1539,IF(ewidencja!$C$8:$C$759=E1539,ewidencja!$G$8:$G$759,0),0))</f>
        <v>0</v>
      </c>
      <c r="K1539" s="111"/>
    </row>
    <row r="1540" s="51" customFormat="true" ht="12.75" hidden="true" customHeight="true" outlineLevel="0" collapsed="false">
      <c r="A1540" s="49" t="s">
        <v>612</v>
      </c>
      <c r="B1540" s="49"/>
      <c r="C1540" s="50" t="str">
        <f aca="false">INDEX((klasyfikacja!$B$2:$B$136),MATCH(A1540,klasyfikacja!$A$2:$A$136,0))</f>
        <v>Wpływy z opłat za zezwolenia na sprzedaż napojów alkoholowych</v>
      </c>
      <c r="D1540" s="98" t="n">
        <v>758</v>
      </c>
      <c r="E1540" s="102" t="s">
        <v>375</v>
      </c>
      <c r="F1540" s="100" t="n">
        <f aca="false">SUM(G1540:H1540)</f>
        <v>0</v>
      </c>
      <c r="G1540" s="101" t="n">
        <f aca="false" t="array" ref="G1540:G1540">SUM(IF(ewidencja!$A$8:$A$759=D1540,IF(ewidencja!$C$8:$C$759=E1540,ewidencja!$F$8:$F$759,0),0))</f>
        <v>0</v>
      </c>
      <c r="H1540" s="101" t="n">
        <f aca="false" t="array" ref="H1540:H1540">SUM(IF(ewidencja!$A$8:$A$759=D1540,IF(ewidencja!$C$8:$C$759=E1540,ewidencja!$G$8:$G$759,0),0))</f>
        <v>0</v>
      </c>
      <c r="K1540" s="111"/>
    </row>
    <row r="1541" s="51" customFormat="true" ht="12.75" hidden="true" customHeight="true" outlineLevel="0" collapsed="false">
      <c r="A1541" s="49" t="s">
        <v>614</v>
      </c>
      <c r="B1541" s="49"/>
      <c r="C1541" s="50" t="str">
        <f aca="false">INDEX((klasyfikacja!$B$2:$B$136),MATCH(A1541,klasyfikacja!$A$2:$A$136,0))</f>
        <v>Wpływy z innych lokalnych opłat pobieranych przez jednostki samorządu terytorialnego na podstawie odrębnych ustaw</v>
      </c>
      <c r="D1541" s="98" t="n">
        <v>758</v>
      </c>
      <c r="E1541" s="102" t="s">
        <v>30</v>
      </c>
      <c r="F1541" s="100" t="n">
        <f aca="false">SUM(G1541:H1541)</f>
        <v>0</v>
      </c>
      <c r="G1541" s="101" t="n">
        <f aca="false" t="array" ref="G1541:G1541">SUM(IF(ewidencja!$A$8:$A$759=D1541,IF(ewidencja!$C$8:$C$759=E1541,ewidencja!$F$8:$F$759,0),0))</f>
        <v>0</v>
      </c>
      <c r="H1541" s="101" t="n">
        <f aca="false" t="array" ref="H1541:H1541">SUM(IF(ewidencja!$A$8:$A$759=D1541,IF(ewidencja!$C$8:$C$759=E1541,ewidencja!$G$8:$G$759,0),0))</f>
        <v>0</v>
      </c>
      <c r="K1541" s="111"/>
    </row>
    <row r="1542" s="51" customFormat="true" ht="12.75" hidden="true" customHeight="true" outlineLevel="0" collapsed="false">
      <c r="A1542" s="49" t="s">
        <v>616</v>
      </c>
      <c r="B1542" s="49"/>
      <c r="C1542" s="50" t="str">
        <f aca="false">INDEX((klasyfikacja!$B$2:$B$136),MATCH(A1542,klasyfikacja!$A$2:$A$136,0))</f>
        <v>Wpływy z podatku od czynności cywilnoprawnych</v>
      </c>
      <c r="D1542" s="98" t="n">
        <v>758</v>
      </c>
      <c r="E1542" s="102" t="s">
        <v>403</v>
      </c>
      <c r="F1542" s="100" t="n">
        <f aca="false">SUM(G1542:H1542)</f>
        <v>0</v>
      </c>
      <c r="G1542" s="101" t="n">
        <f aca="false" t="array" ref="G1542:G1542">SUM(IF(ewidencja!$A$8:$A$759=D1542,IF(ewidencja!$C$8:$C$759=E1542,ewidencja!$F$8:$F$759,0),0))</f>
        <v>0</v>
      </c>
      <c r="H1542" s="101" t="n">
        <f aca="false" t="array" ref="H1542:H1542">SUM(IF(ewidencja!$A$8:$A$759=D1542,IF(ewidencja!$C$8:$C$759=E1542,ewidencja!$G$8:$G$759,0),0))</f>
        <v>0</v>
      </c>
      <c r="K1542" s="111"/>
    </row>
    <row r="1543" s="51" customFormat="true" ht="12.75" hidden="true" customHeight="true" outlineLevel="0" collapsed="false">
      <c r="A1543" s="49" t="s">
        <v>618</v>
      </c>
      <c r="B1543" s="49"/>
      <c r="C1543" s="50" t="str">
        <f aca="false">INDEX((klasyfikacja!$B$2:$B$136),MATCH(A1543,klasyfikacja!$A$2:$A$136,0))</f>
        <v>Wpływy z opłat z tytułu użytkowania wieczystego nieruchomości</v>
      </c>
      <c r="D1543" s="98" t="n">
        <v>758</v>
      </c>
      <c r="E1543" s="102" t="s">
        <v>393</v>
      </c>
      <c r="F1543" s="100" t="n">
        <f aca="false">SUM(G1543:H1543)</f>
        <v>0</v>
      </c>
      <c r="G1543" s="101" t="n">
        <f aca="false" t="array" ref="G1543:G1543">SUM(IF(ewidencja!$A$8:$A$759=D1543,IF(ewidencja!$C$8:$C$759=E1543,ewidencja!$F$8:$F$759,0),0))</f>
        <v>0</v>
      </c>
      <c r="H1543" s="101" t="n">
        <f aca="false" t="array" ref="H1543:H1543">SUM(IF(ewidencja!$A$8:$A$759=D1543,IF(ewidencja!$C$8:$C$759=E1543,ewidencja!$G$8:$G$759,0),0))</f>
        <v>0</v>
      </c>
      <c r="K1543" s="111"/>
    </row>
    <row r="1544" s="51" customFormat="true" ht="12.75" hidden="true" customHeight="true" outlineLevel="0" collapsed="false">
      <c r="A1544" s="49" t="s">
        <v>620</v>
      </c>
      <c r="B1544" s="49"/>
      <c r="C1544" s="50" t="str">
        <f aca="false">INDEX((klasyfikacja!$B$2:$B$136),MATCH(A1544,klasyfikacja!$A$2:$A$136,0))</f>
        <v>Wpływy z tytułu grzywien, mandatów i innych kar pieniężnych od osób fizycznych</v>
      </c>
      <c r="D1544" s="98" t="n">
        <v>758</v>
      </c>
      <c r="E1544" s="102" t="s">
        <v>173</v>
      </c>
      <c r="F1544" s="100" t="n">
        <f aca="false">SUM(G1544:H1544)</f>
        <v>0</v>
      </c>
      <c r="G1544" s="101" t="n">
        <f aca="false" t="array" ref="G1544:G1544">SUM(IF(ewidencja!$A$8:$A$759=D1544,IF(ewidencja!$C$8:$C$759=E1544,ewidencja!$F$8:$F$759,0),0))</f>
        <v>0</v>
      </c>
      <c r="H1544" s="101" t="n">
        <f aca="false" t="array" ref="H1544:H1544">SUM(IF(ewidencja!$A$8:$A$759=D1544,IF(ewidencja!$C$8:$C$759=E1544,ewidencja!$G$8:$G$759,0),0))</f>
        <v>0</v>
      </c>
      <c r="K1544" s="111"/>
    </row>
    <row r="1545" s="51" customFormat="true" ht="12.75" hidden="true" customHeight="true" outlineLevel="0" collapsed="false">
      <c r="A1545" s="49" t="s">
        <v>622</v>
      </c>
      <c r="B1545" s="49"/>
      <c r="C1545" s="50" t="str">
        <f aca="false">INDEX((klasyfikacja!$B$2:$B$136),MATCH(A1545,klasyfikacja!$A$2:$A$136,0))</f>
        <v>Wpływy z tytułu grzywien i innych kar pieniężnych od osób prawnych i innych jednostek organizacyjnych</v>
      </c>
      <c r="D1545" s="98" t="n">
        <v>758</v>
      </c>
      <c r="E1545" s="102" t="s">
        <v>195</v>
      </c>
      <c r="F1545" s="100" t="n">
        <f aca="false">SUM(G1545:H1545)</f>
        <v>0</v>
      </c>
      <c r="G1545" s="101" t="n">
        <f aca="false" t="array" ref="G1545:G1545">SUM(IF(ewidencja!$A$8:$A$759=D1545,IF(ewidencja!$C$8:$C$759=E1545,ewidencja!$F$8:$F$759,0),0))</f>
        <v>0</v>
      </c>
      <c r="H1545" s="101" t="n">
        <f aca="false" t="array" ref="H1545:H1545">SUM(IF(ewidencja!$A$8:$A$759=D1545,IF(ewidencja!$C$8:$C$759=E1545,ewidencja!$G$8:$G$759,0),0))</f>
        <v>0</v>
      </c>
      <c r="K1545" s="111"/>
    </row>
    <row r="1546" s="51" customFormat="true" ht="12.75" hidden="true" customHeight="true" outlineLevel="0" collapsed="false">
      <c r="A1546" s="49" t="s">
        <v>624</v>
      </c>
      <c r="B1546" s="49"/>
      <c r="C1546" s="50" t="str">
        <f aca="false">INDEX((klasyfikacja!$B$2:$B$136),MATCH(A1546,klasyfikacja!$A$2:$A$136,0))</f>
        <v>Wpływy z opłat za koncesje i licencje</v>
      </c>
      <c r="D1546" s="98" t="n">
        <v>758</v>
      </c>
      <c r="E1546" s="102" t="s">
        <v>356</v>
      </c>
      <c r="F1546" s="100" t="n">
        <f aca="false">SUM(G1546:H1546)</f>
        <v>0</v>
      </c>
      <c r="G1546" s="101" t="n">
        <f aca="false" t="array" ref="G1546:G1546">SUM(IF(ewidencja!$A$8:$A$759=D1546,IF(ewidencja!$C$8:$C$759=E1546,ewidencja!$F$8:$F$759,0),0))</f>
        <v>0</v>
      </c>
      <c r="H1546" s="101" t="n">
        <f aca="false" t="array" ref="H1546:H1546">SUM(IF(ewidencja!$A$8:$A$759=D1546,IF(ewidencja!$C$8:$C$759=E1546,ewidencja!$G$8:$G$759,0),0))</f>
        <v>0</v>
      </c>
      <c r="K1546" s="111"/>
    </row>
    <row r="1547" s="51" customFormat="true" ht="12.75" hidden="true" customHeight="true" outlineLevel="0" collapsed="false">
      <c r="A1547" s="49" t="s">
        <v>626</v>
      </c>
      <c r="B1547" s="49"/>
      <c r="C1547" s="50" t="str">
        <f aca="false">INDEX((klasyfikacja!$B$2:$B$136),MATCH(A1547,klasyfikacja!$A$2:$A$136,0))</f>
        <v>Wpływy z opłat egzaminacyjnych oraz opłat za wydawanie świadectw, dyplomów, zaświadczeń, certyfikatów i ich duplikatów</v>
      </c>
      <c r="D1547" s="98" t="n">
        <v>758</v>
      </c>
      <c r="E1547" s="102" t="s">
        <v>863</v>
      </c>
      <c r="F1547" s="100" t="n">
        <f aca="false">SUM(G1547:H1547)</f>
        <v>0</v>
      </c>
      <c r="G1547" s="101" t="n">
        <f aca="false" t="array" ref="G1547:G1547">SUM(IF(ewidencja!$A$8:$A$759=D1547,IF(ewidencja!$C$8:$C$759=E1547,ewidencja!$F$8:$F$759,0),0))</f>
        <v>0</v>
      </c>
      <c r="H1547" s="101" t="n">
        <f aca="false" t="array" ref="H1547:H1547">SUM(IF(ewidencja!$A$8:$A$759=D1547,IF(ewidencja!$C$8:$C$759=E1547,ewidencja!$G$8:$G$759,0),0))</f>
        <v>0</v>
      </c>
      <c r="K1547" s="111"/>
    </row>
    <row r="1548" s="51" customFormat="true" ht="12.75" hidden="true" customHeight="true" outlineLevel="0" collapsed="false">
      <c r="A1548" s="49" t="s">
        <v>628</v>
      </c>
      <c r="B1548" s="49"/>
      <c r="C1548" s="50" t="str">
        <f aca="false">INDEX((klasyfikacja!$B$2:$B$136),MATCH(A1548,klasyfikacja!$A$2:$A$136,0))</f>
        <v>Wpływy z opłat za zezwolenia, akredytacje oraz opłaty ewidencyjne, w tym opłaty za częstotliwości</v>
      </c>
      <c r="D1548" s="98" t="n">
        <v>758</v>
      </c>
      <c r="E1548" s="102" t="s">
        <v>367</v>
      </c>
      <c r="F1548" s="100" t="n">
        <f aca="false">SUM(G1548:H1548)</f>
        <v>0</v>
      </c>
      <c r="G1548" s="101" t="n">
        <f aca="false" t="array" ref="G1548:G1548">SUM(IF(ewidencja!$A$8:$A$759=D1548,IF(ewidencja!$C$8:$C$759=E1548,ewidencja!$F$8:$F$759,0),0))</f>
        <v>0</v>
      </c>
      <c r="H1548" s="101" t="n">
        <f aca="false" t="array" ref="H1548:H1548">SUM(IF(ewidencja!$A$8:$A$759=D1548,IF(ewidencja!$C$8:$C$759=E1548,ewidencja!$G$8:$G$759,0),0))</f>
        <v>0</v>
      </c>
      <c r="K1548" s="111"/>
    </row>
    <row r="1549" s="51" customFormat="true" ht="12.75" hidden="true" customHeight="true" outlineLevel="0" collapsed="false">
      <c r="A1549" s="49" t="s">
        <v>630</v>
      </c>
      <c r="B1549" s="49"/>
      <c r="C1549" s="50" t="str">
        <f aca="false">INDEX((klasyfikacja!$B$2:$B$136),MATCH(A1549,klasyfikacja!$A$2:$A$136,0))</f>
        <v>Wpływy z tytułu opłat i kosztów sądowych oraz innych opłat uiszczanych na rzecz Skarbu Państwa z tytułu postępowania sądowego i prokuratorskiego</v>
      </c>
      <c r="D1549" s="98" t="n">
        <v>758</v>
      </c>
      <c r="E1549" s="102" t="s">
        <v>203</v>
      </c>
      <c r="F1549" s="100" t="n">
        <f aca="false">SUM(G1549:H1549)</f>
        <v>0</v>
      </c>
      <c r="G1549" s="101" t="n">
        <f aca="false" t="array" ref="G1549:G1549">SUM(IF(ewidencja!$A$8:$A$759=D1549,IF(ewidencja!$C$8:$C$759=E1549,ewidencja!$F$8:$F$759,0),0))</f>
        <v>0</v>
      </c>
      <c r="H1549" s="101" t="n">
        <f aca="false" t="array" ref="H1549:H1549">SUM(IF(ewidencja!$A$8:$A$759=D1549,IF(ewidencja!$C$8:$C$759=E1549,ewidencja!$G$8:$G$759,0),0))</f>
        <v>0</v>
      </c>
      <c r="K1549" s="111"/>
    </row>
    <row r="1550" s="51" customFormat="true" ht="12.75" hidden="true" customHeight="true" outlineLevel="0" collapsed="false">
      <c r="A1550" s="49" t="s">
        <v>632</v>
      </c>
      <c r="B1550" s="49"/>
      <c r="C1550" s="50" t="str">
        <f aca="false">INDEX((klasyfikacja!$B$2:$B$136),MATCH(A1550,klasyfikacja!$A$2:$A$136,0))</f>
        <v>Wpływy z tytułu kosztów egzekucyjnych, opłaty komorniczej i kosztów upomnień</v>
      </c>
      <c r="D1550" s="98" t="n">
        <v>758</v>
      </c>
      <c r="E1550" s="102" t="s">
        <v>200</v>
      </c>
      <c r="F1550" s="100" t="n">
        <f aca="false">SUM(G1550:H1550)</f>
        <v>0</v>
      </c>
      <c r="G1550" s="101" t="n">
        <f aca="false" t="array" ref="G1550:G1550">SUM(IF(ewidencja!$A$8:$A$759=D1550,IF(ewidencja!$C$8:$C$759=E1550,ewidencja!$F$8:$F$759,0),0))</f>
        <v>0</v>
      </c>
      <c r="H1550" s="101" t="n">
        <f aca="false" t="array" ref="H1550:H1550">SUM(IF(ewidencja!$A$8:$A$759=D1550,IF(ewidencja!$C$8:$C$759=E1550,ewidencja!$G$8:$G$759,0),0))</f>
        <v>0</v>
      </c>
      <c r="K1550" s="111"/>
    </row>
    <row r="1551" s="51" customFormat="true" ht="12.75" hidden="true" customHeight="true" outlineLevel="0" collapsed="false">
      <c r="A1551" s="49" t="s">
        <v>634</v>
      </c>
      <c r="B1551" s="49"/>
      <c r="C1551" s="50" t="str">
        <f aca="false">INDEX((klasyfikacja!$B$2:$B$136),MATCH(A1551,klasyfikacja!$A$2:$A$136,0))</f>
        <v>Wpływy z opłat za wydanie prawa jazdy</v>
      </c>
      <c r="D1551" s="98" t="n">
        <v>758</v>
      </c>
      <c r="E1551" s="102" t="s">
        <v>388</v>
      </c>
      <c r="F1551" s="100" t="n">
        <f aca="false">SUM(G1551:H1551)</f>
        <v>0</v>
      </c>
      <c r="G1551" s="101" t="n">
        <f aca="false" t="array" ref="G1551:G1551">SUM(IF(ewidencja!$A$8:$A$759=D1551,IF(ewidencja!$C$8:$C$759=E1551,ewidencja!$F$8:$F$759,0),0))</f>
        <v>0</v>
      </c>
      <c r="H1551" s="101" t="n">
        <f aca="false" t="array" ref="H1551:H1551">SUM(IF(ewidencja!$A$8:$A$759=D1551,IF(ewidencja!$C$8:$C$759=E1551,ewidencja!$G$8:$G$759,0),0))</f>
        <v>0</v>
      </c>
      <c r="K1551" s="111"/>
    </row>
    <row r="1552" s="51" customFormat="true" ht="12.75" hidden="true" customHeight="true" outlineLevel="0" collapsed="false">
      <c r="A1552" s="49" t="s">
        <v>636</v>
      </c>
      <c r="B1552" s="49"/>
      <c r="C1552" s="50" t="str">
        <f aca="false">INDEX((klasyfikacja!$B$2:$B$136),MATCH(A1552,klasyfikacja!$A$2:$A$136,0))</f>
        <v>Wpływy z opłat za korzystanie z wychowania przedszkolnego</v>
      </c>
      <c r="D1552" s="98" t="n">
        <v>758</v>
      </c>
      <c r="E1552" s="102" t="s">
        <v>280</v>
      </c>
      <c r="F1552" s="100" t="n">
        <f aca="false">SUM(G1552:H1552)</f>
        <v>0</v>
      </c>
      <c r="G1552" s="101" t="n">
        <f aca="false" t="array" ref="G1552:G1552">SUM(IF(ewidencja!$A$8:$A$759=D1552,IF(ewidencja!$C$8:$C$759=E1552,ewidencja!$F$8:$F$759,0),0))</f>
        <v>0</v>
      </c>
      <c r="H1552" s="101" t="n">
        <f aca="false" t="array" ref="H1552:H1552">SUM(IF(ewidencja!$A$8:$A$759=D1552,IF(ewidencja!$C$8:$C$759=E1552,ewidencja!$G$8:$G$759,0),0))</f>
        <v>0</v>
      </c>
      <c r="K1552" s="111"/>
    </row>
    <row r="1553" s="51" customFormat="true" ht="12.75" hidden="true" customHeight="true" outlineLevel="0" collapsed="false">
      <c r="A1553" s="49" t="s">
        <v>638</v>
      </c>
      <c r="B1553" s="49"/>
      <c r="C1553" s="50" t="str">
        <f aca="false">INDEX((klasyfikacja!$B$2:$B$136),MATCH(A1553,klasyfikacja!$A$2:$A$136,0))</f>
        <v>Wpływy z opłat za korzystanie z wyżywienia w jednostkach realizujących zadania z zakresu wychowania przedszkolnego</v>
      </c>
      <c r="D1553" s="98" t="n">
        <v>758</v>
      </c>
      <c r="E1553" s="102" t="s">
        <v>510</v>
      </c>
      <c r="F1553" s="100" t="n">
        <f aca="false">SUM(G1553:H1553)</f>
        <v>0</v>
      </c>
      <c r="G1553" s="101" t="n">
        <f aca="false" t="array" ref="G1553:G1553">SUM(IF(ewidencja!$A$8:$A$759=D1553,IF(ewidencja!$C$8:$C$759=E1553,ewidencja!$F$8:$F$759,0),0))</f>
        <v>0</v>
      </c>
      <c r="H1553" s="101" t="n">
        <f aca="false" t="array" ref="H1553:H1553">SUM(IF(ewidencja!$A$8:$A$759=D1553,IF(ewidencja!$C$8:$C$759=E1553,ewidencja!$G$8:$G$759,0),0))</f>
        <v>0</v>
      </c>
      <c r="K1553" s="111"/>
    </row>
    <row r="1554" s="51" customFormat="true" ht="12.75" hidden="true" customHeight="true" outlineLevel="0" collapsed="false">
      <c r="A1554" s="49" t="s">
        <v>640</v>
      </c>
      <c r="B1554" s="49"/>
      <c r="C1554" s="50" t="str">
        <f aca="false">INDEX((klasyfikacja!$B$2:$B$136),MATCH(A1554,klasyfikacja!$A$2:$A$136,0))</f>
        <v>Wpływy od rodziców z tytułu opłaty za pobyt dziecka w pieczy zastępczej</v>
      </c>
      <c r="D1554" s="98" t="n">
        <v>758</v>
      </c>
      <c r="E1554" s="102" t="s">
        <v>248</v>
      </c>
      <c r="F1554" s="100" t="n">
        <f aca="false">SUM(G1554:H1554)</f>
        <v>0</v>
      </c>
      <c r="G1554" s="101" t="n">
        <f aca="false" t="array" ref="G1554:G1554">SUM(IF(ewidencja!$A$8:$A$759=D1554,IF(ewidencja!$C$8:$C$759=E1554,ewidencja!$F$8:$F$759,0),0))</f>
        <v>0</v>
      </c>
      <c r="H1554" s="101" t="n">
        <f aca="false" t="array" ref="H1554:H1554">SUM(IF(ewidencja!$A$8:$A$759=D1554,IF(ewidencja!$C$8:$C$759=E1554,ewidencja!$G$8:$G$759,0),0))</f>
        <v>0</v>
      </c>
      <c r="K1554" s="111"/>
    </row>
    <row r="1555" s="51" customFormat="true" ht="12.75" hidden="true" customHeight="true" outlineLevel="0" collapsed="false">
      <c r="A1555" s="49" t="s">
        <v>642</v>
      </c>
      <c r="B1555" s="49"/>
      <c r="C1555" s="50" t="str">
        <f aca="false">INDEX((klasyfikacja!$B$2:$B$136),MATCH(A1555,klasyfikacja!$A$2:$A$136,0))</f>
        <v>Wpływy z różnych opłat</v>
      </c>
      <c r="D1555" s="98" t="n">
        <v>758</v>
      </c>
      <c r="E1555" s="102" t="s">
        <v>205</v>
      </c>
      <c r="F1555" s="100" t="n">
        <f aca="false">SUM(G1555:H1555)</f>
        <v>0</v>
      </c>
      <c r="G1555" s="101" t="n">
        <f aca="false" t="array" ref="G1555:G1555">SUM(IF(ewidencja!$A$8:$A$759=D1555,IF(ewidencja!$C$8:$C$759=E1555,ewidencja!$F$8:$F$759,0),0))</f>
        <v>0</v>
      </c>
      <c r="H1555" s="101" t="n">
        <f aca="false" t="array" ref="H1555:H1555">SUM(IF(ewidencja!$A$8:$A$759=D1555,IF(ewidencja!$C$8:$C$759=E1555,ewidencja!$G$8:$G$759,0),0))</f>
        <v>0</v>
      </c>
      <c r="K1555" s="111"/>
    </row>
    <row r="1556" s="51" customFormat="true" ht="12.75" hidden="true" customHeight="true" outlineLevel="0" collapsed="false">
      <c r="A1556" s="49" t="s">
        <v>646</v>
      </c>
      <c r="B1556" s="49"/>
      <c r="C1556" s="50" t="str">
        <f aca="false">INDEX((klasyfikacja!$B$2:$B$136),MATCH(A1556,klasyfikacja!$A$2:$A$136,0))</f>
        <v>Wpływy z najmu i dzierżawy składników majątkowych Skarbu Państwa, jednostek samorządu terytorialnego lub innych jednostek zaliczanych do sektora finansów publicznych oraz innych umów o podobnym charakterze</v>
      </c>
      <c r="D1556" s="98" t="n">
        <v>758</v>
      </c>
      <c r="E1556" s="102" t="s">
        <v>58</v>
      </c>
      <c r="F1556" s="100" t="n">
        <f aca="false">SUM(G1556:H1556)</f>
        <v>0</v>
      </c>
      <c r="G1556" s="101" t="n">
        <f aca="false" t="array" ref="G1556:G1556">SUM(IF(ewidencja!$A$8:$A$759=D1556,IF(ewidencja!$C$8:$C$759=E1556,ewidencja!$F$8:$F$759,0),0))</f>
        <v>0</v>
      </c>
      <c r="H1556" s="101" t="n">
        <f aca="false" t="array" ref="H1556:H1556">SUM(IF(ewidencja!$A$8:$A$759=D1556,IF(ewidencja!$C$8:$C$759=E1556,ewidencja!$G$8:$G$759,0),0))</f>
        <v>0</v>
      </c>
      <c r="K1556" s="111"/>
    </row>
    <row r="1557" s="51" customFormat="true" ht="12.75" hidden="true" customHeight="true" outlineLevel="0" collapsed="false">
      <c r="A1557" s="49" t="s">
        <v>648</v>
      </c>
      <c r="B1557" s="49"/>
      <c r="C1557" s="50" t="str">
        <f aca="false">INDEX((klasyfikacja!$B$2:$B$136),MATCH(A1557,klasyfikacja!$A$2:$A$136,0))</f>
        <v>Wpływy z usług</v>
      </c>
      <c r="D1557" s="98" t="n">
        <v>758</v>
      </c>
      <c r="E1557" s="102" t="s">
        <v>37</v>
      </c>
      <c r="F1557" s="100" t="n">
        <f aca="false">SUM(G1557:H1557)</f>
        <v>0</v>
      </c>
      <c r="G1557" s="101" t="n">
        <f aca="false" t="array" ref="G1557:G1557">SUM(IF(ewidencja!$A$8:$A$759=D1557,IF(ewidencja!$C$8:$C$759=E1557,ewidencja!$F$8:$F$759,0),0))</f>
        <v>0</v>
      </c>
      <c r="H1557" s="101" t="n">
        <f aca="false" t="array" ref="H1557:H1557">SUM(IF(ewidencja!$A$8:$A$759=D1557,IF(ewidencja!$C$8:$C$759=E1557,ewidencja!$G$8:$G$759,0),0))</f>
        <v>0</v>
      </c>
      <c r="K1557" s="111"/>
    </row>
    <row r="1558" s="51" customFormat="true" ht="12.75" hidden="true" customHeight="true" outlineLevel="0" collapsed="false">
      <c r="A1558" s="49" t="s">
        <v>650</v>
      </c>
      <c r="B1558" s="49"/>
      <c r="C1558" s="50" t="str">
        <f aca="false">INDEX((klasyfikacja!$B$2:$B$136),MATCH(A1558,klasyfikacja!$A$2:$A$136,0))</f>
        <v>Wpływy ze sprzedaży wyrobów</v>
      </c>
      <c r="D1558" s="98" t="n">
        <v>758</v>
      </c>
      <c r="E1558" s="102" t="s">
        <v>864</v>
      </c>
      <c r="F1558" s="100" t="n">
        <f aca="false">SUM(G1558:H1558)</f>
        <v>0</v>
      </c>
      <c r="G1558" s="101" t="n">
        <f aca="false" t="array" ref="G1558:G1558">SUM(IF(ewidencja!$A$8:$A$759=D1558,IF(ewidencja!$C$8:$C$759=E1558,ewidencja!$F$8:$F$759,0),0))</f>
        <v>0</v>
      </c>
      <c r="H1558" s="101" t="n">
        <f aca="false" t="array" ref="H1558:H1558">SUM(IF(ewidencja!$A$8:$A$759=D1558,IF(ewidencja!$C$8:$C$759=E1558,ewidencja!$G$8:$G$759,0),0))</f>
        <v>0</v>
      </c>
      <c r="K1558" s="111"/>
    </row>
    <row r="1559" s="51" customFormat="true" ht="12.75" hidden="true" customHeight="true" outlineLevel="0" collapsed="false">
      <c r="A1559" s="49" t="s">
        <v>652</v>
      </c>
      <c r="B1559" s="49"/>
      <c r="C1559" s="50" t="str">
        <f aca="false">INDEX((klasyfikacja!$B$2:$B$136),MATCH(A1559,klasyfikacja!$A$2:$A$136,0))</f>
        <v>Wpływy z odsetek od dotacji oraz płatności: wykorzystanych niezgodnie z przeznaczeniem lub wykorzystanych z naruszeniem procedur, o których mowa w art. 184 ustawy, pobranych nienależnie lub w nadmiernej wysokości</v>
      </c>
      <c r="D1559" s="98" t="n">
        <v>758</v>
      </c>
      <c r="E1559" s="102" t="s">
        <v>562</v>
      </c>
      <c r="F1559" s="100" t="n">
        <f aca="false">SUM(G1559:H1559)</f>
        <v>0</v>
      </c>
      <c r="G1559" s="101" t="n">
        <f aca="false" t="array" ref="G1559:G1559">SUM(IF(ewidencja!$A$8:$A$759=D1559,IF(ewidencja!$C$8:$C$759=E1559,ewidencja!$F$8:$F$759,0),0))</f>
        <v>0</v>
      </c>
      <c r="H1559" s="101" t="n">
        <f aca="false" t="array" ref="H1559:H1559">SUM(IF(ewidencja!$A$8:$A$759=D1559,IF(ewidencja!$C$8:$C$759=E1559,ewidencja!$G$8:$G$759,0),0))</f>
        <v>0</v>
      </c>
      <c r="K1559" s="111"/>
    </row>
    <row r="1560" s="51" customFormat="true" ht="12.75" hidden="true" customHeight="true" outlineLevel="0" collapsed="false">
      <c r="A1560" s="49" t="s">
        <v>654</v>
      </c>
      <c r="B1560" s="49"/>
      <c r="C1560" s="50" t="str">
        <f aca="false">INDEX((klasyfikacja!$B$2:$B$136),MATCH(A1560,klasyfikacja!$A$2:$A$136,0))</f>
        <v>Wpływy z odsetek od nieterminowych wpłat z tytułu podatków i opłat</v>
      </c>
      <c r="D1560" s="98" t="n">
        <v>758</v>
      </c>
      <c r="E1560" s="102" t="s">
        <v>321</v>
      </c>
      <c r="F1560" s="100" t="n">
        <f aca="false">SUM(G1560:H1560)</f>
        <v>0</v>
      </c>
      <c r="G1560" s="101" t="n">
        <f aca="false" t="array" ref="G1560:G1560">SUM(IF(ewidencja!$A$8:$A$759=D1560,IF(ewidencja!$C$8:$C$759=E1560,ewidencja!$F$8:$F$759,0),0))</f>
        <v>0</v>
      </c>
      <c r="H1560" s="101" t="n">
        <f aca="false" t="array" ref="H1560:H1560">SUM(IF(ewidencja!$A$8:$A$759=D1560,IF(ewidencja!$C$8:$C$759=E1560,ewidencja!$G$8:$G$759,0),0))</f>
        <v>0</v>
      </c>
      <c r="K1560" s="111"/>
    </row>
    <row r="1561" s="51" customFormat="true" ht="12.75" hidden="true" customHeight="true" outlineLevel="0" collapsed="false">
      <c r="A1561" s="49" t="s">
        <v>656</v>
      </c>
      <c r="B1561" s="49"/>
      <c r="C1561" s="50" t="str">
        <f aca="false">INDEX((klasyfikacja!$B$2:$B$136),MATCH(A1561,klasyfikacja!$A$2:$A$136,0))</f>
        <v>Wpływy z pozostałych odsetek</v>
      </c>
      <c r="D1561" s="98" t="n">
        <v>758</v>
      </c>
      <c r="E1561" s="102" t="s">
        <v>311</v>
      </c>
      <c r="F1561" s="100" t="n">
        <f aca="false">SUM(G1561:H1561)</f>
        <v>0</v>
      </c>
      <c r="G1561" s="101" t="n">
        <f aca="false" t="array" ref="G1561:G1561">SUM(IF(ewidencja!$A$8:$A$759=D1561,IF(ewidencja!$C$8:$C$759=E1561,ewidencja!$F$8:$F$759,0),0))</f>
        <v>0</v>
      </c>
      <c r="H1561" s="101" t="n">
        <f aca="false" t="array" ref="H1561:H1561">SUM(IF(ewidencja!$A$8:$A$759=D1561,IF(ewidencja!$C$8:$C$759=E1561,ewidencja!$G$8:$G$759,0),0))</f>
        <v>0</v>
      </c>
      <c r="K1561" s="111"/>
    </row>
    <row r="1562" s="51" customFormat="true" ht="12.75" hidden="true" customHeight="true" outlineLevel="0" collapsed="false">
      <c r="A1562" s="49" t="s">
        <v>658</v>
      </c>
      <c r="B1562" s="49"/>
      <c r="C1562" s="50" t="str">
        <f aca="false">INDEX((klasyfikacja!$B$2:$B$136),MATCH(A1562,klasyfikacja!$A$2:$A$136,0))</f>
        <v>Wpływy z pozostałych odsetek (Finansowanie programów ze środków bezzwrotnych pochodzących z Unii Europejskiej)</v>
      </c>
      <c r="D1562" s="98" t="n">
        <v>758</v>
      </c>
      <c r="E1562" s="102" t="s">
        <v>865</v>
      </c>
      <c r="F1562" s="100" t="n">
        <f aca="false">SUM(G1562:H1562)</f>
        <v>0</v>
      </c>
      <c r="G1562" s="101" t="n">
        <f aca="false" t="array" ref="G1562:G1562">SUM(IF(ewidencja!$A$8:$A$759=D1562,IF(ewidencja!$C$8:$C$759=E1562,ewidencja!$F$8:$F$759,0),0))</f>
        <v>0</v>
      </c>
      <c r="H1562" s="101" t="n">
        <f aca="false" t="array" ref="H1562:H1562">SUM(IF(ewidencja!$A$8:$A$759=D1562,IF(ewidencja!$C$8:$C$759=E1562,ewidencja!$G$8:$G$759,0),0))</f>
        <v>0</v>
      </c>
      <c r="K1562" s="111"/>
    </row>
    <row r="1563" s="51" customFormat="true" ht="12.75" hidden="true" customHeight="true" outlineLevel="0" collapsed="false">
      <c r="A1563" s="49" t="s">
        <v>660</v>
      </c>
      <c r="B1563" s="49"/>
      <c r="C1563" s="50" t="str">
        <f aca="false">INDEX((klasyfikacja!$B$2:$B$136),MATCH(A1563,klasyfikacja!$A$2:$A$136,0))</f>
        <v>Wpływy z rozliczeń/zwrotów z lat ubiegłych</v>
      </c>
      <c r="D1563" s="98" t="n">
        <v>758</v>
      </c>
      <c r="E1563" s="102" t="s">
        <v>275</v>
      </c>
      <c r="F1563" s="100" t="n">
        <f aca="false">SUM(G1563:H1563)</f>
        <v>0</v>
      </c>
      <c r="G1563" s="101" t="n">
        <f aca="false" t="array" ref="G1563:G1563">SUM(IF(ewidencja!$A$8:$A$759=D1563,IF(ewidencja!$C$8:$C$759=E1563,ewidencja!$F$8:$F$759,0),0))</f>
        <v>0</v>
      </c>
      <c r="H1563" s="101" t="n">
        <f aca="false" t="array" ref="H1563:H1563">SUM(IF(ewidencja!$A$8:$A$759=D1563,IF(ewidencja!$C$8:$C$759=E1563,ewidencja!$G$8:$G$759,0),0))</f>
        <v>0</v>
      </c>
      <c r="K1563" s="111"/>
    </row>
    <row r="1564" s="51" customFormat="true" ht="12.75" hidden="true" customHeight="true" outlineLevel="0" collapsed="false">
      <c r="A1564" s="49" t="s">
        <v>662</v>
      </c>
      <c r="B1564" s="49"/>
      <c r="C1564" s="50" t="str">
        <f aca="false">INDEX((klasyfikacja!$B$2:$B$136),MATCH(A1564,klasyfikacja!$A$2:$A$136,0))</f>
        <v>Wpływy z tytułu kar i odszkodowań wynikających z umów</v>
      </c>
      <c r="D1564" s="98" t="n">
        <v>758</v>
      </c>
      <c r="E1564" s="102" t="s">
        <v>178</v>
      </c>
      <c r="F1564" s="100" t="n">
        <f aca="false">SUM(G1564:H1564)</f>
        <v>0</v>
      </c>
      <c r="G1564" s="101" t="n">
        <f aca="false" t="array" ref="G1564:G1564">SUM(IF(ewidencja!$A$8:$A$759=D1564,IF(ewidencja!$C$8:$C$759=E1564,ewidencja!$F$8:$F$759,0),0))</f>
        <v>0</v>
      </c>
      <c r="H1564" s="101" t="n">
        <f aca="false" t="array" ref="H1564:H1564">SUM(IF(ewidencja!$A$8:$A$759=D1564,IF(ewidencja!$C$8:$C$759=E1564,ewidencja!$G$8:$G$759,0),0))</f>
        <v>0</v>
      </c>
      <c r="K1564" s="111"/>
    </row>
    <row r="1565" s="51" customFormat="true" ht="12.75" hidden="true" customHeight="true" outlineLevel="0" collapsed="false">
      <c r="A1565" s="49" t="s">
        <v>664</v>
      </c>
      <c r="B1565" s="49"/>
      <c r="C1565" s="50" t="str">
        <f aca="false">INDEX((klasyfikacja!$B$2:$B$136),MATCH(A1565,klasyfikacja!$A$2:$A$136,0))</f>
        <v>Wpływy z otrzymanych spadków, zapisów i darowizn w postaci pieniężnej</v>
      </c>
      <c r="D1565" s="98" t="n">
        <v>758</v>
      </c>
      <c r="E1565" s="102" t="s">
        <v>95</v>
      </c>
      <c r="F1565" s="100" t="n">
        <f aca="false">SUM(G1565:H1565)</f>
        <v>0</v>
      </c>
      <c r="G1565" s="101" t="n">
        <f aca="false" t="array" ref="G1565:G1565">SUM(IF(ewidencja!$A$8:$A$759=D1565,IF(ewidencja!$C$8:$C$759=E1565,ewidencja!$F$8:$F$759,0),0))</f>
        <v>0</v>
      </c>
      <c r="H1565" s="101" t="n">
        <f aca="false" t="array" ref="H1565:H1565">SUM(IF(ewidencja!$A$8:$A$759=D1565,IF(ewidencja!$C$8:$C$759=E1565,ewidencja!$G$8:$G$759,0),0))</f>
        <v>0</v>
      </c>
      <c r="K1565" s="111"/>
    </row>
    <row r="1566" s="51" customFormat="true" ht="12.75" hidden="false" customHeight="true" outlineLevel="0" collapsed="false">
      <c r="A1566" s="49" t="n">
        <v>970</v>
      </c>
      <c r="B1566" s="49"/>
      <c r="C1566" s="50" t="e">
        <f aca="false">INDEX((klasyfikacja!$B$2:$B$136),MATCH(A1566,klasyfikacja!$A$2:$A$136,0))</f>
        <v>#N/A</v>
      </c>
      <c r="D1566" s="98" t="n">
        <v>758</v>
      </c>
      <c r="E1566" s="102" t="s">
        <v>153</v>
      </c>
      <c r="F1566" s="113" t="n">
        <f aca="false">SUM(G1566:H1566)</f>
        <v>30000</v>
      </c>
      <c r="G1566" s="101" t="n">
        <f aca="false" t="array" ref="G1566:G1566">SUM(IF(ewidencja!$A$8:$A$759=D1566,IF(ewidencja!$C$8:$C$759=E1566,ewidencja!$F$8:$F$759,0),0))</f>
        <v>30000</v>
      </c>
      <c r="H1566" s="101" t="n">
        <f aca="false" t="array" ref="H1566:H1566">SUM(IF(ewidencja!$A$8:$A$759=D1566,IF(ewidencja!$C$8:$C$759=E1566,ewidencja!$G$8:$G$759,0),0))</f>
        <v>0</v>
      </c>
      <c r="K1566" s="111"/>
    </row>
    <row r="1567" s="51" customFormat="true" ht="12.75" hidden="true" customHeight="true" outlineLevel="0" collapsed="false">
      <c r="A1567" s="49" t="s">
        <v>668</v>
      </c>
      <c r="B1567" s="49"/>
      <c r="C1567" s="50" t="str">
        <f aca="false">INDEX((klasyfikacja!$B$2:$B$136),MATCH(A1567,klasyfikacja!$A$2:$A$136,0))</f>
        <v>Wpływy z różnych dochodów (Finansowanie programów ze środków bezzwrotnych pochodzących z Unii Europejskiej)</v>
      </c>
      <c r="D1567" s="98" t="n">
        <v>758</v>
      </c>
      <c r="E1567" s="102" t="s">
        <v>866</v>
      </c>
      <c r="F1567" s="100" t="n">
        <f aca="false">SUM(G1567:H1567)</f>
        <v>0</v>
      </c>
      <c r="G1567" s="101" t="n">
        <f aca="false" t="array" ref="G1567:G1567">SUM(IF(ewidencja!$A$8:$A$759=D1567,IF(ewidencja!$C$8:$C$759=E1567,ewidencja!$F$8:$F$759,0),0))</f>
        <v>0</v>
      </c>
      <c r="H1567" s="101" t="n">
        <f aca="false" t="array" ref="H1567:H1567">SUM(IF(ewidencja!$A$8:$A$759=D1567,IF(ewidencja!$C$8:$C$759=E1567,ewidencja!$G$8:$G$759,0),0))</f>
        <v>0</v>
      </c>
      <c r="K1567" s="111"/>
    </row>
    <row r="1568" s="51" customFormat="true" ht="12.75" hidden="true" customHeight="true" outlineLevel="0" collapsed="false">
      <c r="A1568" s="49" t="s">
        <v>670</v>
      </c>
      <c r="B1568" s="49"/>
      <c r="C1568" s="50" t="str">
        <f aca="false">INDEX((klasyfikacja!$B$2:$B$136),MATCH(A1568,klasyfikacja!$A$2:$A$136,0))</f>
        <v>Wpływy z różnych dochodów (Płatności w zakresie budżetu środków europejskich)</v>
      </c>
      <c r="D1568" s="98" t="n">
        <v>758</v>
      </c>
      <c r="E1568" s="102" t="s">
        <v>867</v>
      </c>
      <c r="F1568" s="100" t="n">
        <f aca="false">SUM(G1568:H1568)</f>
        <v>0</v>
      </c>
      <c r="G1568" s="101" t="n">
        <f aca="false" t="array" ref="G1568:G1568">SUM(IF(ewidencja!$A$8:$A$759=D1568,IF(ewidencja!$C$8:$C$759=E1568,ewidencja!$F$8:$F$759,0),0))</f>
        <v>0</v>
      </c>
      <c r="H1568" s="101" t="n">
        <f aca="false" t="array" ref="H1568:H1568">SUM(IF(ewidencja!$A$8:$A$759=D1568,IF(ewidencja!$C$8:$C$759=E1568,ewidencja!$G$8:$G$759,0),0))</f>
        <v>0</v>
      </c>
      <c r="K1568" s="111"/>
    </row>
    <row r="1569" s="51" customFormat="true" ht="12.75" hidden="true" customHeight="true" outlineLevel="0" collapsed="false">
      <c r="A1569" s="49" t="s">
        <v>672</v>
      </c>
      <c r="B1569" s="49"/>
      <c r="C1569" s="50" t="str">
        <f aca="false">INDEX((klasyfikacja!$B$2:$B$136),MATCH(A1569,klasyfikacja!$A$2:$A$136,0))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569" s="98" t="n">
        <v>758</v>
      </c>
      <c r="E1569" s="102" t="s">
        <v>868</v>
      </c>
      <c r="F1569" s="100" t="n">
        <f aca="false">SUM(G1569:H1569)</f>
        <v>0</v>
      </c>
      <c r="G1569" s="101" t="n">
        <f aca="false" t="array" ref="G1569:G1569">SUM(IF(ewidencja!$A$8:$A$759=D1569,IF(ewidencja!$C$8:$C$759=E1569,ewidencja!$F$8:$F$759,0),0))</f>
        <v>0</v>
      </c>
      <c r="H1569" s="101" t="n">
        <f aca="false" t="array" ref="H1569:H1569">SUM(IF(ewidencja!$A$8:$A$759=D1569,IF(ewidencja!$C$8:$C$759=E1569,ewidencja!$G$8:$G$759,0),0))</f>
        <v>0</v>
      </c>
      <c r="K1569" s="111"/>
    </row>
    <row r="1570" s="51" customFormat="true" ht="12.75" hidden="true" customHeight="true" outlineLevel="0" collapsed="false">
      <c r="A1570" s="49" t="s">
        <v>674</v>
      </c>
      <c r="B1570" s="49"/>
      <c r="C1570" s="50" t="str">
        <f aca="false">INDEX((klasyfikacja!$B$2:$B$136),MATCH(A1570,klasyfikacja!$A$2:$A$136,0))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570" s="98" t="n">
        <v>758</v>
      </c>
      <c r="E1570" s="102" t="n">
        <v>2007</v>
      </c>
      <c r="F1570" s="100" t="n">
        <f aca="false">SUM(G1570:H1570)</f>
        <v>0</v>
      </c>
      <c r="G1570" s="101" t="n">
        <f aca="false" t="array" ref="G1570:G1570">SUM(IF(ewidencja!$A$8:$A$759=D1570,IF(ewidencja!$C$8:$C$759=E1570,ewidencja!$F$8:$F$759,0),0))</f>
        <v>0</v>
      </c>
      <c r="H1570" s="101" t="n">
        <f aca="false" t="array" ref="H1570:H1570">SUM(IF(ewidencja!$A$8:$A$759=D1570,IF(ewidencja!$C$8:$C$759=E1570,ewidencja!$G$8:$G$759,0),0))</f>
        <v>0</v>
      </c>
      <c r="K1570" s="111"/>
    </row>
    <row r="1571" s="51" customFormat="true" ht="12.75" hidden="true" customHeight="true" outlineLevel="0" collapsed="false">
      <c r="A1571" s="49" t="s">
        <v>676</v>
      </c>
      <c r="B1571" s="49"/>
      <c r="C1571" s="50" t="str">
        <f aca="false">INDEX((klasyfikacja!$B$2:$B$136),MATCH(A1571,klasyfikacja!$A$2:$A$136,0))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571" s="98" t="n">
        <v>758</v>
      </c>
      <c r="E1571" s="102" t="n">
        <v>2008</v>
      </c>
      <c r="F1571" s="100" t="n">
        <f aca="false">SUM(G1571:H1571)</f>
        <v>0</v>
      </c>
      <c r="G1571" s="101" t="n">
        <f aca="false" t="array" ref="G1571:G1571">SUM(IF(ewidencja!$A$8:$A$759=D1571,IF(ewidencja!$C$8:$C$759=E1571,ewidencja!$F$8:$F$759,0),0))</f>
        <v>0</v>
      </c>
      <c r="H1571" s="101" t="n">
        <f aca="false" t="array" ref="H1571:H1571">SUM(IF(ewidencja!$A$8:$A$759=D1571,IF(ewidencja!$C$8:$C$759=E1571,ewidencja!$G$8:$G$759,0),0))</f>
        <v>0</v>
      </c>
      <c r="K1571" s="111"/>
    </row>
    <row r="1572" s="51" customFormat="true" ht="12.75" hidden="true" customHeight="true" outlineLevel="0" collapsed="false">
      <c r="A1572" s="49" t="s">
        <v>678</v>
      </c>
      <c r="B1572" s="49"/>
      <c r="C1572" s="50" t="str">
        <f aca="false">INDEX((klasyfikacja!$B$2:$B$136),MATCH(A1572,klasyfikacja!$A$2:$A$136,0))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572" s="98" t="n">
        <v>758</v>
      </c>
      <c r="E1572" s="102" t="n">
        <v>2009</v>
      </c>
      <c r="F1572" s="100" t="n">
        <f aca="false">SUM(G1572:H1572)</f>
        <v>0</v>
      </c>
      <c r="G1572" s="101" t="n">
        <f aca="false" t="array" ref="G1572:G1572">SUM(IF(ewidencja!$A$8:$A$759=D1572,IF(ewidencja!$C$8:$C$759=E1572,ewidencja!$F$8:$F$759,0),0))</f>
        <v>0</v>
      </c>
      <c r="H1572" s="101" t="n">
        <f aca="false" t="array" ref="H1572:H1572">SUM(IF(ewidencja!$A$8:$A$759=D1572,IF(ewidencja!$C$8:$C$759=E1572,ewidencja!$G$8:$G$759,0),0))</f>
        <v>0</v>
      </c>
      <c r="K1572" s="111"/>
    </row>
    <row r="1573" s="51" customFormat="true" ht="25.5" hidden="true" customHeight="true" outlineLevel="0" collapsed="false">
      <c r="A1573" s="49" t="s">
        <v>680</v>
      </c>
      <c r="B1573" s="49"/>
      <c r="C1573" s="50" t="str">
        <f aca="false">INDEX((klasyfikacja!$B$2:$B$136),MATCH(A1573,klasyfikacja!$A$2:$A$136,0))</f>
        <v>Dotacja celowa otrzymana z budżetu państwa na realizację zadań bieżących z zakresu administracji rządowej oraz innych zadań zleconych gminie (związkom gmin, związkom powiatowo-gminnym) ustawami</v>
      </c>
      <c r="D1573" s="98" t="n">
        <v>758</v>
      </c>
      <c r="E1573" s="102" t="n">
        <v>2010</v>
      </c>
      <c r="F1573" s="100" t="n">
        <f aca="false">SUM(G1573:H1573)</f>
        <v>0</v>
      </c>
      <c r="G1573" s="101" t="n">
        <f aca="false" t="array" ref="G1573:G1573">SUM(IF(ewidencja!$A$8:$A$759=D1573,IF(ewidencja!$C$8:$C$759=E1573,ewidencja!$F$8:$F$759,0),0))</f>
        <v>0</v>
      </c>
      <c r="H1573" s="101" t="n">
        <f aca="false" t="array" ref="H1573:H1573">SUM(IF(ewidencja!$A$8:$A$759=D1573,IF(ewidencja!$C$8:$C$759=E1573,ewidencja!$G$8:$G$759,0),0))</f>
        <v>0</v>
      </c>
      <c r="K1573" s="111"/>
    </row>
    <row r="1574" s="51" customFormat="true" ht="12.75" hidden="true" customHeight="true" outlineLevel="0" collapsed="false">
      <c r="A1574" s="49" t="s">
        <v>682</v>
      </c>
      <c r="B1574" s="49"/>
      <c r="C1574" s="50" t="str">
        <f aca="false">INDEX((klasyfikacja!$B$2:$B$136),MATCH(A1574,klasyfikacja!$A$2:$A$136,0))</f>
        <v>Dotacja celowa otrzymana z budżetu państwa na zadania bieżące realizowane przez gminę na podstawie porozumień z organami administracji rządowej</v>
      </c>
      <c r="D1574" s="98" t="n">
        <v>758</v>
      </c>
      <c r="E1574" s="102" t="n">
        <v>2020</v>
      </c>
      <c r="F1574" s="100" t="n">
        <f aca="false">SUM(G1574:H1574)</f>
        <v>0</v>
      </c>
      <c r="G1574" s="101" t="n">
        <f aca="false" t="array" ref="G1574:G1574">SUM(IF(ewidencja!$A$8:$A$759=D1574,IF(ewidencja!$C$8:$C$759=E1574,ewidencja!$F$8:$F$759,0),0))</f>
        <v>0</v>
      </c>
      <c r="H1574" s="101" t="n">
        <f aca="false" t="array" ref="H1574:H1574">SUM(IF(ewidencja!$A$8:$A$759=D1574,IF(ewidencja!$C$8:$C$759=E1574,ewidencja!$G$8:$G$759,0),0))</f>
        <v>0</v>
      </c>
      <c r="K1574" s="111"/>
    </row>
    <row r="1575" s="51" customFormat="true" ht="25.5" hidden="true" customHeight="true" outlineLevel="0" collapsed="false">
      <c r="A1575" s="49" t="s">
        <v>684</v>
      </c>
      <c r="B1575" s="49"/>
      <c r="C1575" s="50" t="str">
        <f aca="false">INDEX((klasyfikacja!$B$2:$B$136),MATCH(A1575,klasyfikacja!$A$2:$A$136,0))</f>
        <v>Dotacja celowa otrzymana z budżetu państwa na realizację własnych zadań bieżących gmin (związków gmin, związków powiatowo-gminnych)</v>
      </c>
      <c r="D1575" s="98" t="n">
        <v>758</v>
      </c>
      <c r="E1575" s="102" t="n">
        <v>2030</v>
      </c>
      <c r="F1575" s="100" t="n">
        <f aca="false">SUM(G1575:H1575)</f>
        <v>0</v>
      </c>
      <c r="G1575" s="101" t="n">
        <f aca="false" t="array" ref="G1575:G1575">SUM(IF(ewidencja!$A$8:$A$759=D1575,IF(ewidencja!$C$8:$C$759=E1575,ewidencja!$F$8:$F$759,0),0))</f>
        <v>0</v>
      </c>
      <c r="H1575" s="101" t="n">
        <f aca="false" t="array" ref="H1575:H1575">SUM(IF(ewidencja!$A$8:$A$759=D1575,IF(ewidencja!$C$8:$C$759=E1575,ewidencja!$G$8:$G$759,0),0))</f>
        <v>0</v>
      </c>
      <c r="K1575" s="111"/>
    </row>
    <row r="1576" s="51" customFormat="true" ht="25.5" hidden="true" customHeight="true" outlineLevel="0" collapsed="false">
      <c r="A1576" s="49" t="s">
        <v>688</v>
      </c>
      <c r="B1576" s="49"/>
      <c r="C1576" s="50" t="str">
        <f aca="false">INDEX((klasyfikacja!$B$2:$B$136),MATCH(A1576,klasyfikacja!$A$2:$A$136,0))</f>
        <v>Dotacja celowa otrzymana z budżetu państwa na realizację zadań bieżących gmin z zakresu edukacyjnej opieki wychowawczej finansowanych w całości przez budżet państwa w ramach programów rządowych</v>
      </c>
      <c r="D1576" s="98" t="n">
        <v>758</v>
      </c>
      <c r="E1576" s="102" t="n">
        <v>2040</v>
      </c>
      <c r="F1576" s="100" t="n">
        <f aca="false">SUM(G1576:H1576)</f>
        <v>0</v>
      </c>
      <c r="G1576" s="101" t="n">
        <f aca="false" t="array" ref="G1576:G1576">SUM(IF(ewidencja!$A$8:$A$759=D1576,IF(ewidencja!$C$8:$C$759=E1576,ewidencja!$F$8:$F$759,0),0))</f>
        <v>0</v>
      </c>
      <c r="H1576" s="101" t="n">
        <f aca="false" t="array" ref="H1576:H1576">SUM(IF(ewidencja!$A$8:$A$759=D1576,IF(ewidencja!$C$8:$C$759=E1576,ewidencja!$G$8:$G$759,0),0))</f>
        <v>0</v>
      </c>
      <c r="K1576" s="111"/>
    </row>
    <row r="1577" s="51" customFormat="true" ht="37.5" hidden="true" customHeight="true" outlineLevel="0" collapsed="false">
      <c r="A1577" s="49" t="s">
        <v>690</v>
      </c>
      <c r="B1577" s="49"/>
      <c r="C1577" s="50" t="str">
        <f aca="false">INDEX((klasyfikacja!$B$2:$B$136),MATCH(A1577,klasyfikacja!$A$2:$A$136,0))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577" s="98" t="n">
        <v>758</v>
      </c>
      <c r="E1577" s="102" t="n">
        <v>2057</v>
      </c>
      <c r="F1577" s="100" t="n">
        <f aca="false">SUM(G1577:H1577)</f>
        <v>0</v>
      </c>
      <c r="G1577" s="101" t="n">
        <f aca="false" t="array" ref="G1577:G1577">SUM(IF(ewidencja!$A$8:$A$759=D1577,IF(ewidencja!$C$8:$C$759=E1577,ewidencja!$F$8:$F$759,0),0))</f>
        <v>0</v>
      </c>
      <c r="H1577" s="101" t="n">
        <f aca="false" t="array" ref="H1577:H1577">SUM(IF(ewidencja!$A$8:$A$759=D1577,IF(ewidencja!$C$8:$C$759=E1577,ewidencja!$G$8:$G$759,0),0))</f>
        <v>0</v>
      </c>
      <c r="K1577" s="111"/>
    </row>
    <row r="1578" s="51" customFormat="true" ht="37.5" hidden="true" customHeight="true" outlineLevel="0" collapsed="false">
      <c r="A1578" s="49" t="s">
        <v>692</v>
      </c>
      <c r="B1578" s="49"/>
      <c r="C1578" s="50" t="str">
        <f aca="false">INDEX((klasyfikacja!$B$2:$B$136),MATCH(A1578,klasyfikacja!$A$2:$A$136,0))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578" s="98" t="n">
        <v>758</v>
      </c>
      <c r="E1578" s="102" t="n">
        <v>2058</v>
      </c>
      <c r="F1578" s="100" t="n">
        <f aca="false">SUM(G1578:H1578)</f>
        <v>0</v>
      </c>
      <c r="G1578" s="101" t="n">
        <f aca="false" t="array" ref="G1578:G1578">SUM(IF(ewidencja!$A$8:$A$759=D1578,IF(ewidencja!$C$8:$C$759=E1578,ewidencja!$F$8:$F$759,0),0))</f>
        <v>0</v>
      </c>
      <c r="H1578" s="101" t="n">
        <f aca="false" t="array" ref="H1578:H1578">SUM(IF(ewidencja!$A$8:$A$759=D1578,IF(ewidencja!$C$8:$C$759=E1578,ewidencja!$G$8:$G$759,0),0))</f>
        <v>0</v>
      </c>
      <c r="K1578" s="111"/>
    </row>
    <row r="1579" s="51" customFormat="true" ht="37.5" hidden="true" customHeight="true" outlineLevel="0" collapsed="false">
      <c r="A1579" s="49" t="s">
        <v>694</v>
      </c>
      <c r="B1579" s="49"/>
      <c r="C1579" s="50" t="str">
        <f aca="false">INDEX((klasyfikacja!$B$2:$B$136),MATCH(A1579,klasyfikacja!$A$2:$A$136,0))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579" s="98" t="n">
        <v>758</v>
      </c>
      <c r="E1579" s="102" t="n">
        <v>2059</v>
      </c>
      <c r="F1579" s="100" t="n">
        <f aca="false">SUM(G1579:H1579)</f>
        <v>0</v>
      </c>
      <c r="G1579" s="101" t="n">
        <f aca="false" t="array" ref="G1579:G1579">SUM(IF(ewidencja!$A$8:$A$759=D1579,IF(ewidencja!$C$8:$C$759=E1579,ewidencja!$F$8:$F$759,0),0))</f>
        <v>0</v>
      </c>
      <c r="H1579" s="101" t="n">
        <f aca="false" t="array" ref="H1579:H1579">SUM(IF(ewidencja!$A$8:$A$759=D1579,IF(ewidencja!$C$8:$C$759=E1579,ewidencja!$G$8:$G$759,0),0))</f>
        <v>0</v>
      </c>
      <c r="K1579" s="111"/>
    </row>
    <row r="1580" s="51" customFormat="true" ht="37.5" hidden="true" customHeight="true" outlineLevel="0" collapsed="false">
      <c r="A1580" s="49" t="s">
        <v>696</v>
      </c>
      <c r="B1580" s="49"/>
      <c r="C1580" s="50" t="str">
        <f aca="false">INDEX((klasyfikacja!$B$2:$B$136),MATCH(A1580,klasyfikacja!$A$2:$A$136,0))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1580" s="98" t="n">
        <v>758</v>
      </c>
      <c r="E1580" s="102" t="n">
        <v>2060</v>
      </c>
      <c r="F1580" s="100" t="n">
        <f aca="false">SUM(G1580:H1580)</f>
        <v>0</v>
      </c>
      <c r="G1580" s="101" t="n">
        <f aca="false" t="array" ref="G1580:G1580">SUM(IF(ewidencja!$A$8:$A$759=D1580,IF(ewidencja!$C$8:$C$759=E1580,ewidencja!$F$8:$F$759,0),0))</f>
        <v>0</v>
      </c>
      <c r="H1580" s="101" t="n">
        <f aca="false" t="array" ref="H1580:H1580">SUM(IF(ewidencja!$A$8:$A$759=D1580,IF(ewidencja!$C$8:$C$759=E1580,ewidencja!$G$8:$G$759,0),0))</f>
        <v>0</v>
      </c>
      <c r="K1580" s="111"/>
    </row>
    <row r="1581" s="51" customFormat="true" ht="12.75" hidden="true" customHeight="true" outlineLevel="0" collapsed="false">
      <c r="A1581" s="49" t="s">
        <v>698</v>
      </c>
      <c r="B1581" s="49"/>
      <c r="C1581" s="50" t="str">
        <f aca="false">INDEX((klasyfikacja!$B$2:$B$136),MATCH(A1581,klasyfikacja!$A$2:$A$136,0))</f>
        <v>Dotacja celowa otrzymana z budżetu państwa na zadania bieżące z zakresu administracji rządowej oraz inne zadania zlecone ustawami realizowane przez powiat</v>
      </c>
      <c r="D1581" s="98" t="n">
        <v>758</v>
      </c>
      <c r="E1581" s="102" t="n">
        <v>2110</v>
      </c>
      <c r="F1581" s="100" t="n">
        <f aca="false">SUM(G1581:H1581)</f>
        <v>0</v>
      </c>
      <c r="G1581" s="101" t="n">
        <f aca="false" t="array" ref="G1581:G1581">SUM(IF(ewidencja!$A$8:$A$759=D1581,IF(ewidencja!$C$8:$C$759=E1581,ewidencja!$F$8:$F$759,0),0))</f>
        <v>0</v>
      </c>
      <c r="H1581" s="101" t="n">
        <f aca="false" t="array" ref="H1581:H1581">SUM(IF(ewidencja!$A$8:$A$759=D1581,IF(ewidencja!$C$8:$C$759=E1581,ewidencja!$G$8:$G$759,0),0))</f>
        <v>0</v>
      </c>
      <c r="K1581" s="111"/>
    </row>
    <row r="1582" s="51" customFormat="true" ht="12.75" hidden="true" customHeight="true" outlineLevel="0" collapsed="false">
      <c r="A1582" s="49" t="s">
        <v>700</v>
      </c>
      <c r="B1582" s="49"/>
      <c r="C1582" s="50" t="str">
        <f aca="false">INDEX((klasyfikacja!$B$2:$B$136),MATCH(A1582,klasyfikacja!$A$2:$A$136,0))</f>
        <v>Dotacja celowa otrzymana z budżetu państwa na zadania bieżące realizowane przez powiat na podstawie porozumień z organami administracji rządowej</v>
      </c>
      <c r="D1582" s="98" t="n">
        <v>758</v>
      </c>
      <c r="E1582" s="102" t="n">
        <v>2120</v>
      </c>
      <c r="F1582" s="100" t="n">
        <f aca="false">SUM(G1582:H1582)</f>
        <v>0</v>
      </c>
      <c r="G1582" s="101" t="n">
        <f aca="false" t="array" ref="G1582:G1582">SUM(IF(ewidencja!$A$8:$A$759=D1582,IF(ewidencja!$C$8:$C$759=E1582,ewidencja!$F$8:$F$759,0),0))</f>
        <v>0</v>
      </c>
      <c r="H1582" s="101" t="n">
        <f aca="false" t="array" ref="H1582:H1582">SUM(IF(ewidencja!$A$8:$A$759=D1582,IF(ewidencja!$C$8:$C$759=E1582,ewidencja!$G$8:$G$759,0),0))</f>
        <v>0</v>
      </c>
      <c r="K1582" s="111"/>
    </row>
    <row r="1583" s="51" customFormat="true" ht="12.75" hidden="true" customHeight="true" outlineLevel="0" collapsed="false">
      <c r="A1583" s="49" t="s">
        <v>702</v>
      </c>
      <c r="B1583" s="49"/>
      <c r="C1583" s="50" t="str">
        <f aca="false">INDEX((klasyfikacja!$B$2:$B$136),MATCH(A1583,klasyfikacja!$A$2:$A$136,0))</f>
        <v>Dotacja celowa otrzymana z budżetu państwa na realizację bieżących zadań własnych powiatu</v>
      </c>
      <c r="D1583" s="98" t="n">
        <v>758</v>
      </c>
      <c r="E1583" s="102" t="n">
        <v>2130</v>
      </c>
      <c r="F1583" s="100" t="n">
        <f aca="false">SUM(G1583:H1583)</f>
        <v>0</v>
      </c>
      <c r="G1583" s="101" t="n">
        <f aca="false" t="array" ref="G1583:G1583">SUM(IF(ewidencja!$A$8:$A$759=D1583,IF(ewidencja!$C$8:$C$759=E1583,ewidencja!$F$8:$F$759,0),0))</f>
        <v>0</v>
      </c>
      <c r="H1583" s="101" t="n">
        <f aca="false" t="array" ref="H1583:H1583">SUM(IF(ewidencja!$A$8:$A$759=D1583,IF(ewidencja!$C$8:$C$759=E1583,ewidencja!$G$8:$G$759,0),0))</f>
        <v>0</v>
      </c>
      <c r="K1583" s="111"/>
    </row>
    <row r="1584" s="51" customFormat="true" ht="12.75" hidden="true" customHeight="true" outlineLevel="0" collapsed="false">
      <c r="A1584" s="49" t="s">
        <v>704</v>
      </c>
      <c r="B1584" s="49"/>
      <c r="C1584" s="50" t="str">
        <f aca="false">INDEX((klasyfikacja!$B$2:$B$136),MATCH(A1584,klasyfikacja!$A$2:$A$136,0))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1584" s="98" t="n">
        <v>758</v>
      </c>
      <c r="E1584" s="102" t="n">
        <v>2160</v>
      </c>
      <c r="F1584" s="100" t="n">
        <f aca="false">SUM(G1584:H1584)</f>
        <v>0</v>
      </c>
      <c r="G1584" s="101" t="n">
        <f aca="false" t="array" ref="G1584:G1584">SUM(IF(ewidencja!$A$8:$A$759=D1584,IF(ewidencja!$C$8:$C$759=E1584,ewidencja!$F$8:$F$759,0),0))</f>
        <v>0</v>
      </c>
      <c r="H1584" s="101" t="n">
        <f aca="false" t="array" ref="H1584:H1584">SUM(IF(ewidencja!$A$8:$A$759=D1584,IF(ewidencja!$C$8:$C$759=E1584,ewidencja!$G$8:$G$759,0),0))</f>
        <v>0</v>
      </c>
      <c r="K1584" s="111"/>
    </row>
    <row r="1585" s="51" customFormat="true" ht="12.75" hidden="true" customHeight="true" outlineLevel="0" collapsed="false">
      <c r="A1585" s="49" t="s">
        <v>708</v>
      </c>
      <c r="B1585" s="49"/>
      <c r="C1585" s="50" t="str">
        <f aca="false">INDEX((klasyfikacja!$B$2:$B$136),MATCH(A1585,klasyfikacja!$A$2:$A$136,0))</f>
        <v>Dotacja celowa otrzymana z gminy na zadania bieżące realizowane na podstawie porozumień (umów) między jednostkami samorządu terytorialnego</v>
      </c>
      <c r="D1585" s="98" t="n">
        <v>758</v>
      </c>
      <c r="E1585" s="102" t="n">
        <v>2310</v>
      </c>
      <c r="F1585" s="100" t="n">
        <f aca="false">SUM(G1585:H1585)</f>
        <v>0</v>
      </c>
      <c r="G1585" s="101" t="n">
        <f aca="false" t="array" ref="G1585:G1585">SUM(IF(ewidencja!$A$8:$A$759=D1585,IF(ewidencja!$C$8:$C$759=E1585,ewidencja!$F$8:$F$759,0),0))</f>
        <v>0</v>
      </c>
      <c r="H1585" s="101" t="n">
        <f aca="false" t="array" ref="H1585:H1585">SUM(IF(ewidencja!$A$8:$A$759=D1585,IF(ewidencja!$C$8:$C$759=E1585,ewidencja!$G$8:$G$759,0),0))</f>
        <v>0</v>
      </c>
      <c r="K1585" s="111"/>
    </row>
    <row r="1586" s="51" customFormat="true" ht="12.75" hidden="true" customHeight="true" outlineLevel="0" collapsed="false">
      <c r="A1586" s="49" t="s">
        <v>712</v>
      </c>
      <c r="B1586" s="49"/>
      <c r="C1586" s="50" t="str">
        <f aca="false">INDEX((klasyfikacja!$B$2:$B$136),MATCH(A1586,klasyfikacja!$A$2:$A$136,0))</f>
        <v>Dotacja celowa otrzymana z powiatu na zadania bieżące realizowane na podstawie porozumień (umów) między jednostkami samorządu terytorialnego</v>
      </c>
      <c r="D1586" s="98" t="n">
        <v>758</v>
      </c>
      <c r="E1586" s="102" t="n">
        <v>2320</v>
      </c>
      <c r="F1586" s="100" t="n">
        <f aca="false">SUM(G1586:H1586)</f>
        <v>0</v>
      </c>
      <c r="G1586" s="101" t="n">
        <f aca="false" t="array" ref="G1586:G1586">SUM(IF(ewidencja!$A$8:$A$759=D1586,IF(ewidencja!$C$8:$C$759=E1586,ewidencja!$F$8:$F$759,0),0))</f>
        <v>0</v>
      </c>
      <c r="H1586" s="101" t="n">
        <f aca="false" t="array" ref="H1586:H1586">SUM(IF(ewidencja!$A$8:$A$759=D1586,IF(ewidencja!$C$8:$C$759=E1586,ewidencja!$G$8:$G$759,0),0))</f>
        <v>0</v>
      </c>
      <c r="K1586" s="111"/>
    </row>
    <row r="1587" s="51" customFormat="true" ht="12.75" hidden="true" customHeight="true" outlineLevel="0" collapsed="false">
      <c r="A1587" s="49" t="s">
        <v>714</v>
      </c>
      <c r="B1587" s="49"/>
      <c r="C1587" s="50" t="str">
        <f aca="false">INDEX((klasyfikacja!$B$2:$B$136),MATCH(A1587,klasyfikacja!$A$2:$A$136,0))</f>
        <v>Dotacja celowa otrzymana od samorządu województwa na zadania bieżące realizowane na podstawie porozumień (umów) między jednostkami samorządu terytorialnego</v>
      </c>
      <c r="D1587" s="98" t="n">
        <v>758</v>
      </c>
      <c r="E1587" s="102" t="n">
        <v>2330</v>
      </c>
      <c r="F1587" s="100" t="n">
        <f aca="false">SUM(G1587:H1587)</f>
        <v>0</v>
      </c>
      <c r="G1587" s="101" t="n">
        <f aca="false" t="array" ref="G1587:G1587">SUM(IF(ewidencja!$A$8:$A$759=D1587,IF(ewidencja!$C$8:$C$759=E1587,ewidencja!$F$8:$F$759,0),0))</f>
        <v>0</v>
      </c>
      <c r="H1587" s="101" t="n">
        <f aca="false" t="array" ref="H1587:H1587">SUM(IF(ewidencja!$A$8:$A$759=D1587,IF(ewidencja!$C$8:$C$759=E1587,ewidencja!$G$8:$G$759,0),0))</f>
        <v>0</v>
      </c>
      <c r="K1587" s="111"/>
    </row>
    <row r="1588" s="51" customFormat="true" ht="12.75" hidden="true" customHeight="true" outlineLevel="0" collapsed="false">
      <c r="A1588" s="49" t="s">
        <v>716</v>
      </c>
      <c r="B1588" s="49"/>
      <c r="C1588" s="50" t="str">
        <f aca="false">INDEX((klasyfikacja!$B$2:$B$136),MATCH(A1588,klasyfikacja!$A$2:$A$136,0))</f>
        <v>Dochody jednostek samorządu terytorialnego związane z realizacją zadań z zakresu administracji rządowej oraz innych zadań zleconych ustawami</v>
      </c>
      <c r="D1588" s="98" t="n">
        <v>758</v>
      </c>
      <c r="E1588" s="102" t="n">
        <v>2360</v>
      </c>
      <c r="F1588" s="100" t="n">
        <f aca="false">SUM(G1588:H1588)</f>
        <v>0</v>
      </c>
      <c r="G1588" s="101" t="n">
        <f aca="false" t="array" ref="G1588:G1588">SUM(IF(ewidencja!$A$8:$A$759=D1588,IF(ewidencja!$C$8:$C$759=E1588,ewidencja!$F$8:$F$759,0),0))</f>
        <v>0</v>
      </c>
      <c r="H1588" s="101" t="n">
        <f aca="false" t="array" ref="H1588:H1588">SUM(IF(ewidencja!$A$8:$A$759=D1588,IF(ewidencja!$C$8:$C$759=E1588,ewidencja!$G$8:$G$759,0),0))</f>
        <v>0</v>
      </c>
      <c r="K1588" s="111"/>
    </row>
    <row r="1589" s="51" customFormat="true" ht="12.75" hidden="true" customHeight="true" outlineLevel="0" collapsed="false">
      <c r="A1589" s="49" t="s">
        <v>718</v>
      </c>
      <c r="B1589" s="49"/>
      <c r="C1589" s="50" t="str">
        <f aca="false">INDEX((klasyfikacja!$B$2:$B$136),MATCH(A1589,klasyfikacja!$A$2:$A$136,0))</f>
        <v>Wpływy do budżetu nadwyżki środków obrotowych samorządowego zakładu budżetowego</v>
      </c>
      <c r="D1589" s="98" t="n">
        <v>758</v>
      </c>
      <c r="E1589" s="102" t="n">
        <v>2370</v>
      </c>
      <c r="F1589" s="100" t="n">
        <f aca="false">SUM(G1589:H1589)</f>
        <v>0</v>
      </c>
      <c r="G1589" s="101" t="n">
        <f aca="false" t="array" ref="G1589:G1589">SUM(IF(ewidencja!$A$8:$A$759=D1589,IF(ewidencja!$C$8:$C$759=E1589,ewidencja!$F$8:$F$759,0),0))</f>
        <v>0</v>
      </c>
      <c r="H1589" s="101" t="n">
        <f aca="false" t="array" ref="H1589:H1589">SUM(IF(ewidencja!$A$8:$A$759=D1589,IF(ewidencja!$C$8:$C$759=E1589,ewidencja!$G$8:$G$759,0),0))</f>
        <v>0</v>
      </c>
      <c r="K1589" s="111"/>
    </row>
    <row r="1590" s="51" customFormat="true" ht="12.75" hidden="true" customHeight="true" outlineLevel="0" collapsed="false">
      <c r="A1590" s="49" t="s">
        <v>720</v>
      </c>
      <c r="B1590" s="49"/>
      <c r="C1590" s="50" t="str">
        <f aca="false">INDEX((klasyfikacja!$B$2:$B$136),MATCH(A1590,klasyfikacja!$A$2:$A$136,0))</f>
        <v>Dotacja otrzymana z państwowego funduszu celowego na realizację zadań bieżących jednostek sektora finansów publicznych</v>
      </c>
      <c r="D1590" s="98" t="n">
        <v>758</v>
      </c>
      <c r="E1590" s="102" t="n">
        <v>2440</v>
      </c>
      <c r="F1590" s="100" t="n">
        <f aca="false">SUM(G1590:H1590)</f>
        <v>0</v>
      </c>
      <c r="G1590" s="101" t="n">
        <f aca="false" t="array" ref="G1590:G1590">SUM(IF(ewidencja!$A$8:$A$759=D1590,IF(ewidencja!$C$8:$C$759=E1590,ewidencja!$F$8:$F$759,0),0))</f>
        <v>0</v>
      </c>
      <c r="H1590" s="101" t="n">
        <f aca="false" t="array" ref="H1590:H1590">SUM(IF(ewidencja!$A$8:$A$759=D1590,IF(ewidencja!$C$8:$C$759=E1590,ewidencja!$G$8:$G$759,0),0))</f>
        <v>0</v>
      </c>
      <c r="K1590" s="111"/>
    </row>
    <row r="1591" s="51" customFormat="true" ht="12.75" hidden="true" customHeight="true" outlineLevel="0" collapsed="false">
      <c r="A1591" s="49" t="s">
        <v>722</v>
      </c>
      <c r="B1591" s="49"/>
      <c r="C1591" s="50" t="str">
        <f aca="false">INDEX((klasyfikacja!$B$2:$B$136),MATCH(A1591,klasyfikacja!$A$2:$A$136,0))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1591" s="98" t="n">
        <v>758</v>
      </c>
      <c r="E1591" s="102" t="n">
        <v>2442</v>
      </c>
      <c r="F1591" s="100" t="n">
        <f aca="false">SUM(G1591:H1591)</f>
        <v>0</v>
      </c>
      <c r="G1591" s="101" t="n">
        <f aca="false" t="array" ref="G1591:G1591">SUM(IF(ewidencja!$A$8:$A$759=D1591,IF(ewidencja!$C$8:$C$759=E1591,ewidencja!$F$8:$F$759,0),0))</f>
        <v>0</v>
      </c>
      <c r="H1591" s="101" t="n">
        <f aca="false" t="array" ref="H1591:H1591">SUM(IF(ewidencja!$A$8:$A$759=D1591,IF(ewidencja!$C$8:$C$759=E1591,ewidencja!$G$8:$G$759,0),0))</f>
        <v>0</v>
      </c>
      <c r="K1591" s="111"/>
    </row>
    <row r="1592" s="51" customFormat="true" ht="12.75" hidden="true" customHeight="true" outlineLevel="0" collapsed="false">
      <c r="A1592" s="49" t="s">
        <v>724</v>
      </c>
      <c r="B1592" s="49"/>
      <c r="C1592" s="50" t="str">
        <f aca="false">INDEX((klasyfikacja!$B$2:$B$136),MATCH(A1592,klasyfikacja!$A$2:$A$136,0))</f>
        <v>Środki otrzymane od pozostałych jednostek zaliczanych do sektora finansów publicznych na realizację zadań bieżących jednostek zaliczanych do sektora finansów publicznych</v>
      </c>
      <c r="D1592" s="98" t="n">
        <v>758</v>
      </c>
      <c r="E1592" s="102" t="n">
        <v>2460</v>
      </c>
      <c r="F1592" s="100" t="n">
        <f aca="false">SUM(G1592:H1592)</f>
        <v>0</v>
      </c>
      <c r="G1592" s="101" t="n">
        <f aca="false" t="array" ref="G1592:G1592">SUM(IF(ewidencja!$A$8:$A$759=D1592,IF(ewidencja!$C$8:$C$759=E1592,ewidencja!$F$8:$F$759,0),0))</f>
        <v>0</v>
      </c>
      <c r="H1592" s="101" t="n">
        <f aca="false" t="array" ref="H1592:H1592">SUM(IF(ewidencja!$A$8:$A$759=D1592,IF(ewidencja!$C$8:$C$759=E1592,ewidencja!$G$8:$G$759,0),0))</f>
        <v>0</v>
      </c>
      <c r="K1592" s="111"/>
    </row>
    <row r="1593" s="51" customFormat="true" ht="12.75" hidden="true" customHeight="true" outlineLevel="0" collapsed="false">
      <c r="A1593" s="49" t="s">
        <v>728</v>
      </c>
      <c r="B1593" s="49"/>
      <c r="C1593" s="50" t="str">
        <f aca="false">INDEX((klasyfikacja!$B$2:$B$136),MATCH(A1593,klasyfikacja!$A$2:$A$136,0))</f>
        <v>Rekompensaty utraconych dochodów w podatkach i opłatach lokalnych</v>
      </c>
      <c r="D1593" s="98" t="n">
        <v>758</v>
      </c>
      <c r="E1593" s="102" t="n">
        <v>2680</v>
      </c>
      <c r="F1593" s="100" t="n">
        <f aca="false">SUM(G1593:H1593)</f>
        <v>0</v>
      </c>
      <c r="G1593" s="101" t="n">
        <f aca="false" t="array" ref="G1593:G1593">SUM(IF(ewidencja!$A$8:$A$759=D1593,IF(ewidencja!$C$8:$C$759=E1593,ewidencja!$F$8:$F$759,0),0))</f>
        <v>0</v>
      </c>
      <c r="H1593" s="101" t="n">
        <f aca="false" t="array" ref="H1593:H1593">SUM(IF(ewidencja!$A$8:$A$759=D1593,IF(ewidencja!$C$8:$C$759=E1593,ewidencja!$G$8:$G$759,0),0))</f>
        <v>0</v>
      </c>
      <c r="K1593" s="111"/>
    </row>
    <row r="1594" s="51" customFormat="true" ht="12.75" hidden="true" customHeight="true" outlineLevel="0" collapsed="false">
      <c r="A1594" s="49" t="s">
        <v>730</v>
      </c>
      <c r="B1594" s="49"/>
      <c r="C1594" s="50" t="str">
        <f aca="false">INDEX((klasyfikacja!$B$2:$B$136),MATCH(A1594,klasyfikacja!$A$2:$A$136,0))</f>
        <v>Środki z Funduszu Pracy otrzymane na realizację zadań wynikających z odrębnych ustaw</v>
      </c>
      <c r="D1594" s="98" t="n">
        <v>758</v>
      </c>
      <c r="E1594" s="102" t="n">
        <v>2690</v>
      </c>
      <c r="F1594" s="100" t="n">
        <f aca="false">SUM(G1594:H1594)</f>
        <v>0</v>
      </c>
      <c r="G1594" s="101" t="n">
        <f aca="false" t="array" ref="G1594:G1594">SUM(IF(ewidencja!$A$8:$A$759=D1594,IF(ewidencja!$C$8:$C$759=E1594,ewidencja!$F$8:$F$759,0),0))</f>
        <v>0</v>
      </c>
      <c r="H1594" s="101" t="n">
        <f aca="false" t="array" ref="H1594:H1594">SUM(IF(ewidencja!$A$8:$A$759=D1594,IF(ewidencja!$C$8:$C$759=E1594,ewidencja!$G$8:$G$759,0),0))</f>
        <v>0</v>
      </c>
      <c r="K1594" s="111"/>
    </row>
    <row r="1595" s="51" customFormat="true" ht="12.75" hidden="true" customHeight="true" outlineLevel="0" collapsed="false">
      <c r="A1595" s="49" t="s">
        <v>732</v>
      </c>
      <c r="B1595" s="49"/>
      <c r="C1595" s="50" t="str">
        <f aca="false">INDEX((klasyfikacja!$B$2:$B$136),MATCH(A1595,klasyfikacja!$A$2:$A$136,0))</f>
        <v>Środki na dofinansowanie własnych zadań bieżących gmin, powiatów (związków gmin, związków powiatowo-gminnych, związków powiatów), samorządów województw, pozyskane z innych źródeł</v>
      </c>
      <c r="D1595" s="98" t="n">
        <v>758</v>
      </c>
      <c r="E1595" s="102" t="n">
        <v>2700</v>
      </c>
      <c r="F1595" s="100" t="n">
        <f aca="false">SUM(G1595:H1595)</f>
        <v>0</v>
      </c>
      <c r="G1595" s="101" t="n">
        <f aca="false" t="array" ref="G1595:G1595">SUM(IF(ewidencja!$A$8:$A$759=D1595,IF(ewidencja!$C$8:$C$759=E1595,ewidencja!$F$8:$F$759,0),0))</f>
        <v>0</v>
      </c>
      <c r="H1595" s="101" t="n">
        <f aca="false" t="array" ref="H1595:H1595">SUM(IF(ewidencja!$A$8:$A$759=D1595,IF(ewidencja!$C$8:$C$759=E1595,ewidencja!$G$8:$G$759,0),0))</f>
        <v>0</v>
      </c>
      <c r="K1595" s="111"/>
    </row>
    <row r="1596" s="51" customFormat="true" ht="12.75" hidden="true" customHeight="true" outlineLevel="0" collapsed="false">
      <c r="A1596" s="49" t="s">
        <v>734</v>
      </c>
      <c r="B1596" s="49"/>
      <c r="C1596" s="50" t="str">
        <f aca="false">INDEX((klasyfikacja!$B$2:$B$136),MATCH(A1596,klasyfikacja!$A$2:$A$136,0))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1596" s="98" t="n">
        <v>758</v>
      </c>
      <c r="E1596" s="102" t="n">
        <v>2701</v>
      </c>
      <c r="F1596" s="100" t="n">
        <f aca="false">SUM(G1596:H1596)</f>
        <v>0</v>
      </c>
      <c r="G1596" s="101" t="n">
        <f aca="false" t="array" ref="G1596:G1596">SUM(IF(ewidencja!$A$8:$A$759=D1596,IF(ewidencja!$C$8:$C$759=E1596,ewidencja!$F$8:$F$759,0),0))</f>
        <v>0</v>
      </c>
      <c r="H1596" s="101" t="n">
        <f aca="false" t="array" ref="H1596:H1596">SUM(IF(ewidencja!$A$8:$A$759=D1596,IF(ewidencja!$C$8:$C$759=E1596,ewidencja!$G$8:$G$759,0),0))</f>
        <v>0</v>
      </c>
      <c r="K1596" s="111"/>
    </row>
    <row r="1597" s="51" customFormat="true" ht="12.75" hidden="true" customHeight="true" outlineLevel="0" collapsed="false">
      <c r="A1597" s="49" t="s">
        <v>740</v>
      </c>
      <c r="B1597" s="49"/>
      <c r="C1597" s="50" t="str">
        <f aca="false">INDEX((klasyfikacja!$B$2:$B$136),MATCH(A1597,klasyfikacja!$A$2:$A$136,0))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1597" s="98" t="n">
        <v>758</v>
      </c>
      <c r="E1597" s="102" t="n">
        <v>2705</v>
      </c>
      <c r="F1597" s="100" t="n">
        <f aca="false">SUM(G1597:H1597)</f>
        <v>0</v>
      </c>
      <c r="G1597" s="101" t="n">
        <f aca="false" t="array" ref="G1597:G1597">SUM(IF(ewidencja!$A$8:$A$759=D1597,IF(ewidencja!$C$8:$C$759=E1597,ewidencja!$F$8:$F$759,0),0))</f>
        <v>0</v>
      </c>
      <c r="H1597" s="101" t="n">
        <f aca="false" t="array" ref="H1597:H1597">SUM(IF(ewidencja!$A$8:$A$759=D1597,IF(ewidencja!$C$8:$C$759=E1597,ewidencja!$G$8:$G$759,0),0))</f>
        <v>0</v>
      </c>
      <c r="K1597" s="111"/>
    </row>
    <row r="1598" s="51" customFormat="true" ht="12.75" hidden="true" customHeight="true" outlineLevel="0" collapsed="false">
      <c r="A1598" s="49" t="s">
        <v>742</v>
      </c>
      <c r="B1598" s="49"/>
      <c r="C1598" s="50" t="str">
        <f aca="false">INDEX((klasyfikacja!$B$2:$B$136),MATCH(A1598,klasyfikacja!$A$2:$A$136,0))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1598" s="98" t="n">
        <v>758</v>
      </c>
      <c r="E1598" s="102" t="n">
        <v>2706</v>
      </c>
      <c r="F1598" s="100" t="n">
        <f aca="false">SUM(G1598:H1598)</f>
        <v>0</v>
      </c>
      <c r="G1598" s="101" t="n">
        <f aca="false" t="array" ref="G1598:G1598">SUM(IF(ewidencja!$A$8:$A$759=D1598,IF(ewidencja!$C$8:$C$759=E1598,ewidencja!$F$8:$F$759,0),0))</f>
        <v>0</v>
      </c>
      <c r="H1598" s="101" t="n">
        <f aca="false" t="array" ref="H1598:H1598">SUM(IF(ewidencja!$A$8:$A$759=D1598,IF(ewidencja!$C$8:$C$759=E1598,ewidencja!$G$8:$G$759,0),0))</f>
        <v>0</v>
      </c>
      <c r="K1598" s="111"/>
    </row>
    <row r="1599" s="51" customFormat="true" ht="12.75" hidden="true" customHeight="true" outlineLevel="0" collapsed="false">
      <c r="A1599" s="49" t="s">
        <v>744</v>
      </c>
      <c r="B1599" s="49"/>
      <c r="C1599" s="50" t="str">
        <f aca="false">INDEX((klasyfikacja!$B$2:$B$136),MATCH(A1599,klasyfikacja!$A$2:$A$136,0))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1599" s="98" t="n">
        <v>758</v>
      </c>
      <c r="E1599" s="102" t="n">
        <v>2707</v>
      </c>
      <c r="F1599" s="100" t="n">
        <f aca="false">SUM(G1599:H1599)</f>
        <v>0</v>
      </c>
      <c r="G1599" s="101" t="n">
        <f aca="false" t="array" ref="G1599:G1599">SUM(IF(ewidencja!$A$8:$A$759=D1599,IF(ewidencja!$C$8:$C$759=E1599,ewidencja!$F$8:$F$759,0),0))</f>
        <v>0</v>
      </c>
      <c r="H1599" s="101" t="n">
        <f aca="false" t="array" ref="H1599:H1599">SUM(IF(ewidencja!$A$8:$A$759=D1599,IF(ewidencja!$C$8:$C$759=E1599,ewidencja!$G$8:$G$759,0),0))</f>
        <v>0</v>
      </c>
      <c r="K1599" s="111"/>
    </row>
    <row r="1600" s="51" customFormat="true" ht="12.75" hidden="true" customHeight="true" outlineLevel="0" collapsed="false">
      <c r="A1600" s="49" t="s">
        <v>746</v>
      </c>
      <c r="B1600" s="49"/>
      <c r="C1600" s="50" t="str">
        <f aca="false">INDEX((klasyfikacja!$B$2:$B$136),MATCH(A1600,klasyfikacja!$A$2:$A$136,0))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600" s="98" t="n">
        <v>758</v>
      </c>
      <c r="E1600" s="102" t="n">
        <v>2708</v>
      </c>
      <c r="F1600" s="100" t="n">
        <f aca="false">SUM(G1600:H1600)</f>
        <v>0</v>
      </c>
      <c r="G1600" s="101" t="n">
        <f aca="false" t="array" ref="G1600:G1600">SUM(IF(ewidencja!$A$8:$A$759=D1600,IF(ewidencja!$C$8:$C$759=E1600,ewidencja!$F$8:$F$759,0),0))</f>
        <v>0</v>
      </c>
      <c r="H1600" s="101" t="n">
        <f aca="false" t="array" ref="H1600:H1600">SUM(IF(ewidencja!$A$8:$A$759=D1600,IF(ewidencja!$C$8:$C$759=E1600,ewidencja!$G$8:$G$759,0),0))</f>
        <v>0</v>
      </c>
      <c r="K1600" s="111"/>
    </row>
    <row r="1601" s="51" customFormat="true" ht="12.75" hidden="true" customHeight="true" outlineLevel="0" collapsed="false">
      <c r="A1601" s="49" t="s">
        <v>750</v>
      </c>
      <c r="B1601" s="49"/>
      <c r="C1601" s="50" t="str">
        <f aca="false">INDEX((klasyfikacja!$B$2:$B$136),MATCH(A1601,klasyfikacja!$A$2:$A$136,0))</f>
        <v>Dotacja celowa otrzymana z tytułu pomocy finansowej udzielanej między jednostkami samorządu terytorialnego na dofinansowanie własnych zadań bieżących</v>
      </c>
      <c r="D1601" s="98" t="n">
        <v>758</v>
      </c>
      <c r="E1601" s="102" t="n">
        <v>2710</v>
      </c>
      <c r="F1601" s="100" t="n">
        <f aca="false">SUM(G1601:H1601)</f>
        <v>0</v>
      </c>
      <c r="G1601" s="101" t="n">
        <f aca="false" t="array" ref="G1601:G1601">SUM(IF(ewidencja!$A$8:$A$759=D1601,IF(ewidencja!$C$8:$C$759=E1601,ewidencja!$F$8:$F$759,0),0))</f>
        <v>0</v>
      </c>
      <c r="H1601" s="101" t="n">
        <f aca="false" t="array" ref="H1601:H1601">SUM(IF(ewidencja!$A$8:$A$759=D1601,IF(ewidencja!$C$8:$C$759=E1601,ewidencja!$G$8:$G$759,0),0))</f>
        <v>0</v>
      </c>
      <c r="K1601" s="111"/>
    </row>
    <row r="1602" s="112" customFormat="true" ht="12.75" hidden="true" customHeight="true" outlineLevel="0" collapsed="false">
      <c r="A1602" s="49" t="s">
        <v>752</v>
      </c>
      <c r="B1602" s="49"/>
      <c r="C1602" s="50" t="str">
        <f aca="false">INDEX((klasyfikacja!$B$2:$B$136),MATCH(A1602,klasyfikacja!$A$2:$A$136,0))</f>
        <v>Środki na uzupełnienie dochodów gmin</v>
      </c>
      <c r="D1602" s="98" t="n">
        <v>758</v>
      </c>
      <c r="E1602" s="102" t="n">
        <v>2750</v>
      </c>
      <c r="F1602" s="100" t="n">
        <f aca="false">SUM(G1602:H1602)</f>
        <v>0</v>
      </c>
      <c r="G1602" s="101" t="n">
        <f aca="false" t="array" ref="G1602:G1602">SUM(IF(ewidencja!$A$8:$A$759=D1602,IF(ewidencja!$C$8:$C$759=E1602,ewidencja!$F$8:$F$759,0),0))</f>
        <v>0</v>
      </c>
      <c r="H1602" s="101" t="n">
        <f aca="false" t="array" ref="H1602:H1602">SUM(IF(ewidencja!$A$8:$A$759=D1602,IF(ewidencja!$C$8:$C$759=E1602,ewidencja!$G$8:$G$759,0),0))</f>
        <v>0</v>
      </c>
    </row>
    <row r="1603" s="112" customFormat="true" ht="12.75" hidden="true" customHeight="true" outlineLevel="0" collapsed="false">
      <c r="A1603" s="49" t="s">
        <v>754</v>
      </c>
      <c r="B1603" s="49"/>
      <c r="C1603" s="50" t="str">
        <f aca="false">INDEX((klasyfikacja!$B$2:$B$136),MATCH(A1603,klasyfikacja!$A$2:$A$136,0))</f>
        <v>Środki na uzupełnienie dochodów powiatów</v>
      </c>
      <c r="D1603" s="98" t="n">
        <v>758</v>
      </c>
      <c r="E1603" s="102" t="n">
        <v>2760</v>
      </c>
      <c r="F1603" s="100" t="n">
        <f aca="false">SUM(G1603:H1603)</f>
        <v>0</v>
      </c>
      <c r="G1603" s="101" t="n">
        <f aca="false" t="array" ref="G1603:G1603">SUM(IF(ewidencja!$A$8:$A$759=D1603,IF(ewidencja!$C$8:$C$759=E1603,ewidencja!$F$8:$F$759,0),0))</f>
        <v>0</v>
      </c>
      <c r="H1603" s="101" t="n">
        <f aca="false" t="array" ref="H1603:H1603">SUM(IF(ewidencja!$A$8:$A$759=D1603,IF(ewidencja!$C$8:$C$759=E1603,ewidencja!$G$8:$G$759,0),0))</f>
        <v>0</v>
      </c>
    </row>
    <row r="1604" s="112" customFormat="true" ht="25.5" hidden="true" customHeight="true" outlineLevel="0" collapsed="false">
      <c r="A1604" s="49" t="s">
        <v>756</v>
      </c>
      <c r="B1604" s="49"/>
      <c r="C1604" s="50" t="str">
        <f aca="false">INDEX((klasyfikacja!$B$2:$B$136),MATCH(A1604,klasyfikacja!$A$2:$A$136,0))</f>
        <v>Środki na utrzymanie rzecznych przepraw promowych oraz na remonty, utrzymanie, ochronę i zarządzanie drogami krajowymi i wojewódzkimi w granicach miast na prawach powiatu</v>
      </c>
      <c r="D1604" s="98" t="n">
        <v>758</v>
      </c>
      <c r="E1604" s="102" t="n">
        <v>2790</v>
      </c>
      <c r="F1604" s="100" t="n">
        <f aca="false">SUM(G1604:H1604)</f>
        <v>0</v>
      </c>
      <c r="G1604" s="101" t="n">
        <f aca="false" t="array" ref="G1604:G1604">SUM(IF(ewidencja!$A$8:$A$759=D1604,IF(ewidencja!$C$8:$C$759=E1604,ewidencja!$F$8:$F$759,0),0))</f>
        <v>0</v>
      </c>
      <c r="H1604" s="101" t="n">
        <f aca="false" t="array" ref="H1604:H1604">SUM(IF(ewidencja!$A$8:$A$759=D1604,IF(ewidencja!$C$8:$C$759=E1604,ewidencja!$G$8:$G$759,0),0))</f>
        <v>0</v>
      </c>
    </row>
    <row r="1605" s="112" customFormat="true" ht="12.75" hidden="true" customHeight="true" outlineLevel="0" collapsed="false">
      <c r="A1605" s="49" t="s">
        <v>758</v>
      </c>
      <c r="B1605" s="49"/>
      <c r="C1605" s="50" t="str">
        <f aca="false">INDEX((klasyfikacja!$B$2:$B$136),MATCH(A1605,klasyfikacja!$A$2:$A$136,0))</f>
        <v>Dotacja z budżetu państwa dla gmin uzdrowiskowych</v>
      </c>
      <c r="D1605" s="98" t="n">
        <v>758</v>
      </c>
      <c r="E1605" s="102" t="n">
        <v>2870</v>
      </c>
      <c r="F1605" s="113" t="n">
        <f aca="false">SUM(G1605:H1605)</f>
        <v>0</v>
      </c>
      <c r="G1605" s="101" t="n">
        <f aca="false" t="array" ref="G1605:G1605">SUM(IF(ewidencja!$A$8:$A$759=D1605,IF(ewidencja!$C$8:$C$759=E1605,ewidencja!$F$8:$F$759,0),0))</f>
        <v>0</v>
      </c>
      <c r="H1605" s="101" t="n">
        <f aca="false" t="array" ref="H1605:H1605">SUM(IF(ewidencja!$A$8:$A$759=D1605,IF(ewidencja!$C$8:$C$759=E1605,ewidencja!$G$8:$G$759,0),0))</f>
        <v>0</v>
      </c>
    </row>
    <row r="1606" s="112" customFormat="true" ht="12.75" hidden="true" customHeight="true" outlineLevel="0" collapsed="false">
      <c r="A1606" s="49" t="s">
        <v>760</v>
      </c>
      <c r="B1606" s="49"/>
      <c r="C1606" s="50" t="str">
        <f aca="false">INDEX((klasyfikacja!$B$2:$B$136),MATCH(A1606,klasyfikacja!$A$2:$A$136,0))</f>
        <v>Wpływy ze zwrotów dotacji oraz płatności wykorzystanych niezgodnie z przeznaczeniem lub wykorzystanych z naruszeniem procedur, o których mowa w art. 184 ustawy, pobranych nienależnie lub w nadmiernej wysokości</v>
      </c>
      <c r="D1606" s="98" t="n">
        <v>758</v>
      </c>
      <c r="E1606" s="102" t="n">
        <v>2910</v>
      </c>
      <c r="F1606" s="100" t="n">
        <f aca="false">SUM(G1606:H1606)</f>
        <v>0</v>
      </c>
      <c r="G1606" s="101" t="n">
        <f aca="false" t="array" ref="G1606:G1606">SUM(IF(ewidencja!$A$8:$A$759=D1606,IF(ewidencja!$C$8:$C$759=E1606,ewidencja!$F$8:$F$759,0),0))</f>
        <v>0</v>
      </c>
      <c r="H1606" s="101" t="n">
        <f aca="false" t="array" ref="H1606:H1606">SUM(IF(ewidencja!$A$8:$A$759=D1606,IF(ewidencja!$C$8:$C$759=E1606,ewidencja!$G$8:$G$759,0),0))</f>
        <v>0</v>
      </c>
    </row>
    <row r="1607" s="112" customFormat="true" ht="16.5" hidden="false" customHeight="true" outlineLevel="0" collapsed="false">
      <c r="A1607" s="114" t="n">
        <v>2920</v>
      </c>
      <c r="B1607" s="49"/>
      <c r="C1607" s="115" t="e">
        <f aca="false">INDEX((klasyfikacja!$B$2:$B$136),MATCH(A1607,klasyfikacja!$A$2:$A$136,0))</f>
        <v>#N/A</v>
      </c>
      <c r="D1607" s="98" t="n">
        <v>758</v>
      </c>
      <c r="E1607" s="102" t="n">
        <v>2920</v>
      </c>
      <c r="F1607" s="116" t="n">
        <f aca="false">SUM(G1607:H1607)</f>
        <v>1086357559</v>
      </c>
      <c r="G1607" s="117" t="n">
        <f aca="false" t="array" ref="G1607:G1607">SUM(IF(ewidencja!$A$8:$A$759=D1607,IF(ewidencja!$C$8:$C$759=E1607,ewidencja!$F$8:$F$759,0),0))</f>
        <v>505498028</v>
      </c>
      <c r="H1607" s="117" t="n">
        <f aca="false" t="array" ref="H1607:H1607">SUM(IF(ewidencja!$A$8:$A$759=D1607,IF(ewidencja!$C$8:$C$759=E1607,ewidencja!$G$8:$G$759,0),0))</f>
        <v>580859531</v>
      </c>
    </row>
    <row r="1608" s="112" customFormat="true" ht="12.75" hidden="true" customHeight="true" outlineLevel="0" collapsed="false">
      <c r="A1608" s="49" t="s">
        <v>764</v>
      </c>
      <c r="B1608" s="49"/>
      <c r="C1608" s="50" t="str">
        <f aca="false">INDEX((klasyfikacja!$B$2:$B$136),MATCH(A1608,klasyfikacja!$A$2:$A$136,0))</f>
        <v>Wpływy ze zwrotów niewykorzystanych dotacji oraz płatności</v>
      </c>
      <c r="D1608" s="98" t="n">
        <v>758</v>
      </c>
      <c r="E1608" s="102" t="n">
        <v>2950</v>
      </c>
      <c r="F1608" s="113" t="n">
        <f aca="false">SUM(G1608:H1608)</f>
        <v>0</v>
      </c>
      <c r="G1608" s="101" t="n">
        <f aca="false" t="array" ref="G1608:G1608">SUM(IF(ewidencja!$A$8:$A$759=D1608,IF(ewidencja!$C$8:$C$759=E1608,ewidencja!$F$8:$F$759,0),0))</f>
        <v>0</v>
      </c>
      <c r="H1608" s="101" t="n">
        <f aca="false" t="array" ref="H1608:H1608">SUM(IF(ewidencja!$A$8:$A$759=D1608,IF(ewidencja!$C$8:$C$759=E1608,ewidencja!$G$8:$G$759,0),0))</f>
        <v>0</v>
      </c>
    </row>
    <row r="1609" s="112" customFormat="true" ht="18" hidden="false" customHeight="true" outlineLevel="0" collapsed="false">
      <c r="A1609" s="94"/>
      <c r="B1609" s="94"/>
      <c r="C1609" s="95" t="s">
        <v>869</v>
      </c>
      <c r="D1609" s="98"/>
      <c r="E1609" s="104"/>
      <c r="F1609" s="96" t="n">
        <f aca="false">SUM(G1609:H1609)</f>
        <v>57500000</v>
      </c>
      <c r="G1609" s="97" t="n">
        <f aca="false">SUM(G1610:G1644)</f>
        <v>42500000</v>
      </c>
      <c r="H1609" s="97" t="n">
        <f aca="false">SUM(H1610:H1644)</f>
        <v>15000000</v>
      </c>
    </row>
    <row r="1610" s="112" customFormat="true" ht="12.75" hidden="true" customHeight="true" outlineLevel="0" collapsed="false">
      <c r="A1610" s="49" t="s">
        <v>766</v>
      </c>
      <c r="B1610" s="49"/>
      <c r="C1610" s="50" t="str">
        <f aca="false">INDEX((klasyfikacja!$B$2:$B$136),MATCH(A1610,klasyfikacja!$A$2:$A$136,0))</f>
        <v>Wpływy z tytułu przekształcenia prawa użytkowania wieczystego w prawo własności</v>
      </c>
      <c r="D1610" s="98" t="n">
        <v>758</v>
      </c>
      <c r="E1610" s="102" t="s">
        <v>419</v>
      </c>
      <c r="F1610" s="100" t="n">
        <f aca="false">SUM(G1610:H1610)</f>
        <v>0</v>
      </c>
      <c r="G1610" s="101" t="n">
        <f aca="false" t="array" ref="G1610:G1610">SUM(IF(ewidencja!$A$8:$A$759=D1610,IF(ewidencja!$C$8:$C$759=E1610,ewidencja!$F$8:$F$759,0),0))</f>
        <v>0</v>
      </c>
      <c r="H1610" s="101" t="n">
        <f aca="false" t="array" ref="H1610:H1610">SUM(IF(ewidencja!$A$8:$A$759=D1610,IF(ewidencja!$C$8:$C$759=E1610,ewidencja!$G$8:$G$759,0),0))</f>
        <v>0</v>
      </c>
    </row>
    <row r="1611" s="112" customFormat="true" ht="12.75" hidden="true" customHeight="true" outlineLevel="0" collapsed="false">
      <c r="A1611" s="49" t="s">
        <v>768</v>
      </c>
      <c r="B1611" s="49"/>
      <c r="C1611" s="50" t="str">
        <f aca="false">INDEX((klasyfikacja!$B$2:$B$136),MATCH(A1611,klasyfikacja!$A$2:$A$136,0))</f>
        <v>Wpłaty z tytułu odpłatnego nabycia prawa własności oraz prawa użytkowania wieczystego nieruchomości</v>
      </c>
      <c r="D1611" s="98" t="n">
        <v>758</v>
      </c>
      <c r="E1611" s="102" t="s">
        <v>475</v>
      </c>
      <c r="F1611" s="100" t="n">
        <f aca="false">SUM(G1611:H1611)</f>
        <v>0</v>
      </c>
      <c r="G1611" s="101" t="n">
        <f aca="false" t="array" ref="G1611:G1611">SUM(IF(ewidencja!$A$8:$A$759=D1611,IF(ewidencja!$C$8:$C$759=E1611,ewidencja!$F$8:$F$759,0),0))</f>
        <v>0</v>
      </c>
      <c r="H1611" s="101" t="n">
        <f aca="false" t="array" ref="H1611:H1611">SUM(IF(ewidencja!$A$8:$A$759=D1611,IF(ewidencja!$C$8:$C$759=E1611,ewidencja!$G$8:$G$759,0),0))</f>
        <v>0</v>
      </c>
    </row>
    <row r="1612" s="112" customFormat="true" ht="12.75" hidden="true" customHeight="true" outlineLevel="0" collapsed="false">
      <c r="A1612" s="49" t="s">
        <v>770</v>
      </c>
      <c r="B1612" s="49"/>
      <c r="C1612" s="50" t="str">
        <f aca="false">INDEX((klasyfikacja!$B$2:$B$136),MATCH(A1612,klasyfikacja!$A$2:$A$136,0))</f>
        <v>Wpływy ze zbycia praw majątkowych</v>
      </c>
      <c r="D1612" s="98" t="n">
        <v>758</v>
      </c>
      <c r="E1612" s="102" t="s">
        <v>870</v>
      </c>
      <c r="F1612" s="100" t="n">
        <f aca="false">SUM(G1612:H1612)</f>
        <v>0</v>
      </c>
      <c r="G1612" s="101" t="n">
        <f aca="false" t="array" ref="G1612:G1612">SUM(IF(ewidencja!$A$8:$A$759=D1612,IF(ewidencja!$C$8:$C$759=E1612,ewidencja!$F$8:$F$759,0),0))</f>
        <v>0</v>
      </c>
      <c r="H1612" s="101" t="n">
        <f aca="false" t="array" ref="H1612:H1612">SUM(IF(ewidencja!$A$8:$A$759=D1612,IF(ewidencja!$C$8:$C$759=E1612,ewidencja!$G$8:$G$759,0),0))</f>
        <v>0</v>
      </c>
    </row>
    <row r="1613" s="112" customFormat="true" ht="12.75" hidden="true" customHeight="true" outlineLevel="0" collapsed="false">
      <c r="A1613" s="49" t="s">
        <v>772</v>
      </c>
      <c r="B1613" s="49"/>
      <c r="C1613" s="50" t="str">
        <f aca="false">INDEX((klasyfikacja!$B$2:$B$136),MATCH(A1613,klasyfikacja!$A$2:$A$136,0))</f>
        <v>Wpływy z tytułu odszkodowania za przejęte nieruchomości pod inwestycje celu publicznego</v>
      </c>
      <c r="D1613" s="98" t="n">
        <v>758</v>
      </c>
      <c r="E1613" s="102" t="s">
        <v>871</v>
      </c>
      <c r="F1613" s="100" t="n">
        <f aca="false">SUM(G1613:H1613)</f>
        <v>0</v>
      </c>
      <c r="G1613" s="101" t="n">
        <f aca="false" t="array" ref="G1613:G1613">SUM(IF(ewidencja!$A$8:$A$759=D1613,IF(ewidencja!$C$8:$C$759=E1613,ewidencja!$F$8:$F$759,0),0))</f>
        <v>0</v>
      </c>
      <c r="H1613" s="101" t="n">
        <f aca="false" t="array" ref="H1613:H1613">SUM(IF(ewidencja!$A$8:$A$759=D1613,IF(ewidencja!$C$8:$C$759=E1613,ewidencja!$G$8:$G$759,0),0))</f>
        <v>0</v>
      </c>
    </row>
    <row r="1614" s="112" customFormat="true" ht="12.75" hidden="true" customHeight="true" outlineLevel="0" collapsed="false">
      <c r="A1614" s="49" t="s">
        <v>774</v>
      </c>
      <c r="B1614" s="49"/>
      <c r="C1614" s="50" t="str">
        <f aca="false">INDEX((klasyfikacja!$B$2:$B$136),MATCH(A1614,klasyfikacja!$A$2:$A$136,0))</f>
        <v>Wpływy ze sprzedaży składników majątkowych</v>
      </c>
      <c r="D1614" s="98" t="n">
        <v>758</v>
      </c>
      <c r="E1614" s="102" t="s">
        <v>472</v>
      </c>
      <c r="F1614" s="100" t="n">
        <f aca="false">SUM(G1614:H1614)</f>
        <v>0</v>
      </c>
      <c r="G1614" s="101" t="n">
        <f aca="false" t="array" ref="G1614:G1614">SUM(IF(ewidencja!$A$8:$A$759=D1614,IF(ewidencja!$C$8:$C$759=E1614,ewidencja!$F$8:$F$759,0),0))</f>
        <v>0</v>
      </c>
      <c r="H1614" s="101" t="n">
        <f aca="false" t="array" ref="H1614:H1614">SUM(IF(ewidencja!$A$8:$A$759=D1614,IF(ewidencja!$C$8:$C$759=E1614,ewidencja!$G$8:$G$759,0),0))</f>
        <v>0</v>
      </c>
    </row>
    <row r="1615" s="112" customFormat="true" ht="25.5" hidden="false" customHeight="false" outlineLevel="0" collapsed="false">
      <c r="A1615" s="49" t="n">
        <v>6090</v>
      </c>
      <c r="B1615" s="49"/>
      <c r="C1615" s="50" t="e">
        <f aca="false">INDEX((klasyfikacja!$B$2:$B$136),MATCH(A1615,klasyfikacja!$A$2:$A$136,0))</f>
        <v>#N/A</v>
      </c>
      <c r="D1615" s="98" t="n">
        <v>758</v>
      </c>
      <c r="E1615" s="102" t="n">
        <v>6090</v>
      </c>
      <c r="F1615" s="100" t="n">
        <f aca="false">SUM(G1615:H1615)</f>
        <v>57500000</v>
      </c>
      <c r="G1615" s="101" t="n">
        <f aca="false" t="array" ref="G1615:G1615">SUM(IF(ewidencja!$A$8:$A$759=D1615,IF(ewidencja!$C$8:$C$759=E1615,ewidencja!$F$8:$F$759,0),0))</f>
        <v>42500000</v>
      </c>
      <c r="H1615" s="101" t="n">
        <f aca="false" t="array" ref="H1615:H1615">SUM(IF(ewidencja!$A$8:$A$759=D1615,IF(ewidencja!$C$8:$C$759=E1615,ewidencja!$G$8:$G$759,0),0))</f>
        <v>15000000</v>
      </c>
    </row>
    <row r="1616" s="112" customFormat="true" ht="25.5" hidden="true" customHeight="true" outlineLevel="0" collapsed="false">
      <c r="A1616" s="49" t="s">
        <v>778</v>
      </c>
      <c r="B1616" s="49"/>
      <c r="C1616" s="50" t="str">
        <f aca="false">INDEX((klasyfikacja!$B$2:$B$136),MATCH(A1616,klasyfikacja!$A$2:$A$136,0))</f>
        <v>Środki na inwestycje na drogach publicznych powiatowych i wojewódzkich oraz na drogach powiatowych, wojewódzkich i krajowych w granicach miast na prawach powiatu</v>
      </c>
      <c r="D1616" s="98" t="n">
        <v>758</v>
      </c>
      <c r="E1616" s="102" t="n">
        <v>6180</v>
      </c>
      <c r="F1616" s="100" t="n">
        <f aca="false">SUM(G1616:H1616)</f>
        <v>0</v>
      </c>
      <c r="G1616" s="101" t="n">
        <f aca="false" t="array" ref="G1616:G1616">SUM(IF(ewidencja!$A$8:$A$759=D1616,IF(ewidencja!$C$8:$C$759=E1616,ewidencja!$F$8:$F$759,0),0))</f>
        <v>0</v>
      </c>
      <c r="H1616" s="101" t="n">
        <f aca="false" t="array" ref="H1616:H1616">SUM(IF(ewidencja!$A$8:$A$759=D1616,IF(ewidencja!$C$8:$C$759=E1616,ewidencja!$G$8:$G$759,0),0))</f>
        <v>0</v>
      </c>
    </row>
    <row r="1617" s="112" customFormat="true" ht="12.75" hidden="true" customHeight="true" outlineLevel="0" collapsed="false">
      <c r="A1617" s="49" t="s">
        <v>780</v>
      </c>
      <c r="B1617" s="49"/>
      <c r="C1617" s="50" t="str">
        <f aca="false">INDEX((klasyfikacja!$B$2:$B$136),MATCH(A1617,klasyfikacja!$A$2:$A$136,0))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617" s="98" t="n">
        <v>758</v>
      </c>
      <c r="E1617" s="102" t="n">
        <v>6207</v>
      </c>
      <c r="F1617" s="100" t="n">
        <f aca="false">SUM(G1617:H1617)</f>
        <v>0</v>
      </c>
      <c r="G1617" s="101" t="n">
        <f aca="false" t="array" ref="G1617:G1617">SUM(IF(ewidencja!$A$8:$A$759=D1617,IF(ewidencja!$C$8:$C$759=E1617,ewidencja!$F$8:$F$759,0),0))</f>
        <v>0</v>
      </c>
      <c r="H1617" s="101" t="n">
        <f aca="false" t="array" ref="H1617:H1617">SUM(IF(ewidencja!$A$8:$A$759=D1617,IF(ewidencja!$C$8:$C$759=E1617,ewidencja!$G$8:$G$759,0),0))</f>
        <v>0</v>
      </c>
    </row>
    <row r="1618" s="112" customFormat="true" ht="12.75" hidden="true" customHeight="true" outlineLevel="0" collapsed="false">
      <c r="A1618" s="49" t="s">
        <v>782</v>
      </c>
      <c r="B1618" s="49"/>
      <c r="C1618" s="50" t="str">
        <f aca="false">INDEX((klasyfikacja!$B$2:$B$136),MATCH(A1618,klasyfikacja!$A$2:$A$136,0))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618" s="98" t="n">
        <v>758</v>
      </c>
      <c r="E1618" s="102" t="n">
        <v>6208</v>
      </c>
      <c r="F1618" s="100" t="n">
        <f aca="false">SUM(G1618:H1618)</f>
        <v>0</v>
      </c>
      <c r="G1618" s="101" t="n">
        <f aca="false" t="array" ref="G1618:G1618">SUM(IF(ewidencja!$A$8:$A$759=D1618,IF(ewidencja!$C$8:$C$759=E1618,ewidencja!$F$8:$F$759,0),0))</f>
        <v>0</v>
      </c>
      <c r="H1618" s="101" t="n">
        <f aca="false" t="array" ref="H1618:H1618">SUM(IF(ewidencja!$A$8:$A$759=D1618,IF(ewidencja!$C$8:$C$759=E1618,ewidencja!$G$8:$G$759,0),0))</f>
        <v>0</v>
      </c>
    </row>
    <row r="1619" s="112" customFormat="true" ht="12.75" hidden="true" customHeight="true" outlineLevel="0" collapsed="false">
      <c r="A1619" s="49" t="s">
        <v>784</v>
      </c>
      <c r="B1619" s="49"/>
      <c r="C1619" s="50" t="str">
        <f aca="false">INDEX((klasyfikacja!$B$2:$B$136),MATCH(A1619,klasyfikacja!$A$2:$A$136,0))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619" s="98" t="n">
        <v>758</v>
      </c>
      <c r="E1619" s="102" t="n">
        <v>6209</v>
      </c>
      <c r="F1619" s="100" t="n">
        <f aca="false">SUM(G1619:H1619)</f>
        <v>0</v>
      </c>
      <c r="G1619" s="101" t="n">
        <f aca="false" t="array" ref="G1619:G1619">SUM(IF(ewidencja!$A$8:$A$759=D1619,IF(ewidencja!$C$8:$C$759=E1619,ewidencja!$F$8:$F$759,0),0))</f>
        <v>0</v>
      </c>
      <c r="H1619" s="101" t="n">
        <f aca="false" t="array" ref="H1619:H1619">SUM(IF(ewidencja!$A$8:$A$759=D1619,IF(ewidencja!$C$8:$C$759=E1619,ewidencja!$G$8:$G$759,0),0))</f>
        <v>0</v>
      </c>
    </row>
    <row r="1620" s="112" customFormat="true" ht="12.75" hidden="true" customHeight="true" outlineLevel="0" collapsed="false">
      <c r="A1620" s="49" t="s">
        <v>786</v>
      </c>
      <c r="B1620" s="49"/>
      <c r="C1620" s="50" t="str">
        <f aca="false">INDEX((klasyfikacja!$B$2:$B$136),MATCH(A1620,klasyfikacja!$A$2:$A$136,0))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620" s="98" t="n">
        <v>758</v>
      </c>
      <c r="E1620" s="102" t="n">
        <v>6257</v>
      </c>
      <c r="F1620" s="100" t="n">
        <f aca="false">SUM(G1620:H1620)</f>
        <v>0</v>
      </c>
      <c r="G1620" s="101" t="n">
        <f aca="false" t="array" ref="G1620:G1620">SUM(IF(ewidencja!$A$8:$A$759=D1620,IF(ewidencja!$C$8:$C$759=E1620,ewidencja!$F$8:$F$759,0),0))</f>
        <v>0</v>
      </c>
      <c r="H1620" s="101" t="n">
        <f aca="false" t="array" ref="H1620:H1620">SUM(IF(ewidencja!$A$8:$A$759=D1620,IF(ewidencja!$C$8:$C$759=E1620,ewidencja!$G$8:$G$759,0),0))</f>
        <v>0</v>
      </c>
    </row>
    <row r="1621" s="112" customFormat="true" ht="12.75" hidden="true" customHeight="true" outlineLevel="0" collapsed="false">
      <c r="A1621" s="49" t="s">
        <v>787</v>
      </c>
      <c r="B1621" s="49"/>
      <c r="C1621" s="50" t="str">
        <f aca="false">INDEX((klasyfikacja!$B$2:$B$136),MATCH(A1621,klasyfikacja!$A$2:$A$136,0))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621" s="98" t="n">
        <v>758</v>
      </c>
      <c r="E1621" s="102" t="n">
        <v>6258</v>
      </c>
      <c r="F1621" s="100" t="n">
        <f aca="false">SUM(G1621:H1621)</f>
        <v>0</v>
      </c>
      <c r="G1621" s="101" t="n">
        <f aca="false" t="array" ref="G1621:G1621">SUM(IF(ewidencja!$A$8:$A$759=D1621,IF(ewidencja!$C$8:$C$759=E1621,ewidencja!$F$8:$F$759,0),0))</f>
        <v>0</v>
      </c>
      <c r="H1621" s="101" t="n">
        <f aca="false" t="array" ref="H1621:H1621">SUM(IF(ewidencja!$A$8:$A$759=D1621,IF(ewidencja!$C$8:$C$759=E1621,ewidencja!$G$8:$G$759,0),0))</f>
        <v>0</v>
      </c>
    </row>
    <row r="1622" s="112" customFormat="true" ht="12.75" hidden="true" customHeight="true" outlineLevel="0" collapsed="false">
      <c r="A1622" s="49" t="s">
        <v>788</v>
      </c>
      <c r="B1622" s="49"/>
      <c r="C1622" s="50" t="str">
        <f aca="false">INDEX((klasyfikacja!$B$2:$B$136),MATCH(A1622,klasyfikacja!$A$2:$A$136,0))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622" s="98" t="n">
        <v>758</v>
      </c>
      <c r="E1622" s="102" t="n">
        <v>6259</v>
      </c>
      <c r="F1622" s="100" t="n">
        <f aca="false">SUM(G1622:H1622)</f>
        <v>0</v>
      </c>
      <c r="G1622" s="101" t="n">
        <f aca="false" t="array" ref="G1622:G1622">SUM(IF(ewidencja!$A$8:$A$759=D1622,IF(ewidencja!$C$8:$C$759=E1622,ewidencja!$F$8:$F$759,0),0))</f>
        <v>0</v>
      </c>
      <c r="H1622" s="101" t="n">
        <f aca="false" t="array" ref="H1622:H1622">SUM(IF(ewidencja!$A$8:$A$759=D1622,IF(ewidencja!$C$8:$C$759=E1622,ewidencja!$G$8:$G$759,0),0))</f>
        <v>0</v>
      </c>
    </row>
    <row r="1623" s="112" customFormat="true" ht="12.75" hidden="true" customHeight="true" outlineLevel="0" collapsed="false">
      <c r="A1623" s="49" t="s">
        <v>789</v>
      </c>
      <c r="B1623" s="49"/>
      <c r="C1623" s="50" t="str">
        <f aca="false">INDEX((klasyfikacja!$B$2:$B$136),MATCH(A1623,klasyfikacja!$A$2:$A$136,0))</f>
        <v>Dotacja otrzymana z państwowych funduszy celowych na finansowanie lub dofinansowanie kosztów realizacji inwestycji i zakupów inwestycyjnych jednostek sektora finansów publicznych</v>
      </c>
      <c r="D1623" s="98" t="n">
        <v>758</v>
      </c>
      <c r="E1623" s="102" t="n">
        <v>6260</v>
      </c>
      <c r="F1623" s="100" t="n">
        <f aca="false">SUM(G1623:H1623)</f>
        <v>0</v>
      </c>
      <c r="G1623" s="101" t="n">
        <f aca="false" t="array" ref="G1623:G1623">SUM(IF(ewidencja!$A$8:$A$759=D1623,IF(ewidencja!$C$8:$C$759=E1623,ewidencja!$F$8:$F$759,0),0))</f>
        <v>0</v>
      </c>
      <c r="H1623" s="101" t="n">
        <f aca="false" t="array" ref="H1623:H1623">SUM(IF(ewidencja!$A$8:$A$759=D1623,IF(ewidencja!$C$8:$C$759=E1623,ewidencja!$G$8:$G$759,0),0))</f>
        <v>0</v>
      </c>
    </row>
    <row r="1624" s="112" customFormat="true" ht="12.75" hidden="true" customHeight="true" outlineLevel="0" collapsed="false">
      <c r="A1624" s="49" t="s">
        <v>791</v>
      </c>
      <c r="B1624" s="49"/>
      <c r="C1624" s="50" t="str">
        <f aca="false">INDEX((klasyfikacja!$B$2:$B$136),MATCH(A1624,klasyfikacja!$A$2:$A$136,0))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624" s="98" t="n">
        <v>758</v>
      </c>
      <c r="E1624" s="102" t="n">
        <v>6280</v>
      </c>
      <c r="F1624" s="100" t="n">
        <f aca="false">SUM(G1624:H1624)</f>
        <v>0</v>
      </c>
      <c r="G1624" s="101" t="n">
        <f aca="false" t="array" ref="G1624:G1624">SUM(IF(ewidencja!$A$8:$A$759=D1624,IF(ewidencja!$C$8:$C$759=E1624,ewidencja!$F$8:$F$759,0),0))</f>
        <v>0</v>
      </c>
      <c r="H1624" s="101" t="n">
        <f aca="false" t="array" ref="H1624:H1624">SUM(IF(ewidencja!$A$8:$A$759=D1624,IF(ewidencja!$C$8:$C$759=E1624,ewidencja!$G$8:$G$759,0),0))</f>
        <v>0</v>
      </c>
    </row>
    <row r="1625" s="112" customFormat="true" ht="12.75" hidden="true" customHeight="true" outlineLevel="0" collapsed="false">
      <c r="A1625" s="49" t="s">
        <v>795</v>
      </c>
      <c r="B1625" s="49"/>
      <c r="C1625" s="50" t="str">
        <f aca="false">INDEX((klasyfikacja!$B$2:$B$136),MATCH(A1625,klasyfikacja!$A$2:$A$136,0))</f>
        <v>Środki na dofinansowanie własnych inwestycji gmin, powiatów (związków gmin, związków powiatowo-gminnych, związków powiatów), samorządów województw, pozyskane z innych źródeł</v>
      </c>
      <c r="D1625" s="98" t="n">
        <v>758</v>
      </c>
      <c r="E1625" s="102" t="n">
        <v>6290</v>
      </c>
      <c r="F1625" s="100" t="n">
        <f aca="false">SUM(G1625:H1625)</f>
        <v>0</v>
      </c>
      <c r="G1625" s="101" t="n">
        <f aca="false" t="array" ref="G1625:G1625">SUM(IF(ewidencja!$A$8:$A$759=D1625,IF(ewidencja!$C$8:$C$759=E1625,ewidencja!$F$8:$F$759,0),0))</f>
        <v>0</v>
      </c>
      <c r="H1625" s="101" t="n">
        <f aca="false" t="array" ref="H1625:H1625">SUM(IF(ewidencja!$A$8:$A$759=D1625,IF(ewidencja!$C$8:$C$759=E1625,ewidencja!$G$8:$G$759,0),0))</f>
        <v>0</v>
      </c>
    </row>
    <row r="1626" s="112" customFormat="true" ht="12.75" hidden="true" customHeight="true" outlineLevel="0" collapsed="false">
      <c r="A1626" s="49" t="s">
        <v>797</v>
      </c>
      <c r="B1626" s="49"/>
      <c r="C1626" s="50" t="str">
        <f aca="false">INDEX((klasyfikacja!$B$2:$B$136),MATCH(A1626,klasyfikacja!$A$2:$A$136,0))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626" s="98" t="n">
        <v>758</v>
      </c>
      <c r="E1626" s="102" t="n">
        <v>6291</v>
      </c>
      <c r="F1626" s="100" t="n">
        <f aca="false">SUM(G1626:H1626)</f>
        <v>0</v>
      </c>
      <c r="G1626" s="101" t="n">
        <f aca="false" t="array" ref="G1626:G1626">SUM(IF(ewidencja!$A$8:$A$759=D1626,IF(ewidencja!$C$8:$C$759=E1626,ewidencja!$F$8:$F$759,0),0))</f>
        <v>0</v>
      </c>
      <c r="H1626" s="101" t="n">
        <f aca="false" t="array" ref="H1626:H1626">SUM(IF(ewidencja!$A$8:$A$759=D1626,IF(ewidencja!$C$8:$C$759=E1626,ewidencja!$G$8:$G$759,0),0))</f>
        <v>0</v>
      </c>
    </row>
    <row r="1627" s="112" customFormat="true" ht="12.75" hidden="true" customHeight="true" outlineLevel="0" collapsed="false">
      <c r="A1627" s="49" t="s">
        <v>801</v>
      </c>
      <c r="B1627" s="49"/>
      <c r="C1627" s="50" t="str">
        <f aca="false">INDEX((klasyfikacja!$B$2:$B$136),MATCH(A1627,klasyfikacja!$A$2:$A$136,0))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627" s="98" t="n">
        <v>758</v>
      </c>
      <c r="E1627" s="102" t="n">
        <v>6296</v>
      </c>
      <c r="F1627" s="100" t="n">
        <f aca="false">SUM(G1627:H1627)</f>
        <v>0</v>
      </c>
      <c r="G1627" s="101" t="n">
        <f aca="false" t="array" ref="G1627:G1627">SUM(IF(ewidencja!$A$8:$A$759=D1627,IF(ewidencja!$C$8:$C$759=E1627,ewidencja!$F$8:$F$759,0),0))</f>
        <v>0</v>
      </c>
      <c r="H1627" s="101" t="n">
        <f aca="false" t="array" ref="H1627:H1627">SUM(IF(ewidencja!$A$8:$A$759=D1627,IF(ewidencja!$C$8:$C$759=E1627,ewidencja!$G$8:$G$759,0),0))</f>
        <v>0</v>
      </c>
    </row>
    <row r="1628" s="112" customFormat="true" ht="12.75" hidden="true" customHeight="true" outlineLevel="0" collapsed="false">
      <c r="A1628" s="49" t="s">
        <v>803</v>
      </c>
      <c r="B1628" s="49"/>
      <c r="C1628" s="50" t="str">
        <f aca="false">INDEX((klasyfikacja!$B$2:$B$136),MATCH(A1628,klasyfikacja!$A$2:$A$136,0))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628" s="98" t="n">
        <v>758</v>
      </c>
      <c r="E1628" s="102" t="n">
        <v>6297</v>
      </c>
      <c r="F1628" s="100" t="n">
        <f aca="false">SUM(G1628:H1628)</f>
        <v>0</v>
      </c>
      <c r="G1628" s="101" t="n">
        <f aca="false" t="array" ref="G1628:G1628">SUM(IF(ewidencja!$A$8:$A$759=D1628,IF(ewidencja!$C$8:$C$759=E1628,ewidencja!$F$8:$F$759,0),0))</f>
        <v>0</v>
      </c>
      <c r="H1628" s="101" t="n">
        <f aca="false" t="array" ref="H1628:H1628">SUM(IF(ewidencja!$A$8:$A$759=D1628,IF(ewidencja!$C$8:$C$759=E1628,ewidencja!$G$8:$G$759,0),0))</f>
        <v>0</v>
      </c>
    </row>
    <row r="1629" s="112" customFormat="true" ht="12.75" hidden="true" customHeight="true" outlineLevel="0" collapsed="false">
      <c r="A1629" s="49" t="s">
        <v>805</v>
      </c>
      <c r="B1629" s="49"/>
      <c r="C1629" s="50" t="str">
        <f aca="false">INDEX((klasyfikacja!$B$2:$B$136),MATCH(A1629,klasyfikacja!$A$2:$A$136,0))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629" s="98" t="n">
        <v>758</v>
      </c>
      <c r="E1629" s="102" t="n">
        <v>6298</v>
      </c>
      <c r="F1629" s="100" t="n">
        <f aca="false">SUM(G1629:H1629)</f>
        <v>0</v>
      </c>
      <c r="G1629" s="101" t="n">
        <f aca="false" t="array" ref="G1629:G1629">SUM(IF(ewidencja!$A$8:$A$759=D1629,IF(ewidencja!$C$8:$C$759=E1629,ewidencja!$F$8:$F$759,0),0))</f>
        <v>0</v>
      </c>
      <c r="H1629" s="101" t="n">
        <f aca="false" t="array" ref="H1629:H1629">SUM(IF(ewidencja!$A$8:$A$759=D1629,IF(ewidencja!$C$8:$C$759=E1629,ewidencja!$G$8:$G$759,0),0))</f>
        <v>0</v>
      </c>
    </row>
    <row r="1630" s="112" customFormat="true" ht="12.75" hidden="true" customHeight="true" outlineLevel="0" collapsed="false">
      <c r="A1630" s="49" t="s">
        <v>809</v>
      </c>
      <c r="B1630" s="49"/>
      <c r="C1630" s="50" t="str">
        <f aca="false">INDEX((klasyfikacja!$B$2:$B$136),MATCH(A1630,klasyfikacja!$A$2:$A$136,0))</f>
        <v>Dotacja celowa otrzymana z tytułu pomocy finansowej udzielanej między jednostkami samorządu terytorialnego na dofinansowanie własnych zadań inwestycyjnych i zakupów inwestycyjnych</v>
      </c>
      <c r="D1630" s="98" t="n">
        <v>758</v>
      </c>
      <c r="E1630" s="102" t="n">
        <v>6300</v>
      </c>
      <c r="F1630" s="100" t="n">
        <f aca="false">SUM(G1630:H1630)</f>
        <v>0</v>
      </c>
      <c r="G1630" s="101" t="n">
        <f aca="false" t="array" ref="G1630:G1630">SUM(IF(ewidencja!$A$8:$A$759=D1630,IF(ewidencja!$C$8:$C$759=E1630,ewidencja!$F$8:$F$759,0),0))</f>
        <v>0</v>
      </c>
      <c r="H1630" s="101" t="n">
        <f aca="false" t="array" ref="H1630:H1630">SUM(IF(ewidencja!$A$8:$A$759=D1630,IF(ewidencja!$C$8:$C$759=E1630,ewidencja!$G$8:$G$759,0),0))</f>
        <v>0</v>
      </c>
    </row>
    <row r="1631" s="112" customFormat="true" ht="12.75" hidden="true" customHeight="true" outlineLevel="0" collapsed="false">
      <c r="A1631" s="49" t="s">
        <v>811</v>
      </c>
      <c r="B1631" s="49"/>
      <c r="C1631" s="50" t="str">
        <f aca="false">INDEX((klasyfikacja!$B$2:$B$136),MATCH(A1631,klasyfikacja!$A$2:$A$136,0))</f>
        <v>Dotacja celowa otrzymana z budżetu państwa na inwestycje i zakupy inwestycyjne z zakresu administracji rządowej oraz innych zadań zleconych gminom ustawami</v>
      </c>
      <c r="D1631" s="98" t="n">
        <v>758</v>
      </c>
      <c r="E1631" s="102" t="n">
        <v>6310</v>
      </c>
      <c r="F1631" s="100" t="n">
        <f aca="false">SUM(G1631:H1631)</f>
        <v>0</v>
      </c>
      <c r="G1631" s="101" t="n">
        <f aca="false" t="array" ref="G1631:G1631">SUM(IF(ewidencja!$A$8:$A$759=D1631,IF(ewidencja!$C$8:$C$759=E1631,ewidencja!$F$8:$F$759,0),0))</f>
        <v>0</v>
      </c>
      <c r="H1631" s="101" t="n">
        <f aca="false" t="array" ref="H1631:H1631">SUM(IF(ewidencja!$A$8:$A$759=D1631,IF(ewidencja!$C$8:$C$759=E1631,ewidencja!$G$8:$G$759,0),0))</f>
        <v>0</v>
      </c>
    </row>
    <row r="1632" s="112" customFormat="true" ht="12.75" hidden="true" customHeight="true" outlineLevel="0" collapsed="false">
      <c r="A1632" s="49" t="s">
        <v>813</v>
      </c>
      <c r="B1632" s="49"/>
      <c r="C1632" s="50" t="str">
        <f aca="false">INDEX((klasyfikacja!$B$2:$B$136),MATCH(A1632,klasyfikacja!$A$2:$A$136,0))</f>
        <v>Dotacja celowa otrzymana z budżetu państwa na inwestycje i zakupy inwestycyjne realizowane przez gminę na podstawie porozumień z organami administracji rządowej</v>
      </c>
      <c r="D1632" s="98" t="n">
        <v>758</v>
      </c>
      <c r="E1632" s="102" t="n">
        <v>6320</v>
      </c>
      <c r="F1632" s="100" t="n">
        <f aca="false">SUM(G1632:H1632)</f>
        <v>0</v>
      </c>
      <c r="G1632" s="101" t="n">
        <f aca="false" t="array" ref="G1632:G1632">SUM(IF(ewidencja!$A$8:$A$759=D1632,IF(ewidencja!$C$8:$C$759=E1632,ewidencja!$F$8:$F$759,0),0))</f>
        <v>0</v>
      </c>
      <c r="H1632" s="101" t="n">
        <f aca="false" t="array" ref="H1632:H1632">SUM(IF(ewidencja!$A$8:$A$759=D1632,IF(ewidencja!$C$8:$C$759=E1632,ewidencja!$G$8:$G$759,0),0))</f>
        <v>0</v>
      </c>
    </row>
    <row r="1633" s="112" customFormat="true" ht="12.75" hidden="true" customHeight="true" outlineLevel="0" collapsed="false">
      <c r="A1633" s="49" t="s">
        <v>815</v>
      </c>
      <c r="B1633" s="49"/>
      <c r="C1633" s="50" t="str">
        <f aca="false">INDEX((klasyfikacja!$B$2:$B$136),MATCH(A1633,klasyfikacja!$A$2:$A$136,0))</f>
        <v>Dotacja celowa otrzymana z budżetu państwa na realizację inwestycji i zakupów inwestycyjnych własnych gmin (związków gmin, związków powiatowo-gminnych)</v>
      </c>
      <c r="D1633" s="98" t="n">
        <v>758</v>
      </c>
      <c r="E1633" s="102" t="n">
        <v>6330</v>
      </c>
      <c r="F1633" s="100" t="n">
        <f aca="false">SUM(G1633:H1633)</f>
        <v>0</v>
      </c>
      <c r="G1633" s="101" t="n">
        <f aca="false" t="array" ref="G1633:G1633">SUM(IF(ewidencja!$A$8:$A$759=D1633,IF(ewidencja!$C$8:$C$759=E1633,ewidencja!$F$8:$F$759,0),0))</f>
        <v>0</v>
      </c>
      <c r="H1633" s="101" t="n">
        <f aca="false" t="array" ref="H1633:H1633">SUM(IF(ewidencja!$A$8:$A$759=D1633,IF(ewidencja!$C$8:$C$759=E1633,ewidencja!$G$8:$G$759,0),0))</f>
        <v>0</v>
      </c>
    </row>
    <row r="1634" s="112" customFormat="true" ht="12.75" hidden="true" customHeight="true" outlineLevel="0" collapsed="false">
      <c r="A1634" s="49" t="s">
        <v>817</v>
      </c>
      <c r="B1634" s="49"/>
      <c r="C1634" s="50" t="str">
        <f aca="false">INDEX((klasyfikacja!$B$2:$B$136),MATCH(A1634,klasyfikacja!$A$2:$A$136,0))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634" s="98" t="n">
        <v>758</v>
      </c>
      <c r="E1634" s="102" t="n">
        <v>6340</v>
      </c>
      <c r="F1634" s="100" t="n">
        <f aca="false">SUM(G1634:H1634)</f>
        <v>0</v>
      </c>
      <c r="G1634" s="101" t="n">
        <f aca="false" t="array" ref="G1634:G1634">SUM(IF(ewidencja!$A$8:$A$759=D1634,IF(ewidencja!$C$8:$C$759=E1634,ewidencja!$F$8:$F$759,0),0))</f>
        <v>0</v>
      </c>
      <c r="H1634" s="101" t="n">
        <f aca="false" t="array" ref="H1634:H1634">SUM(IF(ewidencja!$A$8:$A$759=D1634,IF(ewidencja!$C$8:$C$759=E1634,ewidencja!$G$8:$G$759,0),0))</f>
        <v>0</v>
      </c>
    </row>
    <row r="1635" s="112" customFormat="true" ht="12.75" hidden="true" customHeight="true" outlineLevel="0" collapsed="false">
      <c r="A1635" s="49" t="s">
        <v>821</v>
      </c>
      <c r="B1635" s="49"/>
      <c r="C1635" s="50" t="str">
        <f aca="false">INDEX((klasyfikacja!$B$2:$B$136),MATCH(A1635,klasyfikacja!$A$2:$A$136,0))</f>
        <v>Dotacja celowa otrzymana z budżetu państwa na inwestycje i zakupy inwestycyjne z zakresu administracji rządowej oraz inne zadania zlecone ustawami realizowane przez powiat</v>
      </c>
      <c r="D1635" s="98" t="n">
        <v>758</v>
      </c>
      <c r="E1635" s="102" t="n">
        <v>6410</v>
      </c>
      <c r="F1635" s="100" t="n">
        <f aca="false">SUM(G1635:H1635)</f>
        <v>0</v>
      </c>
      <c r="G1635" s="101" t="n">
        <f aca="false" t="array" ref="G1635:G1635">SUM(IF(ewidencja!$A$8:$A$759=D1635,IF(ewidencja!$C$8:$C$759=E1635,ewidencja!$F$8:$F$759,0),0))</f>
        <v>0</v>
      </c>
      <c r="H1635" s="101" t="n">
        <f aca="false" t="array" ref="H1635:H1635">SUM(IF(ewidencja!$A$8:$A$759=D1635,IF(ewidencja!$C$8:$C$759=E1635,ewidencja!$G$8:$G$759,0),0))</f>
        <v>0</v>
      </c>
    </row>
    <row r="1636" s="112" customFormat="true" ht="12.75" hidden="true" customHeight="true" outlineLevel="0" collapsed="false">
      <c r="A1636" s="49" t="s">
        <v>823</v>
      </c>
      <c r="B1636" s="49"/>
      <c r="C1636" s="50" t="str">
        <f aca="false">INDEX((klasyfikacja!$B$2:$B$136),MATCH(A1636,klasyfikacja!$A$2:$A$136,0))</f>
        <v>Dotacja celowa otrzymana z budżetu państwa na inwestycje i zakupy inwestycyjne realizowane przez powiat na podstawie porozumień z organami administracji rządowej</v>
      </c>
      <c r="D1636" s="98" t="n">
        <v>758</v>
      </c>
      <c r="E1636" s="102" t="n">
        <v>6420</v>
      </c>
      <c r="F1636" s="100" t="n">
        <f aca="false">SUM(G1636:H1636)</f>
        <v>0</v>
      </c>
      <c r="G1636" s="101" t="n">
        <f aca="false" t="array" ref="G1636:G1636">SUM(IF(ewidencja!$A$8:$A$759=D1636,IF(ewidencja!$C$8:$C$759=E1636,ewidencja!$F$8:$F$759,0),0))</f>
        <v>0</v>
      </c>
      <c r="H1636" s="101" t="n">
        <f aca="false" t="array" ref="H1636:H1636">SUM(IF(ewidencja!$A$8:$A$759=D1636,IF(ewidencja!$C$8:$C$759=E1636,ewidencja!$G$8:$G$759,0),0))</f>
        <v>0</v>
      </c>
    </row>
    <row r="1637" s="112" customFormat="true" ht="12.75" hidden="true" customHeight="true" outlineLevel="0" collapsed="false">
      <c r="A1637" s="49" t="s">
        <v>825</v>
      </c>
      <c r="B1637" s="49"/>
      <c r="C1637" s="50" t="str">
        <f aca="false">INDEX((klasyfikacja!$B$2:$B$136),MATCH(A1637,klasyfikacja!$A$2:$A$136,0))</f>
        <v>Dotacja celowa otrzymana z budżetu państwa na realizację inwestycji i zakupów inwestycyjnych własnych powiatu</v>
      </c>
      <c r="D1637" s="98" t="n">
        <v>758</v>
      </c>
      <c r="E1637" s="102" t="n">
        <v>6430</v>
      </c>
      <c r="F1637" s="100" t="n">
        <f aca="false">SUM(G1637:H1637)</f>
        <v>0</v>
      </c>
      <c r="G1637" s="101" t="n">
        <f aca="false" t="array" ref="G1637:G1637">SUM(IF(ewidencja!$A$8:$A$759=D1637,IF(ewidencja!$C$8:$C$759=E1637,ewidencja!$F$8:$F$759,0),0))</f>
        <v>0</v>
      </c>
      <c r="H1637" s="101" t="n">
        <f aca="false" t="array" ref="H1637:H1637">SUM(IF(ewidencja!$A$8:$A$759=D1637,IF(ewidencja!$C$8:$C$759=E1637,ewidencja!$G$8:$G$759,0),0))</f>
        <v>0</v>
      </c>
    </row>
    <row r="1638" s="112" customFormat="true" ht="12.75" hidden="true" customHeight="true" outlineLevel="0" collapsed="false">
      <c r="A1638" s="49" t="s">
        <v>827</v>
      </c>
      <c r="B1638" s="49"/>
      <c r="C1638" s="50" t="str">
        <f aca="false">INDEX((klasyfikacja!$B$2:$B$136),MATCH(A1638,klasyfikacja!$A$2:$A$136,0))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638" s="98" t="n">
        <v>758</v>
      </c>
      <c r="E1638" s="102" t="n">
        <v>6440</v>
      </c>
      <c r="F1638" s="100" t="n">
        <f aca="false">SUM(G1638:H1638)</f>
        <v>0</v>
      </c>
      <c r="G1638" s="101" t="n">
        <f aca="false" t="array" ref="G1638:G1638">SUM(IF(ewidencja!$A$8:$A$759=D1638,IF(ewidencja!$C$8:$C$759=E1638,ewidencja!$F$8:$F$759,0),0))</f>
        <v>0</v>
      </c>
      <c r="H1638" s="101" t="n">
        <f aca="false" t="array" ref="H1638:H1638">SUM(IF(ewidencja!$A$8:$A$759=D1638,IF(ewidencja!$C$8:$C$759=E1638,ewidencja!$G$8:$G$759,0),0))</f>
        <v>0</v>
      </c>
    </row>
    <row r="1639" s="112" customFormat="true" ht="12.75" hidden="true" customHeight="true" outlineLevel="0" collapsed="false">
      <c r="A1639" s="49" t="s">
        <v>829</v>
      </c>
      <c r="B1639" s="49"/>
      <c r="C1639" s="50" t="str">
        <f aca="false">INDEX((klasyfikacja!$B$2:$B$136),MATCH(A1639,klasyfikacja!$A$2:$A$136,0))</f>
        <v>Dotacja celowa otrzymana z gminy na inwestycje i zakupy inwestycyjne realizowane na podstawie porozumień (umów) między jednostkami samorządu terytorialnego</v>
      </c>
      <c r="D1639" s="98" t="n">
        <v>758</v>
      </c>
      <c r="E1639" s="102" t="n">
        <v>6610</v>
      </c>
      <c r="F1639" s="100" t="n">
        <f aca="false">SUM(G1639:H1639)</f>
        <v>0</v>
      </c>
      <c r="G1639" s="101" t="n">
        <f aca="false" t="array" ref="G1639:G1639">SUM(IF(ewidencja!$A$8:$A$759=D1639,IF(ewidencja!$C$8:$C$759=E1639,ewidencja!$F$8:$F$759,0),0))</f>
        <v>0</v>
      </c>
      <c r="H1639" s="101" t="n">
        <f aca="false" t="array" ref="H1639:H1639">SUM(IF(ewidencja!$A$8:$A$759=D1639,IF(ewidencja!$C$8:$C$759=E1639,ewidencja!$G$8:$G$759,0),0))</f>
        <v>0</v>
      </c>
    </row>
    <row r="1640" s="112" customFormat="true" ht="12.75" hidden="true" customHeight="true" outlineLevel="0" collapsed="false">
      <c r="A1640" s="49" t="s">
        <v>831</v>
      </c>
      <c r="B1640" s="49"/>
      <c r="C1640" s="50" t="str">
        <f aca="false">INDEX((klasyfikacja!$B$2:$B$136),MATCH(A1640,klasyfikacja!$A$2:$A$136,0))</f>
        <v>Dotacja celowa otrzymana z powiatu na inwestycje i zakupy inwestycyjne realizowane na podstawie porozumień (umów) między jednostkami samorządu terytorialnego</v>
      </c>
      <c r="D1640" s="98" t="n">
        <v>758</v>
      </c>
      <c r="E1640" s="102" t="n">
        <v>6620</v>
      </c>
      <c r="F1640" s="100" t="n">
        <f aca="false">SUM(G1640:H1640)</f>
        <v>0</v>
      </c>
      <c r="G1640" s="101" t="n">
        <f aca="false" t="array" ref="G1640:G1640">SUM(IF(ewidencja!$A$8:$A$759=D1640,IF(ewidencja!$C$8:$C$759=E1640,ewidencja!$F$8:$F$759,0),0))</f>
        <v>0</v>
      </c>
      <c r="H1640" s="101" t="n">
        <f aca="false" t="array" ref="H1640:H1640">SUM(IF(ewidencja!$A$8:$A$759=D1640,IF(ewidencja!$C$8:$C$759=E1640,ewidencja!$G$8:$G$759,0),0))</f>
        <v>0</v>
      </c>
    </row>
    <row r="1641" s="112" customFormat="true" ht="12.75" hidden="true" customHeight="true" outlineLevel="0" collapsed="false">
      <c r="A1641" s="49" t="s">
        <v>833</v>
      </c>
      <c r="B1641" s="49"/>
      <c r="C1641" s="50" t="str">
        <f aca="false">INDEX((klasyfikacja!$B$2:$B$136),MATCH(A1641,klasyfikacja!$A$2:$A$136,0))</f>
        <v>Dotacja celowa otrzymana z samorządu województwa na inwestycje i zakupy inwestycyjne realizowane na podstawie porozumień (umów) między jednostkami samorządu terytorialnego</v>
      </c>
      <c r="D1641" s="98" t="n">
        <v>758</v>
      </c>
      <c r="E1641" s="102" t="n">
        <v>6630</v>
      </c>
      <c r="F1641" s="100" t="n">
        <f aca="false">SUM(G1641:H1641)</f>
        <v>0</v>
      </c>
      <c r="G1641" s="101" t="n">
        <f aca="false" t="array" ref="G1641:G1641">SUM(IF(ewidencja!$A$8:$A$759=D1641,IF(ewidencja!$C$8:$C$759=E1641,ewidencja!$F$8:$F$759,0),0))</f>
        <v>0</v>
      </c>
      <c r="H1641" s="101" t="n">
        <f aca="false" t="array" ref="H1641:H1641">SUM(IF(ewidencja!$A$8:$A$759=D1641,IF(ewidencja!$C$8:$C$759=E1641,ewidencja!$G$8:$G$759,0),0))</f>
        <v>0</v>
      </c>
    </row>
    <row r="1642" s="112" customFormat="true" ht="12.75" hidden="true" customHeight="true" outlineLevel="0" collapsed="false">
      <c r="A1642" s="49" t="s">
        <v>837</v>
      </c>
      <c r="B1642" s="49"/>
      <c r="C1642" s="50" t="str">
        <f aca="false">INDEX((klasyfikacja!$B$2:$B$136),MATCH(A1642,klasyfikacja!$A$2:$A$136,0))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642" s="98" t="n">
        <v>758</v>
      </c>
      <c r="E1642" s="102" t="n">
        <v>6660</v>
      </c>
      <c r="F1642" s="100" t="n">
        <f aca="false">SUM(G1642:H1642)</f>
        <v>0</v>
      </c>
      <c r="G1642" s="101" t="n">
        <f aca="false" t="array" ref="G1642:G1642">SUM(IF(ewidencja!$A$8:$A$759=D1642,IF(ewidencja!$C$8:$C$759=E1642,ewidencja!$F$8:$F$759,0),0))</f>
        <v>0</v>
      </c>
      <c r="H1642" s="101" t="n">
        <f aca="false" t="array" ref="H1642:H1642">SUM(IF(ewidencja!$A$8:$A$759=D1642,IF(ewidencja!$C$8:$C$759=E1642,ewidencja!$G$8:$G$759,0),0))</f>
        <v>0</v>
      </c>
    </row>
    <row r="1643" s="112" customFormat="true" ht="12.75" hidden="true" customHeight="true" outlineLevel="0" collapsed="false">
      <c r="A1643" s="49" t="s">
        <v>839</v>
      </c>
      <c r="B1643" s="49"/>
      <c r="C1643" s="50" t="str">
        <f aca="false">INDEX((klasyfikacja!$B$2:$B$136),MATCH(A1643,klasyfikacja!$A$2:$A$136,0))</f>
        <v>Wpłata środków finansowych z niewykorzystanych w terminie wydatków, które nie wygasają z upływem roku budżetowego</v>
      </c>
      <c r="D1643" s="98" t="n">
        <v>758</v>
      </c>
      <c r="E1643" s="102" t="n">
        <v>6680</v>
      </c>
      <c r="F1643" s="100" t="n">
        <f aca="false">SUM(G1643:H1643)</f>
        <v>0</v>
      </c>
      <c r="G1643" s="101" t="n">
        <f aca="false" t="array" ref="G1643:G1643">SUM(IF(ewidencja!$A$8:$A$759=D1643,IF(ewidencja!$C$8:$C$759=E1643,ewidencja!$F$8:$F$759,0),0))</f>
        <v>0</v>
      </c>
      <c r="H1643" s="101" t="n">
        <f aca="false" t="array" ref="H1643:H1643">SUM(IF(ewidencja!$A$8:$A$759=D1643,IF(ewidencja!$C$8:$C$759=E1643,ewidencja!$G$8:$G$759,0),0))</f>
        <v>0</v>
      </c>
    </row>
    <row r="1644" s="112" customFormat="true" ht="12.75" hidden="true" customHeight="true" outlineLevel="0" collapsed="false">
      <c r="A1644" s="49" t="s">
        <v>841</v>
      </c>
      <c r="B1644" s="49"/>
      <c r="C1644" s="50" t="str">
        <f aca="false">INDEX((klasyfikacja!$B$2:$B$136),MATCH(A1644,klasyfikacja!$A$2:$A$136,0))</f>
        <v>Wpływy ze zwrotów niewykorzystanych dotacji oraz płatności, dotyczące dochodów majątkowych</v>
      </c>
      <c r="D1644" s="105" t="n">
        <v>758</v>
      </c>
      <c r="E1644" s="106" t="n">
        <v>6690</v>
      </c>
      <c r="F1644" s="100" t="n">
        <f aca="false">SUM(G1644:H1644)</f>
        <v>0</v>
      </c>
      <c r="G1644" s="101" t="n">
        <f aca="false" t="array" ref="G1644:G1644">SUM(IF(ewidencja!$A$8:$A$759=D1644,IF(ewidencja!$C$8:$C$759=E1644,ewidencja!$F$8:$F$759,0),0))</f>
        <v>0</v>
      </c>
      <c r="H1644" s="101" t="n">
        <f aca="false" t="array" ref="H1644:H1644">SUM(IF(ewidencja!$A$8:$A$759=D1644,IF(ewidencja!$C$8:$C$759=E1644,ewidencja!$G$8:$G$759,0),0))</f>
        <v>0</v>
      </c>
    </row>
    <row r="1645" s="93" customFormat="true" ht="30.75" hidden="false" customHeight="true" outlineLevel="0" collapsed="false">
      <c r="A1645" s="88" t="n">
        <v>801</v>
      </c>
      <c r="B1645" s="88" t="n">
        <v>1</v>
      </c>
      <c r="C1645" s="89" t="s">
        <v>886</v>
      </c>
      <c r="D1645" s="90"/>
      <c r="E1645" s="90"/>
      <c r="F1645" s="91" t="n">
        <f aca="false">SUM(G1645:H1645)</f>
        <v>120058470</v>
      </c>
      <c r="G1645" s="92" t="n">
        <f aca="false">SUM(G1646+G1734)</f>
        <v>101696970</v>
      </c>
      <c r="H1645" s="92" t="n">
        <f aca="false">SUM(H1646+H1734)</f>
        <v>18361500</v>
      </c>
    </row>
    <row r="1646" s="51" customFormat="true" ht="18" hidden="false" customHeight="true" outlineLevel="0" collapsed="false">
      <c r="A1646" s="94"/>
      <c r="B1646" s="94"/>
      <c r="C1646" s="95" t="s">
        <v>860</v>
      </c>
      <c r="D1646" s="90"/>
      <c r="E1646" s="90"/>
      <c r="F1646" s="96" t="n">
        <f aca="false">SUM(G1646:H1646)</f>
        <v>114448970</v>
      </c>
      <c r="G1646" s="97" t="n">
        <f aca="false">SUM(G1647:G1733)</f>
        <v>96087470</v>
      </c>
      <c r="H1646" s="97" t="n">
        <f aca="false">SUM(H1647:H1733)</f>
        <v>18361500</v>
      </c>
      <c r="K1646" s="111"/>
    </row>
    <row r="1647" s="51" customFormat="true" ht="12.75" hidden="true" customHeight="true" outlineLevel="0" collapsed="false">
      <c r="A1647" s="49" t="s">
        <v>576</v>
      </c>
      <c r="B1647" s="49"/>
      <c r="C1647" s="50" t="str">
        <f aca="false">INDEX((klasyfikacja!$B$2:$B$136),MATCH(A1647,klasyfikacja!$A$2:$A$136,0))</f>
        <v>Wpływy z podatku dochodowego od osób fizycznych</v>
      </c>
      <c r="D1647" s="98" t="n">
        <v>801</v>
      </c>
      <c r="E1647" s="99" t="s">
        <v>501</v>
      </c>
      <c r="F1647" s="100" t="n">
        <f aca="false">SUM(G1647:H1647)</f>
        <v>0</v>
      </c>
      <c r="G1647" s="101" t="n">
        <f aca="false" t="array" ref="G1647:G1647">SUM(IF(ewidencja!$A$8:$A$759=D1647,IF(ewidencja!$C$8:$C$759=E1647,ewidencja!$F$8:$F$759,0),0))</f>
        <v>0</v>
      </c>
      <c r="H1647" s="101" t="n">
        <f aca="false" t="array" ref="H1647:H1647">SUM(IF(ewidencja!$A$8:$A$759=D1647,IF(ewidencja!$C$8:$C$759=E1647,ewidencja!$G$8:$G$759,0),0))</f>
        <v>0</v>
      </c>
      <c r="K1647" s="111"/>
    </row>
    <row r="1648" s="51" customFormat="true" ht="12.75" hidden="true" customHeight="true" outlineLevel="0" collapsed="false">
      <c r="A1648" s="49" t="s">
        <v>578</v>
      </c>
      <c r="B1648" s="49"/>
      <c r="C1648" s="50" t="str">
        <f aca="false">INDEX((klasyfikacja!$B$2:$B$136),MATCH(A1648,klasyfikacja!$A$2:$A$136,0))</f>
        <v>Wpływy z podatku dochodowego od osób prawnych</v>
      </c>
      <c r="D1648" s="98" t="n">
        <v>801</v>
      </c>
      <c r="E1648" s="102" t="s">
        <v>498</v>
      </c>
      <c r="F1648" s="100" t="n">
        <f aca="false">SUM(G1648:H1648)</f>
        <v>0</v>
      </c>
      <c r="G1648" s="101" t="n">
        <f aca="false" t="array" ref="G1648:G1648">SUM(IF(ewidencja!$A$8:$A$759=D1648,IF(ewidencja!$C$8:$C$759=E1648,ewidencja!$F$8:$F$759,0),0))</f>
        <v>0</v>
      </c>
      <c r="H1648" s="101" t="n">
        <f aca="false" t="array" ref="H1648:H1648">SUM(IF(ewidencja!$A$8:$A$759=D1648,IF(ewidencja!$C$8:$C$759=E1648,ewidencja!$G$8:$G$759,0),0))</f>
        <v>0</v>
      </c>
      <c r="K1648" s="111"/>
    </row>
    <row r="1649" s="51" customFormat="true" ht="12.75" hidden="true" customHeight="true" outlineLevel="0" collapsed="false">
      <c r="A1649" s="49" t="s">
        <v>580</v>
      </c>
      <c r="B1649" s="49"/>
      <c r="C1649" s="50" t="str">
        <f aca="false">INDEX((klasyfikacja!$B$2:$B$136),MATCH(A1649,klasyfikacja!$A$2:$A$136,0))</f>
        <v>Wpływy z części opłaty za zezwolenie na sprzedaż napojów alkoholowych w obrocie hurtowym</v>
      </c>
      <c r="D1649" s="98" t="n">
        <v>801</v>
      </c>
      <c r="E1649" s="102" t="s">
        <v>334</v>
      </c>
      <c r="F1649" s="100" t="n">
        <f aca="false">SUM(G1649:H1649)</f>
        <v>0</v>
      </c>
      <c r="G1649" s="101" t="n">
        <f aca="false" t="array" ref="G1649:G1649">SUM(IF(ewidencja!$A$8:$A$759=D1649,IF(ewidencja!$C$8:$C$759=E1649,ewidencja!$F$8:$F$759,0),0))</f>
        <v>0</v>
      </c>
      <c r="H1649" s="101" t="n">
        <f aca="false" t="array" ref="H1649:H1649">SUM(IF(ewidencja!$A$8:$A$759=D1649,IF(ewidencja!$C$8:$C$759=E1649,ewidencja!$G$8:$G$759,0),0))</f>
        <v>0</v>
      </c>
      <c r="K1649" s="111"/>
    </row>
    <row r="1650" s="51" customFormat="true" ht="12.75" hidden="true" customHeight="true" outlineLevel="0" collapsed="false">
      <c r="A1650" s="49" t="s">
        <v>582</v>
      </c>
      <c r="B1650" s="49"/>
      <c r="C1650" s="50" t="str">
        <f aca="false">INDEX((klasyfikacja!$B$2:$B$136),MATCH(A1650,klasyfikacja!$A$2:$A$136,0))</f>
        <v>Wpływy z podatku od nieruchomości</v>
      </c>
      <c r="D1650" s="98" t="n">
        <v>801</v>
      </c>
      <c r="E1650" s="102" t="s">
        <v>405</v>
      </c>
      <c r="F1650" s="100" t="n">
        <f aca="false">SUM(G1650:H1650)</f>
        <v>0</v>
      </c>
      <c r="G1650" s="101" t="n">
        <f aca="false" t="array" ref="G1650:G1650">SUM(IF(ewidencja!$A$8:$A$759=D1650,IF(ewidencja!$C$8:$C$759=E1650,ewidencja!$F$8:$F$759,0),0))</f>
        <v>0</v>
      </c>
      <c r="H1650" s="101" t="n">
        <f aca="false" t="array" ref="H1650:H1650">SUM(IF(ewidencja!$A$8:$A$759=D1650,IF(ewidencja!$C$8:$C$759=E1650,ewidencja!$G$8:$G$759,0),0))</f>
        <v>0</v>
      </c>
      <c r="K1650" s="111"/>
    </row>
    <row r="1651" s="51" customFormat="true" ht="12.75" hidden="true" customHeight="true" outlineLevel="0" collapsed="false">
      <c r="A1651" s="49" t="s">
        <v>584</v>
      </c>
      <c r="B1651" s="49"/>
      <c r="C1651" s="50" t="str">
        <f aca="false">INDEX((klasyfikacja!$B$2:$B$136),MATCH(A1651,klasyfikacja!$A$2:$A$136,0))</f>
        <v>Wpływy z podatku rolnego</v>
      </c>
      <c r="D1651" s="98" t="n">
        <v>801</v>
      </c>
      <c r="E1651" s="102" t="s">
        <v>411</v>
      </c>
      <c r="F1651" s="100" t="n">
        <f aca="false">SUM(G1651:H1651)</f>
        <v>0</v>
      </c>
      <c r="G1651" s="101" t="n">
        <f aca="false" t="array" ref="G1651:G1651">SUM(IF(ewidencja!$A$8:$A$759=D1651,IF(ewidencja!$C$8:$C$759=E1651,ewidencja!$F$8:$F$759,0),0))</f>
        <v>0</v>
      </c>
      <c r="H1651" s="101" t="n">
        <f aca="false" t="array" ref="H1651:H1651">SUM(IF(ewidencja!$A$8:$A$759=D1651,IF(ewidencja!$C$8:$C$759=E1651,ewidencja!$G$8:$G$759,0),0))</f>
        <v>0</v>
      </c>
      <c r="K1651" s="111"/>
    </row>
    <row r="1652" s="51" customFormat="true" ht="12.75" hidden="true" customHeight="true" outlineLevel="0" collapsed="false">
      <c r="A1652" s="49" t="s">
        <v>586</v>
      </c>
      <c r="B1652" s="49"/>
      <c r="C1652" s="50" t="str">
        <f aca="false">INDEX((klasyfikacja!$B$2:$B$136),MATCH(A1652,klasyfikacja!$A$2:$A$136,0))</f>
        <v>Wpływy z podatku leśnego</v>
      </c>
      <c r="D1652" s="98" t="n">
        <v>801</v>
      </c>
      <c r="E1652" s="102" t="s">
        <v>400</v>
      </c>
      <c r="F1652" s="100" t="n">
        <f aca="false">SUM(G1652:H1652)</f>
        <v>0</v>
      </c>
      <c r="G1652" s="101" t="n">
        <f aca="false" t="array" ref="G1652:G1652">SUM(IF(ewidencja!$A$8:$A$759=D1652,IF(ewidencja!$C$8:$C$759=E1652,ewidencja!$F$8:$F$759,0),0))</f>
        <v>0</v>
      </c>
      <c r="H1652" s="101" t="n">
        <f aca="false" t="array" ref="H1652:H1652">SUM(IF(ewidencja!$A$8:$A$759=D1652,IF(ewidencja!$C$8:$C$759=E1652,ewidencja!$G$8:$G$759,0),0))</f>
        <v>0</v>
      </c>
      <c r="K1652" s="111"/>
    </row>
    <row r="1653" s="51" customFormat="true" ht="12.75" hidden="true" customHeight="true" outlineLevel="0" collapsed="false">
      <c r="A1653" s="49" t="s">
        <v>588</v>
      </c>
      <c r="B1653" s="49"/>
      <c r="C1653" s="50" t="str">
        <f aca="false">INDEX((klasyfikacja!$B$2:$B$136),MATCH(A1653,klasyfikacja!$A$2:$A$136,0))</f>
        <v>Wpływy z podatku od środków transportowych</v>
      </c>
      <c r="D1653" s="98" t="n">
        <v>801</v>
      </c>
      <c r="E1653" s="102" t="s">
        <v>409</v>
      </c>
      <c r="F1653" s="100" t="n">
        <f aca="false">SUM(G1653:H1653)</f>
        <v>0</v>
      </c>
      <c r="G1653" s="101" t="n">
        <f aca="false" t="array" ref="G1653:G1653">SUM(IF(ewidencja!$A$8:$A$759=D1653,IF(ewidencja!$C$8:$C$759=E1653,ewidencja!$F$8:$F$759,0),0))</f>
        <v>0</v>
      </c>
      <c r="H1653" s="101" t="n">
        <f aca="false" t="array" ref="H1653:H1653">SUM(IF(ewidencja!$A$8:$A$759=D1653,IF(ewidencja!$C$8:$C$759=E1653,ewidencja!$G$8:$G$759,0),0))</f>
        <v>0</v>
      </c>
      <c r="K1653" s="111"/>
    </row>
    <row r="1654" s="51" customFormat="true" ht="12.75" hidden="true" customHeight="true" outlineLevel="0" collapsed="false">
      <c r="A1654" s="49" t="s">
        <v>590</v>
      </c>
      <c r="B1654" s="49"/>
      <c r="C1654" s="50" t="str">
        <f aca="false">INDEX((klasyfikacja!$B$2:$B$136),MATCH(A1654,klasyfikacja!$A$2:$A$136,0))</f>
        <v>Wpływy z podatku od działalności gospodarczej osób fizycznych, opłacanego w formie karty podatkowej</v>
      </c>
      <c r="D1654" s="98" t="n">
        <v>801</v>
      </c>
      <c r="E1654" s="102" t="s">
        <v>170</v>
      </c>
      <c r="F1654" s="100" t="n">
        <f aca="false">SUM(G1654:H1654)</f>
        <v>0</v>
      </c>
      <c r="G1654" s="101" t="n">
        <f aca="false" t="array" ref="G1654:G1654">SUM(IF(ewidencja!$A$8:$A$759=D1654,IF(ewidencja!$C$8:$C$759=E1654,ewidencja!$F$8:$F$759,0),0))</f>
        <v>0</v>
      </c>
      <c r="H1654" s="101" t="n">
        <f aca="false" t="array" ref="H1654:H1654">SUM(IF(ewidencja!$A$8:$A$759=D1654,IF(ewidencja!$C$8:$C$759=E1654,ewidencja!$G$8:$G$759,0),0))</f>
        <v>0</v>
      </c>
      <c r="K1654" s="111"/>
    </row>
    <row r="1655" s="51" customFormat="true" ht="12.75" hidden="true" customHeight="true" outlineLevel="0" collapsed="false">
      <c r="A1655" s="49" t="s">
        <v>592</v>
      </c>
      <c r="B1655" s="49"/>
      <c r="C1655" s="50" t="str">
        <f aca="false">INDEX((klasyfikacja!$B$2:$B$136),MATCH(A1655,klasyfikacja!$A$2:$A$136,0))</f>
        <v>Wpływy z podatku od spadków i darowizn</v>
      </c>
      <c r="D1655" s="98" t="n">
        <v>801</v>
      </c>
      <c r="E1655" s="102" t="s">
        <v>407</v>
      </c>
      <c r="F1655" s="100" t="n">
        <f aca="false">SUM(G1655:H1655)</f>
        <v>0</v>
      </c>
      <c r="G1655" s="101" t="n">
        <f aca="false" t="array" ref="G1655:G1655">SUM(IF(ewidencja!$A$8:$A$759=D1655,IF(ewidencja!$C$8:$C$759=E1655,ewidencja!$F$8:$F$759,0),0))</f>
        <v>0</v>
      </c>
      <c r="H1655" s="101" t="n">
        <f aca="false" t="array" ref="H1655:H1655">SUM(IF(ewidencja!$A$8:$A$759=D1655,IF(ewidencja!$C$8:$C$759=E1655,ewidencja!$G$8:$G$759,0),0))</f>
        <v>0</v>
      </c>
      <c r="K1655" s="111"/>
    </row>
    <row r="1656" s="51" customFormat="true" ht="12.75" hidden="true" customHeight="true" outlineLevel="0" collapsed="false">
      <c r="A1656" s="49" t="s">
        <v>594</v>
      </c>
      <c r="B1656" s="49"/>
      <c r="C1656" s="50" t="str">
        <f aca="false">INDEX((klasyfikacja!$B$2:$B$136),MATCH(A1656,klasyfikacja!$A$2:$A$136,0))</f>
        <v>Wpływy z opłaty od posiadania psów</v>
      </c>
      <c r="D1656" s="98" t="n">
        <v>801</v>
      </c>
      <c r="E1656" s="102" t="s">
        <v>336</v>
      </c>
      <c r="F1656" s="100" t="n">
        <f aca="false">SUM(G1656:H1656)</f>
        <v>0</v>
      </c>
      <c r="G1656" s="101" t="n">
        <f aca="false" t="array" ref="G1656:G1656">SUM(IF(ewidencja!$A$8:$A$759=D1656,IF(ewidencja!$C$8:$C$759=E1656,ewidencja!$F$8:$F$759,0),0))</f>
        <v>0</v>
      </c>
      <c r="H1656" s="101" t="n">
        <f aca="false" t="array" ref="H1656:H1656">SUM(IF(ewidencja!$A$8:$A$759=D1656,IF(ewidencja!$C$8:$C$759=E1656,ewidencja!$G$8:$G$759,0),0))</f>
        <v>0</v>
      </c>
      <c r="K1656" s="111"/>
    </row>
    <row r="1657" s="51" customFormat="true" ht="12.75" hidden="true" customHeight="true" outlineLevel="0" collapsed="false">
      <c r="A1657" s="49" t="s">
        <v>596</v>
      </c>
      <c r="B1657" s="49"/>
      <c r="C1657" s="50" t="str">
        <f aca="false">INDEX((klasyfikacja!$B$2:$B$136),MATCH(A1657,klasyfikacja!$A$2:$A$136,0))</f>
        <v>Wpływy z opłaty uzdrowiskowej, pobieranej w gminach posiadających status gminy uzdrowiskowej</v>
      </c>
      <c r="D1657" s="98" t="n">
        <v>801</v>
      </c>
      <c r="E1657" s="102" t="s">
        <v>861</v>
      </c>
      <c r="F1657" s="100" t="n">
        <f aca="false">SUM(G1657:H1657)</f>
        <v>0</v>
      </c>
      <c r="G1657" s="101" t="n">
        <f aca="false" t="array" ref="G1657:G1657">SUM(IF(ewidencja!$A$8:$A$759=D1657,IF(ewidencja!$C$8:$C$759=E1657,ewidencja!$F$8:$F$759,0),0))</f>
        <v>0</v>
      </c>
      <c r="H1657" s="101" t="n">
        <f aca="false" t="array" ref="H1657:H1657">SUM(IF(ewidencja!$A$8:$A$759=D1657,IF(ewidencja!$C$8:$C$759=E1657,ewidencja!$G$8:$G$759,0),0))</f>
        <v>0</v>
      </c>
      <c r="K1657" s="111"/>
    </row>
    <row r="1658" s="51" customFormat="true" ht="12.75" hidden="true" customHeight="true" outlineLevel="0" collapsed="false">
      <c r="A1658" s="49" t="s">
        <v>598</v>
      </c>
      <c r="B1658" s="49"/>
      <c r="C1658" s="50" t="str">
        <f aca="false">INDEX((klasyfikacja!$B$2:$B$136),MATCH(A1658,klasyfikacja!$A$2:$A$136,0))</f>
        <v>Wpływy z opłaty produktowej</v>
      </c>
      <c r="D1658" s="98" t="n">
        <v>801</v>
      </c>
      <c r="E1658" s="102" t="s">
        <v>338</v>
      </c>
      <c r="F1658" s="100" t="n">
        <f aca="false">SUM(G1658:H1658)</f>
        <v>0</v>
      </c>
      <c r="G1658" s="101" t="n">
        <f aca="false" t="array" ref="G1658:G1658">SUM(IF(ewidencja!$A$8:$A$759=D1658,IF(ewidencja!$C$8:$C$759=E1658,ewidencja!$F$8:$F$759,0),0))</f>
        <v>0</v>
      </c>
      <c r="H1658" s="101" t="n">
        <f aca="false" t="array" ref="H1658:H1658">SUM(IF(ewidencja!$A$8:$A$759=D1658,IF(ewidencja!$C$8:$C$759=E1658,ewidencja!$G$8:$G$759,0),0))</f>
        <v>0</v>
      </c>
      <c r="K1658" s="111"/>
    </row>
    <row r="1659" s="51" customFormat="true" ht="12.75" hidden="true" customHeight="true" outlineLevel="0" collapsed="false">
      <c r="A1659" s="49" t="s">
        <v>600</v>
      </c>
      <c r="B1659" s="49"/>
      <c r="C1659" s="50" t="str">
        <f aca="false">INDEX((klasyfikacja!$B$2:$B$136),MATCH(A1659,klasyfikacja!$A$2:$A$136,0))</f>
        <v>Wpływy z opłaty skarbowej</v>
      </c>
      <c r="D1659" s="98" t="n">
        <v>801</v>
      </c>
      <c r="E1659" s="102" t="s">
        <v>341</v>
      </c>
      <c r="F1659" s="100" t="n">
        <f aca="false">SUM(G1659:H1659)</f>
        <v>0</v>
      </c>
      <c r="G1659" s="101" t="n">
        <f aca="false" t="array" ref="G1659:G1659">SUM(IF(ewidencja!$A$8:$A$759=D1659,IF(ewidencja!$C$8:$C$759=E1659,ewidencja!$F$8:$F$759,0),0))</f>
        <v>0</v>
      </c>
      <c r="H1659" s="101" t="n">
        <f aca="false" t="array" ref="H1659:H1659">SUM(IF(ewidencja!$A$8:$A$759=D1659,IF(ewidencja!$C$8:$C$759=E1659,ewidencja!$G$8:$G$759,0),0))</f>
        <v>0</v>
      </c>
      <c r="K1659" s="111"/>
    </row>
    <row r="1660" s="51" customFormat="true" ht="12.75" hidden="true" customHeight="true" outlineLevel="0" collapsed="false">
      <c r="A1660" s="49" t="s">
        <v>602</v>
      </c>
      <c r="B1660" s="49"/>
      <c r="C1660" s="50" t="str">
        <f aca="false">INDEX((klasyfikacja!$B$2:$B$136),MATCH(A1660,klasyfikacja!$A$2:$A$136,0))</f>
        <v>Wpływy z opłaty komunikacyjnej</v>
      </c>
      <c r="D1660" s="98" t="n">
        <v>801</v>
      </c>
      <c r="E1660" s="102" t="s">
        <v>332</v>
      </c>
      <c r="F1660" s="100" t="n">
        <f aca="false">SUM(G1660:H1660)</f>
        <v>0</v>
      </c>
      <c r="G1660" s="101" t="n">
        <f aca="false" t="array" ref="G1660:G1660">SUM(IF(ewidencja!$A$8:$A$759=D1660,IF(ewidencja!$C$8:$C$759=E1660,ewidencja!$F$8:$F$759,0),0))</f>
        <v>0</v>
      </c>
      <c r="H1660" s="101" t="n">
        <f aca="false" t="array" ref="H1660:H1660">SUM(IF(ewidencja!$A$8:$A$759=D1660,IF(ewidencja!$C$8:$C$759=E1660,ewidencja!$G$8:$G$759,0),0))</f>
        <v>0</v>
      </c>
      <c r="K1660" s="111"/>
    </row>
    <row r="1661" s="51" customFormat="true" ht="12.75" hidden="true" customHeight="true" outlineLevel="0" collapsed="false">
      <c r="A1661" s="49" t="s">
        <v>604</v>
      </c>
      <c r="B1661" s="49"/>
      <c r="C1661" s="50" t="str">
        <f aca="false">INDEX((klasyfikacja!$B$2:$B$136),MATCH(A1661,klasyfikacja!$A$2:$A$136,0))</f>
        <v>Wpływy z opłaty targowej</v>
      </c>
      <c r="D1661" s="98" t="n">
        <v>801</v>
      </c>
      <c r="E1661" s="102" t="s">
        <v>344</v>
      </c>
      <c r="F1661" s="100" t="n">
        <f aca="false">SUM(G1661:H1661)</f>
        <v>0</v>
      </c>
      <c r="G1661" s="101" t="n">
        <f aca="false" t="array" ref="G1661:G1661">SUM(IF(ewidencja!$A$8:$A$759=D1661,IF(ewidencja!$C$8:$C$759=E1661,ewidencja!$F$8:$F$759,0),0))</f>
        <v>0</v>
      </c>
      <c r="H1661" s="101" t="n">
        <f aca="false" t="array" ref="H1661:H1661">SUM(IF(ewidencja!$A$8:$A$759=D1661,IF(ewidencja!$C$8:$C$759=E1661,ewidencja!$G$8:$G$759,0),0))</f>
        <v>0</v>
      </c>
      <c r="K1661" s="111"/>
    </row>
    <row r="1662" s="51" customFormat="true" ht="12.75" hidden="true" customHeight="true" outlineLevel="0" collapsed="false">
      <c r="A1662" s="49" t="s">
        <v>606</v>
      </c>
      <c r="B1662" s="49"/>
      <c r="C1662" s="50" t="str">
        <f aca="false">INDEX((klasyfikacja!$B$2:$B$136),MATCH(A1662,klasyfikacja!$A$2:$A$136,0))</f>
        <v>Wpływy z opłaty miejscowej</v>
      </c>
      <c r="D1662" s="98" t="n">
        <v>801</v>
      </c>
      <c r="E1662" s="102" t="s">
        <v>862</v>
      </c>
      <c r="F1662" s="100" t="n">
        <f aca="false">SUM(G1662:H1662)</f>
        <v>0</v>
      </c>
      <c r="G1662" s="101" t="n">
        <f aca="false" t="array" ref="G1662:G1662">SUM(IF(ewidencja!$A$8:$A$759=D1662,IF(ewidencja!$C$8:$C$759=E1662,ewidencja!$F$8:$F$759,0),0))</f>
        <v>0</v>
      </c>
      <c r="H1662" s="101" t="n">
        <f aca="false" t="array" ref="H1662:H1662">SUM(IF(ewidencja!$A$8:$A$759=D1662,IF(ewidencja!$C$8:$C$759=E1662,ewidencja!$G$8:$G$759,0),0))</f>
        <v>0</v>
      </c>
      <c r="K1662" s="111"/>
    </row>
    <row r="1663" s="51" customFormat="true" ht="12.75" hidden="true" customHeight="true" outlineLevel="0" collapsed="false">
      <c r="A1663" s="49" t="s">
        <v>608</v>
      </c>
      <c r="B1663" s="49"/>
      <c r="C1663" s="50" t="str">
        <f aca="false">INDEX((klasyfikacja!$B$2:$B$136),MATCH(A1663,klasyfikacja!$A$2:$A$136,0))</f>
        <v>Wpływy z opłaty eksploatacyjnej</v>
      </c>
      <c r="D1663" s="98" t="n">
        <v>801</v>
      </c>
      <c r="E1663" s="102" t="s">
        <v>330</v>
      </c>
      <c r="F1663" s="100" t="n">
        <f aca="false">SUM(G1663:H1663)</f>
        <v>0</v>
      </c>
      <c r="G1663" s="101" t="n">
        <f aca="false" t="array" ref="G1663:G1663">SUM(IF(ewidencja!$A$8:$A$759=D1663,IF(ewidencja!$C$8:$C$759=E1663,ewidencja!$F$8:$F$759,0),0))</f>
        <v>0</v>
      </c>
      <c r="H1663" s="101" t="n">
        <f aca="false" t="array" ref="H1663:H1663">SUM(IF(ewidencja!$A$8:$A$759=D1663,IF(ewidencja!$C$8:$C$759=E1663,ewidencja!$G$8:$G$759,0),0))</f>
        <v>0</v>
      </c>
      <c r="K1663" s="111"/>
    </row>
    <row r="1664" s="51" customFormat="true" ht="12.75" hidden="true" customHeight="true" outlineLevel="0" collapsed="false">
      <c r="A1664" s="49" t="s">
        <v>610</v>
      </c>
      <c r="B1664" s="49"/>
      <c r="C1664" s="50" t="str">
        <f aca="false">INDEX((klasyfikacja!$B$2:$B$136),MATCH(A1664,klasyfikacja!$A$2:$A$136,0))</f>
        <v>Wpływy z opłat za trwały zarząd, użytkowanie i służebności</v>
      </c>
      <c r="D1664" s="98" t="n">
        <v>801</v>
      </c>
      <c r="E1664" s="102" t="s">
        <v>390</v>
      </c>
      <c r="F1664" s="100" t="n">
        <f aca="false">SUM(G1664:H1664)</f>
        <v>0</v>
      </c>
      <c r="G1664" s="101" t="n">
        <f aca="false" t="array" ref="G1664:G1664">SUM(IF(ewidencja!$A$8:$A$759=D1664,IF(ewidencja!$C$8:$C$759=E1664,ewidencja!$F$8:$F$759,0),0))</f>
        <v>0</v>
      </c>
      <c r="H1664" s="101" t="n">
        <f aca="false" t="array" ref="H1664:H1664">SUM(IF(ewidencja!$A$8:$A$759=D1664,IF(ewidencja!$C$8:$C$759=E1664,ewidencja!$G$8:$G$759,0),0))</f>
        <v>0</v>
      </c>
      <c r="K1664" s="111"/>
    </row>
    <row r="1665" s="51" customFormat="true" ht="12.75" hidden="true" customHeight="true" outlineLevel="0" collapsed="false">
      <c r="A1665" s="49" t="s">
        <v>612</v>
      </c>
      <c r="B1665" s="49"/>
      <c r="C1665" s="50" t="str">
        <f aca="false">INDEX((klasyfikacja!$B$2:$B$136),MATCH(A1665,klasyfikacja!$A$2:$A$136,0))</f>
        <v>Wpływy z opłat za zezwolenia na sprzedaż napojów alkoholowych</v>
      </c>
      <c r="D1665" s="98" t="n">
        <v>801</v>
      </c>
      <c r="E1665" s="102" t="s">
        <v>375</v>
      </c>
      <c r="F1665" s="100" t="n">
        <f aca="false">SUM(G1665:H1665)</f>
        <v>0</v>
      </c>
      <c r="G1665" s="101" t="n">
        <f aca="false" t="array" ref="G1665:G1665">SUM(IF(ewidencja!$A$8:$A$759=D1665,IF(ewidencja!$C$8:$C$759=E1665,ewidencja!$F$8:$F$759,0),0))</f>
        <v>0</v>
      </c>
      <c r="H1665" s="101" t="n">
        <f aca="false" t="array" ref="H1665:H1665">SUM(IF(ewidencja!$A$8:$A$759=D1665,IF(ewidencja!$C$8:$C$759=E1665,ewidencja!$G$8:$G$759,0),0))</f>
        <v>0</v>
      </c>
      <c r="K1665" s="111"/>
    </row>
    <row r="1666" s="51" customFormat="true" ht="12.75" hidden="true" customHeight="true" outlineLevel="0" collapsed="false">
      <c r="A1666" s="49" t="s">
        <v>614</v>
      </c>
      <c r="B1666" s="49"/>
      <c r="C1666" s="50" t="str">
        <f aca="false">INDEX((klasyfikacja!$B$2:$B$136),MATCH(A1666,klasyfikacja!$A$2:$A$136,0))</f>
        <v>Wpływy z innych lokalnych opłat pobieranych przez jednostki samorządu terytorialnego na podstawie odrębnych ustaw</v>
      </c>
      <c r="D1666" s="98" t="n">
        <v>801</v>
      </c>
      <c r="E1666" s="102" t="s">
        <v>30</v>
      </c>
      <c r="F1666" s="100" t="n">
        <f aca="false">SUM(G1666:H1666)</f>
        <v>0</v>
      </c>
      <c r="G1666" s="101" t="n">
        <f aca="false" t="array" ref="G1666:G1666">SUM(IF(ewidencja!$A$8:$A$759=D1666,IF(ewidencja!$C$8:$C$759=E1666,ewidencja!$F$8:$F$759,0),0))</f>
        <v>0</v>
      </c>
      <c r="H1666" s="101" t="n">
        <f aca="false" t="array" ref="H1666:H1666">SUM(IF(ewidencja!$A$8:$A$759=D1666,IF(ewidencja!$C$8:$C$759=E1666,ewidencja!$G$8:$G$759,0),0))</f>
        <v>0</v>
      </c>
      <c r="K1666" s="111"/>
    </row>
    <row r="1667" s="51" customFormat="true" ht="12.75" hidden="true" customHeight="true" outlineLevel="0" collapsed="false">
      <c r="A1667" s="49" t="s">
        <v>616</v>
      </c>
      <c r="B1667" s="49"/>
      <c r="C1667" s="50" t="str">
        <f aca="false">INDEX((klasyfikacja!$B$2:$B$136),MATCH(A1667,klasyfikacja!$A$2:$A$136,0))</f>
        <v>Wpływy z podatku od czynności cywilnoprawnych</v>
      </c>
      <c r="D1667" s="98" t="n">
        <v>801</v>
      </c>
      <c r="E1667" s="102" t="s">
        <v>403</v>
      </c>
      <c r="F1667" s="100" t="n">
        <f aca="false">SUM(G1667:H1667)</f>
        <v>0</v>
      </c>
      <c r="G1667" s="101" t="n">
        <f aca="false" t="array" ref="G1667:G1667">SUM(IF(ewidencja!$A$8:$A$759=D1667,IF(ewidencja!$C$8:$C$759=E1667,ewidencja!$F$8:$F$759,0),0))</f>
        <v>0</v>
      </c>
      <c r="H1667" s="101" t="n">
        <f aca="false" t="array" ref="H1667:H1667">SUM(IF(ewidencja!$A$8:$A$759=D1667,IF(ewidencja!$C$8:$C$759=E1667,ewidencja!$G$8:$G$759,0),0))</f>
        <v>0</v>
      </c>
      <c r="K1667" s="111"/>
    </row>
    <row r="1668" s="51" customFormat="true" ht="12.75" hidden="true" customHeight="true" outlineLevel="0" collapsed="false">
      <c r="A1668" s="49" t="s">
        <v>618</v>
      </c>
      <c r="B1668" s="49"/>
      <c r="C1668" s="50" t="str">
        <f aca="false">INDEX((klasyfikacja!$B$2:$B$136),MATCH(A1668,klasyfikacja!$A$2:$A$136,0))</f>
        <v>Wpływy z opłat z tytułu użytkowania wieczystego nieruchomości</v>
      </c>
      <c r="D1668" s="98" t="n">
        <v>801</v>
      </c>
      <c r="E1668" s="102" t="s">
        <v>393</v>
      </c>
      <c r="F1668" s="100" t="n">
        <f aca="false">SUM(G1668:H1668)</f>
        <v>0</v>
      </c>
      <c r="G1668" s="101" t="n">
        <f aca="false" t="array" ref="G1668:G1668">SUM(IF(ewidencja!$A$8:$A$759=D1668,IF(ewidencja!$C$8:$C$759=E1668,ewidencja!$F$8:$F$759,0),0))</f>
        <v>0</v>
      </c>
      <c r="H1668" s="101" t="n">
        <f aca="false" t="array" ref="H1668:H1668">SUM(IF(ewidencja!$A$8:$A$759=D1668,IF(ewidencja!$C$8:$C$759=E1668,ewidencja!$G$8:$G$759,0),0))</f>
        <v>0</v>
      </c>
      <c r="K1668" s="111"/>
    </row>
    <row r="1669" s="51" customFormat="true" ht="12.75" hidden="true" customHeight="true" outlineLevel="0" collapsed="false">
      <c r="A1669" s="49" t="s">
        <v>620</v>
      </c>
      <c r="B1669" s="49"/>
      <c r="C1669" s="50" t="str">
        <f aca="false">INDEX((klasyfikacja!$B$2:$B$136),MATCH(A1669,klasyfikacja!$A$2:$A$136,0))</f>
        <v>Wpływy z tytułu grzywien, mandatów i innych kar pieniężnych od osób fizycznych</v>
      </c>
      <c r="D1669" s="98" t="n">
        <v>801</v>
      </c>
      <c r="E1669" s="102" t="s">
        <v>173</v>
      </c>
      <c r="F1669" s="100" t="n">
        <f aca="false">SUM(G1669:H1669)</f>
        <v>0</v>
      </c>
      <c r="G1669" s="101" t="n">
        <f aca="false" t="array" ref="G1669:G1669">SUM(IF(ewidencja!$A$8:$A$759=D1669,IF(ewidencja!$C$8:$C$759=E1669,ewidencja!$F$8:$F$759,0),0))</f>
        <v>0</v>
      </c>
      <c r="H1669" s="101" t="n">
        <f aca="false" t="array" ref="H1669:H1669">SUM(IF(ewidencja!$A$8:$A$759=D1669,IF(ewidencja!$C$8:$C$759=E1669,ewidencja!$G$8:$G$759,0),0))</f>
        <v>0</v>
      </c>
      <c r="K1669" s="111"/>
    </row>
    <row r="1670" s="51" customFormat="true" ht="12.75" hidden="true" customHeight="true" outlineLevel="0" collapsed="false">
      <c r="A1670" s="49" t="s">
        <v>622</v>
      </c>
      <c r="B1670" s="49"/>
      <c r="C1670" s="50" t="str">
        <f aca="false">INDEX((klasyfikacja!$B$2:$B$136),MATCH(A1670,klasyfikacja!$A$2:$A$136,0))</f>
        <v>Wpływy z tytułu grzywien i innych kar pieniężnych od osób prawnych i innych jednostek organizacyjnych</v>
      </c>
      <c r="D1670" s="98" t="n">
        <v>801</v>
      </c>
      <c r="E1670" s="102" t="s">
        <v>195</v>
      </c>
      <c r="F1670" s="100" t="n">
        <f aca="false">SUM(G1670:H1670)</f>
        <v>0</v>
      </c>
      <c r="G1670" s="101" t="n">
        <f aca="false" t="array" ref="G1670:G1670">SUM(IF(ewidencja!$A$8:$A$759=D1670,IF(ewidencja!$C$8:$C$759=E1670,ewidencja!$F$8:$F$759,0),0))</f>
        <v>0</v>
      </c>
      <c r="H1670" s="101" t="n">
        <f aca="false" t="array" ref="H1670:H1670">SUM(IF(ewidencja!$A$8:$A$759=D1670,IF(ewidencja!$C$8:$C$759=E1670,ewidencja!$G$8:$G$759,0),0))</f>
        <v>0</v>
      </c>
      <c r="K1670" s="111"/>
    </row>
    <row r="1671" s="51" customFormat="true" ht="12.75" hidden="true" customHeight="true" outlineLevel="0" collapsed="false">
      <c r="A1671" s="49" t="s">
        <v>624</v>
      </c>
      <c r="B1671" s="49"/>
      <c r="C1671" s="50" t="str">
        <f aca="false">INDEX((klasyfikacja!$B$2:$B$136),MATCH(A1671,klasyfikacja!$A$2:$A$136,0))</f>
        <v>Wpływy z opłat za koncesje i licencje</v>
      </c>
      <c r="D1671" s="98" t="n">
        <v>801</v>
      </c>
      <c r="E1671" s="102" t="s">
        <v>356</v>
      </c>
      <c r="F1671" s="100" t="n">
        <f aca="false">SUM(G1671:H1671)</f>
        <v>0</v>
      </c>
      <c r="G1671" s="101" t="n">
        <f aca="false" t="array" ref="G1671:G1671">SUM(IF(ewidencja!$A$8:$A$759=D1671,IF(ewidencja!$C$8:$C$759=E1671,ewidencja!$F$8:$F$759,0),0))</f>
        <v>0</v>
      </c>
      <c r="H1671" s="101" t="n">
        <f aca="false" t="array" ref="H1671:H1671">SUM(IF(ewidencja!$A$8:$A$759=D1671,IF(ewidencja!$C$8:$C$759=E1671,ewidencja!$G$8:$G$759,0),0))</f>
        <v>0</v>
      </c>
      <c r="K1671" s="111"/>
    </row>
    <row r="1672" s="51" customFormat="true" ht="12.75" hidden="true" customHeight="true" outlineLevel="0" collapsed="false">
      <c r="A1672" s="49" t="s">
        <v>626</v>
      </c>
      <c r="B1672" s="49"/>
      <c r="C1672" s="50" t="str">
        <f aca="false">INDEX((klasyfikacja!$B$2:$B$136),MATCH(A1672,klasyfikacja!$A$2:$A$136,0))</f>
        <v>Wpływy z opłat egzaminacyjnych oraz opłat za wydawanie świadectw, dyplomów, zaświadczeń, certyfikatów i ich duplikatów</v>
      </c>
      <c r="D1672" s="98" t="n">
        <v>801</v>
      </c>
      <c r="E1672" s="102" t="s">
        <v>863</v>
      </c>
      <c r="F1672" s="100" t="n">
        <f aca="false">SUM(G1672:H1672)</f>
        <v>0</v>
      </c>
      <c r="G1672" s="101" t="n">
        <f aca="false" t="array" ref="G1672:G1672">SUM(IF(ewidencja!$A$8:$A$759=D1672,IF(ewidencja!$C$8:$C$759=E1672,ewidencja!$F$8:$F$759,0),0))</f>
        <v>0</v>
      </c>
      <c r="H1672" s="101" t="n">
        <f aca="false" t="array" ref="H1672:H1672">SUM(IF(ewidencja!$A$8:$A$759=D1672,IF(ewidencja!$C$8:$C$759=E1672,ewidencja!$G$8:$G$759,0),0))</f>
        <v>0</v>
      </c>
      <c r="K1672" s="111"/>
    </row>
    <row r="1673" s="51" customFormat="true" ht="12.75" hidden="true" customHeight="true" outlineLevel="0" collapsed="false">
      <c r="A1673" s="49" t="s">
        <v>628</v>
      </c>
      <c r="B1673" s="49"/>
      <c r="C1673" s="50" t="str">
        <f aca="false">INDEX((klasyfikacja!$B$2:$B$136),MATCH(A1673,klasyfikacja!$A$2:$A$136,0))</f>
        <v>Wpływy z opłat za zezwolenia, akredytacje oraz opłaty ewidencyjne, w tym opłaty za częstotliwości</v>
      </c>
      <c r="D1673" s="98" t="n">
        <v>801</v>
      </c>
      <c r="E1673" s="102" t="s">
        <v>367</v>
      </c>
      <c r="F1673" s="100" t="n">
        <f aca="false">SUM(G1673:H1673)</f>
        <v>0</v>
      </c>
      <c r="G1673" s="101" t="n">
        <f aca="false" t="array" ref="G1673:G1673">SUM(IF(ewidencja!$A$8:$A$759=D1673,IF(ewidencja!$C$8:$C$759=E1673,ewidencja!$F$8:$F$759,0),0))</f>
        <v>0</v>
      </c>
      <c r="H1673" s="101" t="n">
        <f aca="false" t="array" ref="H1673:H1673">SUM(IF(ewidencja!$A$8:$A$759=D1673,IF(ewidencja!$C$8:$C$759=E1673,ewidencja!$G$8:$G$759,0),0))</f>
        <v>0</v>
      </c>
      <c r="K1673" s="111"/>
    </row>
    <row r="1674" s="51" customFormat="true" ht="25.5" hidden="false" customHeight="false" outlineLevel="0" collapsed="false">
      <c r="A1674" s="49" t="n">
        <v>630</v>
      </c>
      <c r="B1674" s="49"/>
      <c r="C1674" s="50" t="e">
        <f aca="false">INDEX((klasyfikacja!$B$2:$B$136),MATCH(A1674,klasyfikacja!$A$2:$A$136,0))</f>
        <v>#N/A</v>
      </c>
      <c r="D1674" s="98" t="n">
        <v>801</v>
      </c>
      <c r="E1674" s="102" t="s">
        <v>203</v>
      </c>
      <c r="F1674" s="100" t="n">
        <f aca="false">SUM(G1674:H1674)</f>
        <v>50000</v>
      </c>
      <c r="G1674" s="101" t="n">
        <f aca="false" t="array" ref="G1674:G1674">SUM(IF(ewidencja!$A$8:$A$759=D1674,IF(ewidencja!$C$8:$C$759=E1674,ewidencja!$F$8:$F$759,0),0))</f>
        <v>50000</v>
      </c>
      <c r="H1674" s="101" t="n">
        <f aca="false" t="array" ref="H1674:H1674">SUM(IF(ewidencja!$A$8:$A$759=D1674,IF(ewidencja!$C$8:$C$759=E1674,ewidencja!$G$8:$G$759,0),0))</f>
        <v>0</v>
      </c>
      <c r="K1674" s="111"/>
    </row>
    <row r="1675" s="51" customFormat="true" ht="12.75" hidden="true" customHeight="true" outlineLevel="0" collapsed="false">
      <c r="A1675" s="49" t="s">
        <v>632</v>
      </c>
      <c r="B1675" s="49"/>
      <c r="C1675" s="50" t="str">
        <f aca="false">INDEX((klasyfikacja!$B$2:$B$136),MATCH(A1675,klasyfikacja!$A$2:$A$136,0))</f>
        <v>Wpływy z tytułu kosztów egzekucyjnych, opłaty komorniczej i kosztów upomnień</v>
      </c>
      <c r="D1675" s="98" t="n">
        <v>801</v>
      </c>
      <c r="E1675" s="102" t="s">
        <v>200</v>
      </c>
      <c r="F1675" s="100" t="n">
        <f aca="false">SUM(G1675:H1675)</f>
        <v>0</v>
      </c>
      <c r="G1675" s="101" t="n">
        <f aca="false" t="array" ref="G1675:G1675">SUM(IF(ewidencja!$A$8:$A$759=D1675,IF(ewidencja!$C$8:$C$759=E1675,ewidencja!$F$8:$F$759,0),0))</f>
        <v>0</v>
      </c>
      <c r="H1675" s="101" t="n">
        <f aca="false" t="array" ref="H1675:H1675">SUM(IF(ewidencja!$A$8:$A$759=D1675,IF(ewidencja!$C$8:$C$759=E1675,ewidencja!$G$8:$G$759,0),0))</f>
        <v>0</v>
      </c>
      <c r="K1675" s="111"/>
    </row>
    <row r="1676" s="51" customFormat="true" ht="12.75" hidden="true" customHeight="true" outlineLevel="0" collapsed="false">
      <c r="A1676" s="49" t="s">
        <v>634</v>
      </c>
      <c r="B1676" s="49"/>
      <c r="C1676" s="50" t="str">
        <f aca="false">INDEX((klasyfikacja!$B$2:$B$136),MATCH(A1676,klasyfikacja!$A$2:$A$136,0))</f>
        <v>Wpływy z opłat za wydanie prawa jazdy</v>
      </c>
      <c r="D1676" s="98" t="n">
        <v>801</v>
      </c>
      <c r="E1676" s="102" t="s">
        <v>388</v>
      </c>
      <c r="F1676" s="100" t="n">
        <f aca="false">SUM(G1676:H1676)</f>
        <v>0</v>
      </c>
      <c r="G1676" s="101" t="n">
        <f aca="false" t="array" ref="G1676:G1676">SUM(IF(ewidencja!$A$8:$A$759=D1676,IF(ewidencja!$C$8:$C$759=E1676,ewidencja!$F$8:$F$759,0),0))</f>
        <v>0</v>
      </c>
      <c r="H1676" s="101" t="n">
        <f aca="false" t="array" ref="H1676:H1676">SUM(IF(ewidencja!$A$8:$A$759=D1676,IF(ewidencja!$C$8:$C$759=E1676,ewidencja!$G$8:$G$759,0),0))</f>
        <v>0</v>
      </c>
      <c r="K1676" s="111"/>
    </row>
    <row r="1677" s="51" customFormat="true" ht="12.75" hidden="false" customHeight="true" outlineLevel="0" collapsed="false">
      <c r="A1677" s="49" t="n">
        <v>660</v>
      </c>
      <c r="B1677" s="49"/>
      <c r="C1677" s="50" t="e">
        <f aca="false">INDEX((klasyfikacja!$B$2:$B$136),MATCH(A1677,klasyfikacja!$A$2:$A$136,0))</f>
        <v>#N/A</v>
      </c>
      <c r="D1677" s="98" t="n">
        <v>801</v>
      </c>
      <c r="E1677" s="102" t="s">
        <v>280</v>
      </c>
      <c r="F1677" s="100" t="n">
        <f aca="false">SUM(G1677:H1677)</f>
        <v>6605000</v>
      </c>
      <c r="G1677" s="101" t="n">
        <f aca="false" t="array" ref="G1677:G1677">SUM(IF(ewidencja!$A$8:$A$759=D1677,IF(ewidencja!$C$8:$C$759=E1677,ewidencja!$F$8:$F$759,0),0))</f>
        <v>6605000</v>
      </c>
      <c r="H1677" s="101" t="n">
        <f aca="false" t="array" ref="H1677:H1677">SUM(IF(ewidencja!$A$8:$A$759=D1677,IF(ewidencja!$C$8:$C$759=E1677,ewidencja!$G$8:$G$759,0),0))</f>
        <v>0</v>
      </c>
      <c r="K1677" s="111"/>
    </row>
    <row r="1678" s="51" customFormat="true" ht="25.5" hidden="false" customHeight="true" outlineLevel="0" collapsed="false">
      <c r="A1678" s="49" t="n">
        <v>670</v>
      </c>
      <c r="B1678" s="49"/>
      <c r="C1678" s="50" t="e">
        <f aca="false">INDEX((klasyfikacja!$B$2:$B$136),MATCH(A1678,klasyfikacja!$A$2:$A$136,0))</f>
        <v>#N/A</v>
      </c>
      <c r="D1678" s="98" t="n">
        <v>801</v>
      </c>
      <c r="E1678" s="102" t="s">
        <v>510</v>
      </c>
      <c r="F1678" s="113" t="n">
        <f aca="false">SUM(G1678:H1678)</f>
        <v>39315000</v>
      </c>
      <c r="G1678" s="101" t="n">
        <f aca="false" t="array" ref="G1678:G1678">SUM(IF(ewidencja!$A$8:$A$759=D1678,IF(ewidencja!$C$8:$C$759=E1678,ewidencja!$F$8:$F$759,0),0))</f>
        <v>39285000</v>
      </c>
      <c r="H1678" s="101" t="n">
        <f aca="false" t="array" ref="H1678:H1678">SUM(IF(ewidencja!$A$8:$A$759=D1678,IF(ewidencja!$C$8:$C$759=E1678,ewidencja!$G$8:$G$759,0),0))</f>
        <v>30000</v>
      </c>
      <c r="K1678" s="111"/>
    </row>
    <row r="1679" s="51" customFormat="true" ht="12.75" hidden="true" customHeight="true" outlineLevel="0" collapsed="false">
      <c r="A1679" s="49" t="s">
        <v>640</v>
      </c>
      <c r="B1679" s="49"/>
      <c r="C1679" s="50" t="str">
        <f aca="false">INDEX((klasyfikacja!$B$2:$B$136),MATCH(A1679,klasyfikacja!$A$2:$A$136,0))</f>
        <v>Wpływy od rodziców z tytułu opłaty za pobyt dziecka w pieczy zastępczej</v>
      </c>
      <c r="D1679" s="98" t="n">
        <v>801</v>
      </c>
      <c r="E1679" s="102" t="s">
        <v>248</v>
      </c>
      <c r="F1679" s="100" t="n">
        <f aca="false">SUM(G1679:H1679)</f>
        <v>0</v>
      </c>
      <c r="G1679" s="101" t="n">
        <f aca="false" t="array" ref="G1679:G1679">SUM(IF(ewidencja!$A$8:$A$759=D1679,IF(ewidencja!$C$8:$C$759=E1679,ewidencja!$F$8:$F$759,0),0))</f>
        <v>0</v>
      </c>
      <c r="H1679" s="101" t="n">
        <f aca="false" t="array" ref="H1679:H1679">SUM(IF(ewidencja!$A$8:$A$759=D1679,IF(ewidencja!$C$8:$C$759=E1679,ewidencja!$G$8:$G$759,0),0))</f>
        <v>0</v>
      </c>
      <c r="K1679" s="111"/>
    </row>
    <row r="1680" s="51" customFormat="true" ht="12.75" hidden="false" customHeight="true" outlineLevel="0" collapsed="false">
      <c r="A1680" s="49" t="n">
        <v>690</v>
      </c>
      <c r="B1680" s="49"/>
      <c r="C1680" s="50" t="e">
        <f aca="false">INDEX((klasyfikacja!$B$2:$B$136),MATCH(A1680,klasyfikacja!$A$2:$A$136,0))</f>
        <v>#N/A</v>
      </c>
      <c r="D1680" s="98" t="n">
        <v>801</v>
      </c>
      <c r="E1680" s="102" t="s">
        <v>205</v>
      </c>
      <c r="F1680" s="113" t="n">
        <f aca="false">SUM(G1680:H1680)</f>
        <v>16000</v>
      </c>
      <c r="G1680" s="101" t="n">
        <f aca="false" t="array" ref="G1680:G1680">SUM(IF(ewidencja!$A$8:$A$759=D1680,IF(ewidencja!$C$8:$C$759=E1680,ewidencja!$F$8:$F$759,0),0))</f>
        <v>13000</v>
      </c>
      <c r="H1680" s="101" t="n">
        <f aca="false" t="array" ref="H1680:H1680">SUM(IF(ewidencja!$A$8:$A$759=D1680,IF(ewidencja!$C$8:$C$759=E1680,ewidencja!$G$8:$G$759,0),0))</f>
        <v>3000</v>
      </c>
      <c r="K1680" s="111"/>
    </row>
    <row r="1681" s="51" customFormat="true" ht="25.5" hidden="false" customHeight="true" outlineLevel="0" collapsed="false">
      <c r="A1681" s="49" t="n">
        <v>750</v>
      </c>
      <c r="B1681" s="49"/>
      <c r="C1681" s="50" t="e">
        <f aca="false">INDEX((klasyfikacja!$B$2:$B$136),MATCH(A1681,klasyfikacja!$A$2:$A$136,0))</f>
        <v>#N/A</v>
      </c>
      <c r="D1681" s="98" t="n">
        <v>801</v>
      </c>
      <c r="E1681" s="102" t="s">
        <v>58</v>
      </c>
      <c r="F1681" s="113" t="n">
        <f aca="false">SUM(G1681:H1681)</f>
        <v>428000</v>
      </c>
      <c r="G1681" s="101" t="n">
        <f aca="false" t="array" ref="G1681:G1681">SUM(IF(ewidencja!$A$8:$A$759=D1681,IF(ewidencja!$C$8:$C$759=E1681,ewidencja!$F$8:$F$759,0),0))</f>
        <v>330000</v>
      </c>
      <c r="H1681" s="101" t="n">
        <f aca="false" t="array" ref="H1681:H1681">SUM(IF(ewidencja!$A$8:$A$759=D1681,IF(ewidencja!$C$8:$C$759=E1681,ewidencja!$G$8:$G$759,0),0))</f>
        <v>98000</v>
      </c>
      <c r="K1681" s="111"/>
    </row>
    <row r="1682" s="51" customFormat="true" ht="12.75" hidden="false" customHeight="true" outlineLevel="0" collapsed="false">
      <c r="A1682" s="49" t="n">
        <v>830</v>
      </c>
      <c r="B1682" s="49"/>
      <c r="C1682" s="50" t="e">
        <f aca="false">INDEX((klasyfikacja!$B$2:$B$136),MATCH(A1682,klasyfikacja!$A$2:$A$136,0))</f>
        <v>#N/A</v>
      </c>
      <c r="D1682" s="98" t="n">
        <v>801</v>
      </c>
      <c r="E1682" s="102" t="s">
        <v>37</v>
      </c>
      <c r="F1682" s="113" t="n">
        <f aca="false">SUM(G1682:H1682)</f>
        <v>7069000</v>
      </c>
      <c r="G1682" s="101" t="n">
        <f aca="false" t="array" ref="G1682:G1682">SUM(IF(ewidencja!$A$8:$A$759=D1682,IF(ewidencja!$C$8:$C$759=E1682,ewidencja!$F$8:$F$759,0),0))</f>
        <v>3426000</v>
      </c>
      <c r="H1682" s="101" t="n">
        <f aca="false" t="array" ref="H1682:H1682">SUM(IF(ewidencja!$A$8:$A$759=D1682,IF(ewidencja!$C$8:$C$759=E1682,ewidencja!$G$8:$G$759,0),0))</f>
        <v>3643000</v>
      </c>
      <c r="K1682" s="111"/>
    </row>
    <row r="1683" s="51" customFormat="true" ht="12.75" hidden="true" customHeight="true" outlineLevel="0" collapsed="false">
      <c r="A1683" s="49" t="s">
        <v>650</v>
      </c>
      <c r="B1683" s="49"/>
      <c r="C1683" s="50" t="str">
        <f aca="false">INDEX((klasyfikacja!$B$2:$B$136),MATCH(A1683,klasyfikacja!$A$2:$A$136,0))</f>
        <v>Wpływy ze sprzedaży wyrobów</v>
      </c>
      <c r="D1683" s="98" t="n">
        <v>801</v>
      </c>
      <c r="E1683" s="102" t="s">
        <v>864</v>
      </c>
      <c r="F1683" s="100" t="n">
        <f aca="false">SUM(G1683:H1683)</f>
        <v>0</v>
      </c>
      <c r="G1683" s="101" t="n">
        <f aca="false" t="array" ref="G1683:G1683">SUM(IF(ewidencja!$A$8:$A$759=D1683,IF(ewidencja!$C$8:$C$759=E1683,ewidencja!$F$8:$F$759,0),0))</f>
        <v>0</v>
      </c>
      <c r="H1683" s="101" t="n">
        <f aca="false" t="array" ref="H1683:H1683">SUM(IF(ewidencja!$A$8:$A$759=D1683,IF(ewidencja!$C$8:$C$759=E1683,ewidencja!$G$8:$G$759,0),0))</f>
        <v>0</v>
      </c>
      <c r="K1683" s="111"/>
    </row>
    <row r="1684" s="51" customFormat="true" ht="12.75" hidden="true" customHeight="true" outlineLevel="0" collapsed="false">
      <c r="A1684" s="49" t="s">
        <v>652</v>
      </c>
      <c r="B1684" s="49"/>
      <c r="C1684" s="50" t="str">
        <f aca="false">INDEX((klasyfikacja!$B$2:$B$136),MATCH(A1684,klasyfikacja!$A$2:$A$136,0))</f>
        <v>Wpływy z odsetek od dotacji oraz płatności: wykorzystanych niezgodnie z przeznaczeniem lub wykorzystanych z naruszeniem procedur, o których mowa w art. 184 ustawy, pobranych nienależnie lub w nadmiernej wysokości</v>
      </c>
      <c r="D1684" s="98" t="n">
        <v>801</v>
      </c>
      <c r="E1684" s="102" t="s">
        <v>562</v>
      </c>
      <c r="F1684" s="100" t="n">
        <f aca="false">SUM(G1684:H1684)</f>
        <v>0</v>
      </c>
      <c r="G1684" s="101" t="n">
        <f aca="false" t="array" ref="G1684:G1684">SUM(IF(ewidencja!$A$8:$A$759=D1684,IF(ewidencja!$C$8:$C$759=E1684,ewidencja!$F$8:$F$759,0),0))</f>
        <v>0</v>
      </c>
      <c r="H1684" s="101" t="n">
        <f aca="false" t="array" ref="H1684:H1684">SUM(IF(ewidencja!$A$8:$A$759=D1684,IF(ewidencja!$C$8:$C$759=E1684,ewidencja!$G$8:$G$759,0),0))</f>
        <v>0</v>
      </c>
      <c r="K1684" s="111"/>
    </row>
    <row r="1685" s="51" customFormat="true" ht="12.75" hidden="true" customHeight="true" outlineLevel="0" collapsed="false">
      <c r="A1685" s="49" t="s">
        <v>654</v>
      </c>
      <c r="B1685" s="49"/>
      <c r="C1685" s="50" t="str">
        <f aca="false">INDEX((klasyfikacja!$B$2:$B$136),MATCH(A1685,klasyfikacja!$A$2:$A$136,0))</f>
        <v>Wpływy z odsetek od nieterminowych wpłat z tytułu podatków i opłat</v>
      </c>
      <c r="D1685" s="98" t="n">
        <v>801</v>
      </c>
      <c r="E1685" s="102" t="s">
        <v>321</v>
      </c>
      <c r="F1685" s="100" t="n">
        <f aca="false">SUM(G1685:H1685)</f>
        <v>0</v>
      </c>
      <c r="G1685" s="101" t="n">
        <f aca="false" t="array" ref="G1685:G1685">SUM(IF(ewidencja!$A$8:$A$759=D1685,IF(ewidencja!$C$8:$C$759=E1685,ewidencja!$F$8:$F$759,0),0))</f>
        <v>0</v>
      </c>
      <c r="H1685" s="101" t="n">
        <f aca="false" t="array" ref="H1685:H1685">SUM(IF(ewidencja!$A$8:$A$759=D1685,IF(ewidencja!$C$8:$C$759=E1685,ewidencja!$G$8:$G$759,0),0))</f>
        <v>0</v>
      </c>
      <c r="K1685" s="111"/>
    </row>
    <row r="1686" s="51" customFormat="true" ht="12.75" hidden="false" customHeight="true" outlineLevel="0" collapsed="false">
      <c r="A1686" s="114" t="n">
        <v>920</v>
      </c>
      <c r="B1686" s="49"/>
      <c r="C1686" s="115" t="e">
        <f aca="false">INDEX((klasyfikacja!$B$2:$B$136),MATCH(A1686,klasyfikacja!$A$2:$A$136,0))</f>
        <v>#N/A</v>
      </c>
      <c r="D1686" s="98" t="n">
        <v>801</v>
      </c>
      <c r="E1686" s="102" t="s">
        <v>311</v>
      </c>
      <c r="F1686" s="116" t="n">
        <f aca="false">SUM(G1686:H1686)</f>
        <v>66000</v>
      </c>
      <c r="G1686" s="117" t="n">
        <f aca="false" t="array" ref="G1686:G1686">SUM(IF(ewidencja!$A$8:$A$759=D1686,IF(ewidencja!$C$8:$C$759=E1686,ewidencja!$F$8:$F$759,0),0))</f>
        <v>62000</v>
      </c>
      <c r="H1686" s="117" t="n">
        <f aca="false" t="array" ref="H1686:H1686">SUM(IF(ewidencja!$A$8:$A$759=D1686,IF(ewidencja!$C$8:$C$759=E1686,ewidencja!$G$8:$G$759,0),0))</f>
        <v>4000</v>
      </c>
      <c r="K1686" s="111"/>
    </row>
    <row r="1687" s="51" customFormat="true" ht="12.75" hidden="true" customHeight="true" outlineLevel="0" collapsed="false">
      <c r="A1687" s="49" t="s">
        <v>658</v>
      </c>
      <c r="B1687" s="49"/>
      <c r="C1687" s="50" t="str">
        <f aca="false">INDEX((klasyfikacja!$B$2:$B$136),MATCH(A1687,klasyfikacja!$A$2:$A$136,0))</f>
        <v>Wpływy z pozostałych odsetek (Finansowanie programów ze środków bezzwrotnych pochodzących z Unii Europejskiej)</v>
      </c>
      <c r="D1687" s="98" t="n">
        <v>801</v>
      </c>
      <c r="E1687" s="102" t="s">
        <v>865</v>
      </c>
      <c r="F1687" s="100" t="n">
        <f aca="false">SUM(G1687:H1687)</f>
        <v>0</v>
      </c>
      <c r="G1687" s="101" t="n">
        <f aca="false" t="array" ref="G1687:G1687">SUM(IF(ewidencja!$A$8:$A$759=D1687,IF(ewidencja!$C$8:$C$759=E1687,ewidencja!$F$8:$F$759,0),0))</f>
        <v>0</v>
      </c>
      <c r="H1687" s="101" t="n">
        <f aca="false" t="array" ref="H1687:H1687">SUM(IF(ewidencja!$A$8:$A$759=D1687,IF(ewidencja!$C$8:$C$759=E1687,ewidencja!$G$8:$G$759,0),0))</f>
        <v>0</v>
      </c>
      <c r="K1687" s="111"/>
    </row>
    <row r="1688" s="51" customFormat="true" ht="12.75" hidden="false" customHeight="true" outlineLevel="0" collapsed="false">
      <c r="A1688" s="118" t="n">
        <v>940</v>
      </c>
      <c r="B1688" s="49"/>
      <c r="C1688" s="119" t="e">
        <f aca="false">INDEX((klasyfikacja!$B$2:$B$136),MATCH(A1688,klasyfikacja!$A$2:$A$136,0))</f>
        <v>#N/A</v>
      </c>
      <c r="D1688" s="98" t="n">
        <v>801</v>
      </c>
      <c r="E1688" s="102" t="s">
        <v>275</v>
      </c>
      <c r="F1688" s="120" t="n">
        <f aca="false">SUM(G1688:H1688)</f>
        <v>17000</v>
      </c>
      <c r="G1688" s="121" t="n">
        <f aca="false" t="array" ref="G1688:G1688">SUM(IF(ewidencja!$A$8:$A$759=D1688,IF(ewidencja!$C$8:$C$759=E1688,ewidencja!$F$8:$F$759,0),0))</f>
        <v>13000</v>
      </c>
      <c r="H1688" s="121" t="n">
        <f aca="false" t="array" ref="H1688:H1688">SUM(IF(ewidencja!$A$8:$A$759=D1688,IF(ewidencja!$C$8:$C$759=E1688,ewidencja!$G$8:$G$759,0),0))</f>
        <v>4000</v>
      </c>
      <c r="K1688" s="111"/>
    </row>
    <row r="1689" s="51" customFormat="true" ht="12.75" hidden="false" customHeight="true" outlineLevel="0" collapsed="false">
      <c r="A1689" s="49" t="n">
        <v>950</v>
      </c>
      <c r="B1689" s="49"/>
      <c r="C1689" s="50" t="e">
        <f aca="false">INDEX((klasyfikacja!$B$2:$B$136),MATCH(A1689,klasyfikacja!$A$2:$A$136,0))</f>
        <v>#N/A</v>
      </c>
      <c r="D1689" s="98" t="n">
        <v>801</v>
      </c>
      <c r="E1689" s="102" t="s">
        <v>178</v>
      </c>
      <c r="F1689" s="100" t="n">
        <f aca="false">SUM(G1689:H1689)</f>
        <v>308000</v>
      </c>
      <c r="G1689" s="101" t="n">
        <f aca="false" t="array" ref="G1689:G1689">SUM(IF(ewidencja!$A$8:$A$759=D1689,IF(ewidencja!$C$8:$C$759=E1689,ewidencja!$F$8:$F$759,0),0))</f>
        <v>301000</v>
      </c>
      <c r="H1689" s="101" t="n">
        <f aca="false" t="array" ref="H1689:H1689">SUM(IF(ewidencja!$A$8:$A$759=D1689,IF(ewidencja!$C$8:$C$759=E1689,ewidencja!$G$8:$G$759,0),0))</f>
        <v>7000</v>
      </c>
      <c r="K1689" s="111"/>
    </row>
    <row r="1690" s="51" customFormat="true" ht="12.75" hidden="true" customHeight="true" outlineLevel="0" collapsed="false">
      <c r="A1690" s="49" t="s">
        <v>664</v>
      </c>
      <c r="B1690" s="49"/>
      <c r="C1690" s="50" t="str">
        <f aca="false">INDEX((klasyfikacja!$B$2:$B$136),MATCH(A1690,klasyfikacja!$A$2:$A$136,0))</f>
        <v>Wpływy z otrzymanych spadków, zapisów i darowizn w postaci pieniężnej</v>
      </c>
      <c r="D1690" s="98" t="n">
        <v>801</v>
      </c>
      <c r="E1690" s="102" t="s">
        <v>95</v>
      </c>
      <c r="F1690" s="100" t="n">
        <f aca="false">SUM(G1690:H1690)</f>
        <v>0</v>
      </c>
      <c r="G1690" s="101" t="n">
        <f aca="false" t="array" ref="G1690:G1690">SUM(IF(ewidencja!$A$8:$A$759=D1690,IF(ewidencja!$C$8:$C$759=E1690,ewidencja!$F$8:$F$759,0),0))</f>
        <v>0</v>
      </c>
      <c r="H1690" s="101" t="n">
        <f aca="false" t="array" ref="H1690:H1690">SUM(IF(ewidencja!$A$8:$A$759=D1690,IF(ewidencja!$C$8:$C$759=E1690,ewidencja!$G$8:$G$759,0),0))</f>
        <v>0</v>
      </c>
      <c r="K1690" s="111"/>
    </row>
    <row r="1691" s="51" customFormat="true" ht="12.75" hidden="false" customHeight="true" outlineLevel="0" collapsed="false">
      <c r="A1691" s="49" t="n">
        <v>970</v>
      </c>
      <c r="B1691" s="49"/>
      <c r="C1691" s="50" t="e">
        <f aca="false">INDEX((klasyfikacja!$B$2:$B$136),MATCH(A1691,klasyfikacja!$A$2:$A$136,0))</f>
        <v>#N/A</v>
      </c>
      <c r="D1691" s="98" t="n">
        <v>801</v>
      </c>
      <c r="E1691" s="102" t="s">
        <v>153</v>
      </c>
      <c r="F1691" s="113" t="n">
        <f aca="false">SUM(G1691:H1691)</f>
        <v>44494000</v>
      </c>
      <c r="G1691" s="101" t="n">
        <f aca="false" t="array" ref="G1691:G1691">SUM(IF(ewidencja!$A$8:$A$759=D1691,IF(ewidencja!$C$8:$C$759=E1691,ewidencja!$F$8:$F$759,0),0))</f>
        <v>43806000</v>
      </c>
      <c r="H1691" s="101" t="n">
        <f aca="false" t="array" ref="H1691:H1691">SUM(IF(ewidencja!$A$8:$A$759=D1691,IF(ewidencja!$C$8:$C$759=E1691,ewidencja!$G$8:$G$759,0),0))</f>
        <v>688000</v>
      </c>
      <c r="K1691" s="111"/>
    </row>
    <row r="1692" s="51" customFormat="true" ht="12.75" hidden="true" customHeight="true" outlineLevel="0" collapsed="false">
      <c r="A1692" s="49" t="s">
        <v>668</v>
      </c>
      <c r="B1692" s="49"/>
      <c r="C1692" s="50" t="str">
        <f aca="false">INDEX((klasyfikacja!$B$2:$B$136),MATCH(A1692,klasyfikacja!$A$2:$A$136,0))</f>
        <v>Wpływy z różnych dochodów (Finansowanie programów ze środków bezzwrotnych pochodzących z Unii Europejskiej)</v>
      </c>
      <c r="D1692" s="98" t="n">
        <v>801</v>
      </c>
      <c r="E1692" s="102" t="s">
        <v>866</v>
      </c>
      <c r="F1692" s="100" t="n">
        <f aca="false">SUM(G1692:H1692)</f>
        <v>0</v>
      </c>
      <c r="G1692" s="101" t="n">
        <f aca="false" t="array" ref="G1692:G1692">SUM(IF(ewidencja!$A$8:$A$759=D1692,IF(ewidencja!$C$8:$C$759=E1692,ewidencja!$F$8:$F$759,0),0))</f>
        <v>0</v>
      </c>
      <c r="H1692" s="101" t="n">
        <f aca="false" t="array" ref="H1692:H1692">SUM(IF(ewidencja!$A$8:$A$759=D1692,IF(ewidencja!$C$8:$C$759=E1692,ewidencja!$G$8:$G$759,0),0))</f>
        <v>0</v>
      </c>
      <c r="K1692" s="111"/>
    </row>
    <row r="1693" s="51" customFormat="true" ht="12.75" hidden="true" customHeight="true" outlineLevel="0" collapsed="false">
      <c r="A1693" s="49" t="s">
        <v>670</v>
      </c>
      <c r="B1693" s="49"/>
      <c r="C1693" s="50" t="str">
        <f aca="false">INDEX((klasyfikacja!$B$2:$B$136),MATCH(A1693,klasyfikacja!$A$2:$A$136,0))</f>
        <v>Wpływy z różnych dochodów (Płatności w zakresie budżetu środków europejskich)</v>
      </c>
      <c r="D1693" s="98" t="n">
        <v>801</v>
      </c>
      <c r="E1693" s="102" t="s">
        <v>867</v>
      </c>
      <c r="F1693" s="100" t="n">
        <f aca="false">SUM(G1693:H1693)</f>
        <v>0</v>
      </c>
      <c r="G1693" s="101" t="n">
        <f aca="false" t="array" ref="G1693:G1693">SUM(IF(ewidencja!$A$8:$A$759=D1693,IF(ewidencja!$C$8:$C$759=E1693,ewidencja!$F$8:$F$759,0),0))</f>
        <v>0</v>
      </c>
      <c r="H1693" s="101" t="n">
        <f aca="false" t="array" ref="H1693:H1693">SUM(IF(ewidencja!$A$8:$A$759=D1693,IF(ewidencja!$C$8:$C$759=E1693,ewidencja!$G$8:$G$759,0),0))</f>
        <v>0</v>
      </c>
      <c r="K1693" s="111"/>
    </row>
    <row r="1694" s="51" customFormat="true" ht="12.75" hidden="true" customHeight="true" outlineLevel="0" collapsed="false">
      <c r="A1694" s="49" t="s">
        <v>672</v>
      </c>
      <c r="B1694" s="49"/>
      <c r="C1694" s="50" t="str">
        <f aca="false">INDEX((klasyfikacja!$B$2:$B$136),MATCH(A1694,klasyfikacja!$A$2:$A$136,0))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694" s="98" t="n">
        <v>801</v>
      </c>
      <c r="E1694" s="102" t="s">
        <v>868</v>
      </c>
      <c r="F1694" s="100" t="n">
        <f aca="false">SUM(G1694:H1694)</f>
        <v>0</v>
      </c>
      <c r="G1694" s="101" t="n">
        <f aca="false" t="array" ref="G1694:G1694">SUM(IF(ewidencja!$A$8:$A$759=D1694,IF(ewidencja!$C$8:$C$759=E1694,ewidencja!$F$8:$F$759,0),0))</f>
        <v>0</v>
      </c>
      <c r="H1694" s="101" t="n">
        <f aca="false" t="array" ref="H1694:H1694">SUM(IF(ewidencja!$A$8:$A$759=D1694,IF(ewidencja!$C$8:$C$759=E1694,ewidencja!$G$8:$G$759,0),0))</f>
        <v>0</v>
      </c>
      <c r="K1694" s="111"/>
    </row>
    <row r="1695" s="51" customFormat="true" ht="37.5" hidden="true" customHeight="true" outlineLevel="0" collapsed="false">
      <c r="A1695" s="49" t="s">
        <v>674</v>
      </c>
      <c r="B1695" s="49"/>
      <c r="C1695" s="50" t="str">
        <f aca="false">INDEX((klasyfikacja!$B$2:$B$136),MATCH(A1695,klasyfikacja!$A$2:$A$136,0))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695" s="98" t="n">
        <v>801</v>
      </c>
      <c r="E1695" s="102" t="n">
        <v>2007</v>
      </c>
      <c r="F1695" s="100" t="n">
        <f aca="false">SUM(G1695:H1695)</f>
        <v>0</v>
      </c>
      <c r="G1695" s="101" t="n">
        <f aca="false" t="array" ref="G1695:G1695">SUM(IF(ewidencja!$A$8:$A$759=D1695,IF(ewidencja!$C$8:$C$759=E1695,ewidencja!$F$8:$F$759,0),0))</f>
        <v>0</v>
      </c>
      <c r="H1695" s="101" t="n">
        <f aca="false" t="array" ref="H1695:H1695">SUM(IF(ewidencja!$A$8:$A$759=D1695,IF(ewidencja!$C$8:$C$759=E1695,ewidencja!$G$8:$G$759,0),0))</f>
        <v>0</v>
      </c>
      <c r="K1695" s="111"/>
    </row>
    <row r="1696" s="51" customFormat="true" ht="63.75" hidden="true" customHeight="true" outlineLevel="0" collapsed="false">
      <c r="A1696" s="49" t="s">
        <v>676</v>
      </c>
      <c r="B1696" s="49"/>
      <c r="C1696" s="50" t="str">
        <f aca="false">INDEX((klasyfikacja!$B$2:$B$136),MATCH(A1696,klasyfikacja!$A$2:$A$136,0))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696" s="98" t="n">
        <v>801</v>
      </c>
      <c r="E1696" s="102" t="n">
        <v>2008</v>
      </c>
      <c r="F1696" s="100" t="n">
        <f aca="false">SUM(G1696:H1696)</f>
        <v>0</v>
      </c>
      <c r="G1696" s="101" t="n">
        <f aca="false" t="array" ref="G1696:G1696">SUM(IF(ewidencja!$A$8:$A$759=D1696,IF(ewidencja!$C$8:$C$759=E1696,ewidencja!$F$8:$F$759,0),0))</f>
        <v>0</v>
      </c>
      <c r="H1696" s="101" t="n">
        <f aca="false" t="array" ref="H1696:H1696">SUM(IF(ewidencja!$A$8:$A$759=D1696,IF(ewidencja!$C$8:$C$759=E1696,ewidencja!$G$8:$G$759,0),0))</f>
        <v>0</v>
      </c>
      <c r="K1696" s="111"/>
    </row>
    <row r="1697" s="51" customFormat="true" ht="63.75" hidden="true" customHeight="true" outlineLevel="0" collapsed="false">
      <c r="A1697" s="49" t="s">
        <v>678</v>
      </c>
      <c r="B1697" s="49"/>
      <c r="C1697" s="50" t="str">
        <f aca="false">INDEX((klasyfikacja!$B$2:$B$136),MATCH(A1697,klasyfikacja!$A$2:$A$136,0))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697" s="98" t="n">
        <v>801</v>
      </c>
      <c r="E1697" s="102" t="n">
        <v>2009</v>
      </c>
      <c r="F1697" s="100" t="n">
        <f aca="false">SUM(G1697:H1697)</f>
        <v>0</v>
      </c>
      <c r="G1697" s="101" t="n">
        <f aca="false" t="array" ref="G1697:G1697">SUM(IF(ewidencja!$A$8:$A$759=D1697,IF(ewidencja!$C$8:$C$759=E1697,ewidencja!$F$8:$F$759,0),0))</f>
        <v>0</v>
      </c>
      <c r="H1697" s="101" t="n">
        <f aca="false" t="array" ref="H1697:H1697">SUM(IF(ewidencja!$A$8:$A$759=D1697,IF(ewidencja!$C$8:$C$759=E1697,ewidencja!$G$8:$G$759,0),0))</f>
        <v>0</v>
      </c>
      <c r="K1697" s="111"/>
    </row>
    <row r="1698" s="51" customFormat="true" ht="25.5" hidden="true" customHeight="true" outlineLevel="0" collapsed="false">
      <c r="A1698" s="49" t="s">
        <v>680</v>
      </c>
      <c r="B1698" s="49"/>
      <c r="C1698" s="50" t="str">
        <f aca="false">INDEX((klasyfikacja!$B$2:$B$136),MATCH(A1698,klasyfikacja!$A$2:$A$136,0))</f>
        <v>Dotacja celowa otrzymana z budżetu państwa na realizację zadań bieżących z zakresu administracji rządowej oraz innych zadań zleconych gminie (związkom gmin, związkom powiatowo-gminnym) ustawami</v>
      </c>
      <c r="D1698" s="98" t="n">
        <v>801</v>
      </c>
      <c r="E1698" s="102" t="n">
        <v>2010</v>
      </c>
      <c r="F1698" s="100" t="n">
        <f aca="false">SUM(G1698:H1698)</f>
        <v>0</v>
      </c>
      <c r="G1698" s="101" t="n">
        <f aca="false" t="array" ref="G1698:G1698">SUM(IF(ewidencja!$A$8:$A$759=D1698,IF(ewidencja!$C$8:$C$759=E1698,ewidencja!$F$8:$F$759,0),0))</f>
        <v>0</v>
      </c>
      <c r="H1698" s="101" t="n">
        <f aca="false" t="array" ref="H1698:H1698">SUM(IF(ewidencja!$A$8:$A$759=D1698,IF(ewidencja!$C$8:$C$759=E1698,ewidencja!$G$8:$G$759,0),0))</f>
        <v>0</v>
      </c>
      <c r="K1698" s="111"/>
    </row>
    <row r="1699" s="51" customFormat="true" ht="25.5" hidden="true" customHeight="true" outlineLevel="0" collapsed="false">
      <c r="A1699" s="49" t="s">
        <v>682</v>
      </c>
      <c r="B1699" s="49"/>
      <c r="C1699" s="50" t="str">
        <f aca="false">INDEX((klasyfikacja!$B$2:$B$136),MATCH(A1699,klasyfikacja!$A$2:$A$136,0))</f>
        <v>Dotacja celowa otrzymana z budżetu państwa na zadania bieżące realizowane przez gminę na podstawie porozumień z organami administracji rządowej</v>
      </c>
      <c r="D1699" s="98" t="n">
        <v>801</v>
      </c>
      <c r="E1699" s="102" t="n">
        <v>2020</v>
      </c>
      <c r="F1699" s="100" t="n">
        <f aca="false">SUM(G1699:H1699)</f>
        <v>0</v>
      </c>
      <c r="G1699" s="101" t="n">
        <f aca="false" t="array" ref="G1699:G1699">SUM(IF(ewidencja!$A$8:$A$759=D1699,IF(ewidencja!$C$8:$C$759=E1699,ewidencja!$F$8:$F$759,0),0))</f>
        <v>0</v>
      </c>
      <c r="H1699" s="101" t="n">
        <f aca="false" t="array" ref="H1699:H1699">SUM(IF(ewidencja!$A$8:$A$759=D1699,IF(ewidencja!$C$8:$C$759=E1699,ewidencja!$G$8:$G$759,0),0))</f>
        <v>0</v>
      </c>
      <c r="K1699" s="111"/>
    </row>
    <row r="1700" s="51" customFormat="true" ht="25.5" hidden="true" customHeight="true" outlineLevel="0" collapsed="false">
      <c r="A1700" s="49" t="s">
        <v>684</v>
      </c>
      <c r="B1700" s="49"/>
      <c r="C1700" s="50" t="str">
        <f aca="false">INDEX((klasyfikacja!$B$2:$B$136),MATCH(A1700,klasyfikacja!$A$2:$A$136,0))</f>
        <v>Dotacja celowa otrzymana z budżetu państwa na realizację własnych zadań bieżących gmin (związków gmin, związków powiatowo-gminnych)</v>
      </c>
      <c r="D1700" s="98" t="n">
        <v>801</v>
      </c>
      <c r="E1700" s="102" t="n">
        <v>2030</v>
      </c>
      <c r="F1700" s="100" t="n">
        <f aca="false">SUM(G1700:H1700)</f>
        <v>0</v>
      </c>
      <c r="G1700" s="101" t="n">
        <f aca="false" t="array" ref="G1700:G1700">SUM(IF(ewidencja!$A$8:$A$759=D1700,IF(ewidencja!$C$8:$C$759=E1700,ewidencja!$F$8:$F$759,0),0))</f>
        <v>0</v>
      </c>
      <c r="H1700" s="101" t="n">
        <f aca="false" t="array" ref="H1700:H1700">SUM(IF(ewidencja!$A$8:$A$759=D1700,IF(ewidencja!$C$8:$C$759=E1700,ewidencja!$G$8:$G$759,0),0))</f>
        <v>0</v>
      </c>
      <c r="K1700" s="111"/>
    </row>
    <row r="1701" s="51" customFormat="true" ht="25.5" hidden="true" customHeight="true" outlineLevel="0" collapsed="false">
      <c r="A1701" s="49" t="s">
        <v>688</v>
      </c>
      <c r="B1701" s="49"/>
      <c r="C1701" s="50" t="str">
        <f aca="false">INDEX((klasyfikacja!$B$2:$B$136),MATCH(A1701,klasyfikacja!$A$2:$A$136,0))</f>
        <v>Dotacja celowa otrzymana z budżetu państwa na realizację zadań bieżących gmin z zakresu edukacyjnej opieki wychowawczej finansowanych w całości przez budżet państwa w ramach programów rządowych</v>
      </c>
      <c r="D1701" s="98" t="n">
        <v>801</v>
      </c>
      <c r="E1701" s="102" t="n">
        <v>2040</v>
      </c>
      <c r="F1701" s="100" t="n">
        <f aca="false">SUM(G1701:H1701)</f>
        <v>0</v>
      </c>
      <c r="G1701" s="101" t="n">
        <f aca="false" t="array" ref="G1701:G1701">SUM(IF(ewidencja!$A$8:$A$759=D1701,IF(ewidencja!$C$8:$C$759=E1701,ewidencja!$F$8:$F$759,0),0))</f>
        <v>0</v>
      </c>
      <c r="H1701" s="101" t="n">
        <f aca="false" t="array" ref="H1701:H1701">SUM(IF(ewidencja!$A$8:$A$759=D1701,IF(ewidencja!$C$8:$C$759=E1701,ewidencja!$G$8:$G$759,0),0))</f>
        <v>0</v>
      </c>
      <c r="K1701" s="111"/>
    </row>
    <row r="1702" s="51" customFormat="true" ht="39" hidden="false" customHeight="true" outlineLevel="0" collapsed="false">
      <c r="A1702" s="49" t="n">
        <v>2057</v>
      </c>
      <c r="B1702" s="49"/>
      <c r="C1702" s="50" t="e">
        <f aca="false">INDEX((klasyfikacja!$B$2:$B$136),MATCH(A1702,klasyfikacja!$A$2:$A$136,0))</f>
        <v>#N/A</v>
      </c>
      <c r="D1702" s="98" t="n">
        <v>801</v>
      </c>
      <c r="E1702" s="102" t="n">
        <v>2057</v>
      </c>
      <c r="F1702" s="113" t="n">
        <f aca="false">SUM(G1702:H1702)</f>
        <v>9077070</v>
      </c>
      <c r="G1702" s="101" t="n">
        <f aca="false" t="array" ref="G1702:G1702">SUM(IF(ewidencja!$A$8:$A$759=D1702,IF(ewidencja!$C$8:$C$759=E1702,ewidencja!$F$8:$F$759,0),0))</f>
        <v>1614320</v>
      </c>
      <c r="H1702" s="101" t="n">
        <f aca="false" t="array" ref="H1702:H1702">SUM(IF(ewidencja!$A$8:$A$759=D1702,IF(ewidencja!$C$8:$C$759=E1702,ewidencja!$G$8:$G$759,0),0))</f>
        <v>7462750</v>
      </c>
      <c r="K1702" s="111"/>
    </row>
    <row r="1703" s="51" customFormat="true" ht="37.5" hidden="true" customHeight="true" outlineLevel="0" collapsed="false">
      <c r="A1703" s="49" t="s">
        <v>692</v>
      </c>
      <c r="B1703" s="49"/>
      <c r="C1703" s="50" t="str">
        <f aca="false">INDEX((klasyfikacja!$B$2:$B$136),MATCH(A1703,klasyfikacja!$A$2:$A$136,0))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703" s="98" t="n">
        <v>801</v>
      </c>
      <c r="E1703" s="102" t="n">
        <v>2058</v>
      </c>
      <c r="F1703" s="100" t="n">
        <f aca="false">SUM(G1703:H1703)</f>
        <v>0</v>
      </c>
      <c r="G1703" s="101" t="n">
        <f aca="false" t="array" ref="G1703:G1703">SUM(IF(ewidencja!$A$8:$A$759=D1703,IF(ewidencja!$C$8:$C$759=E1703,ewidencja!$F$8:$F$759,0),0))</f>
        <v>0</v>
      </c>
      <c r="H1703" s="101" t="n">
        <f aca="false" t="array" ref="H1703:H1703">SUM(IF(ewidencja!$A$8:$A$759=D1703,IF(ewidencja!$C$8:$C$759=E1703,ewidencja!$G$8:$G$759,0),0))</f>
        <v>0</v>
      </c>
      <c r="K1703" s="111"/>
    </row>
    <row r="1704" s="51" customFormat="true" ht="65.25" hidden="false" customHeight="true" outlineLevel="0" collapsed="false">
      <c r="A1704" s="49" t="n">
        <v>2059</v>
      </c>
      <c r="B1704" s="49"/>
      <c r="C1704" s="50" t="e">
        <f aca="false">INDEX((klasyfikacja!$B$2:$B$136),MATCH(A1704,klasyfikacja!$A$2:$A$136,0))</f>
        <v>#N/A</v>
      </c>
      <c r="D1704" s="98" t="n">
        <v>801</v>
      </c>
      <c r="E1704" s="102" t="n">
        <v>2059</v>
      </c>
      <c r="F1704" s="100" t="n">
        <f aca="false">SUM(G1704:H1704)</f>
        <v>654920</v>
      </c>
      <c r="G1704" s="101" t="n">
        <f aca="false" t="array" ref="G1704:G1704">SUM(IF(ewidencja!$A$8:$A$759=D1704,IF(ewidencja!$C$8:$C$759=E1704,ewidencja!$F$8:$F$759,0),0))</f>
        <v>95810</v>
      </c>
      <c r="H1704" s="101" t="n">
        <f aca="false" t="array" ref="H1704:H1704">SUM(IF(ewidencja!$A$8:$A$759=D1704,IF(ewidencja!$C$8:$C$759=E1704,ewidencja!$G$8:$G$759,0),0))</f>
        <v>559110</v>
      </c>
      <c r="K1704" s="111"/>
    </row>
    <row r="1705" s="51" customFormat="true" ht="37.5" hidden="true" customHeight="true" outlineLevel="0" collapsed="false">
      <c r="A1705" s="49" t="s">
        <v>696</v>
      </c>
      <c r="B1705" s="49"/>
      <c r="C1705" s="50" t="str">
        <f aca="false">INDEX((klasyfikacja!$B$2:$B$136),MATCH(A1705,klasyfikacja!$A$2:$A$136,0))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1705" s="98" t="n">
        <v>801</v>
      </c>
      <c r="E1705" s="102" t="n">
        <v>2060</v>
      </c>
      <c r="F1705" s="100" t="n">
        <f aca="false">SUM(G1705:H1705)</f>
        <v>0</v>
      </c>
      <c r="G1705" s="101" t="n">
        <f aca="false" t="array" ref="G1705:G1705">SUM(IF(ewidencja!$A$8:$A$759=D1705,IF(ewidencja!$C$8:$C$759=E1705,ewidencja!$F$8:$F$759,0),0))</f>
        <v>0</v>
      </c>
      <c r="H1705" s="101" t="n">
        <f aca="false" t="array" ref="H1705:H1705">SUM(IF(ewidencja!$A$8:$A$759=D1705,IF(ewidencja!$C$8:$C$759=E1705,ewidencja!$G$8:$G$759,0),0))</f>
        <v>0</v>
      </c>
      <c r="K1705" s="111"/>
    </row>
    <row r="1706" s="51" customFormat="true" ht="25.5" hidden="true" customHeight="true" outlineLevel="0" collapsed="false">
      <c r="A1706" s="49" t="s">
        <v>698</v>
      </c>
      <c r="B1706" s="49"/>
      <c r="C1706" s="50" t="str">
        <f aca="false">INDEX((klasyfikacja!$B$2:$B$136),MATCH(A1706,klasyfikacja!$A$2:$A$136,0))</f>
        <v>Dotacja celowa otrzymana z budżetu państwa na zadania bieżące z zakresu administracji rządowej oraz inne zadania zlecone ustawami realizowane przez powiat</v>
      </c>
      <c r="D1706" s="98" t="n">
        <v>801</v>
      </c>
      <c r="E1706" s="102" t="n">
        <v>2110</v>
      </c>
      <c r="F1706" s="100" t="n">
        <f aca="false">SUM(G1706:H1706)</f>
        <v>0</v>
      </c>
      <c r="G1706" s="101" t="n">
        <f aca="false" t="array" ref="G1706:G1706">SUM(IF(ewidencja!$A$8:$A$759=D1706,IF(ewidencja!$C$8:$C$759=E1706,ewidencja!$F$8:$F$759,0),0))</f>
        <v>0</v>
      </c>
      <c r="H1706" s="101" t="n">
        <f aca="false" t="array" ref="H1706:H1706">SUM(IF(ewidencja!$A$8:$A$759=D1706,IF(ewidencja!$C$8:$C$759=E1706,ewidencja!$G$8:$G$759,0),0))</f>
        <v>0</v>
      </c>
      <c r="K1706" s="111"/>
    </row>
    <row r="1707" s="51" customFormat="true" ht="25.5" hidden="true" customHeight="false" outlineLevel="0" collapsed="false">
      <c r="A1707" s="49" t="s">
        <v>700</v>
      </c>
      <c r="B1707" s="49"/>
      <c r="C1707" s="50" t="str">
        <f aca="false">INDEX((klasyfikacja!$B$2:$B$136),MATCH(A1707,klasyfikacja!$A$2:$A$136,0))</f>
        <v>Dotacja celowa otrzymana z budżetu państwa na zadania bieżące realizowane przez powiat na podstawie porozumień z organami administracji rządowej</v>
      </c>
      <c r="D1707" s="98" t="n">
        <v>801</v>
      </c>
      <c r="E1707" s="102" t="n">
        <v>2120</v>
      </c>
      <c r="F1707" s="100" t="n">
        <f aca="false">SUM(G1707:H1707)</f>
        <v>0</v>
      </c>
      <c r="G1707" s="101" t="n">
        <f aca="false" t="array" ref="G1707:G1707">SUM(IF(ewidencja!$A$8:$A$759=D1707,IF(ewidencja!$C$8:$C$759=E1707,ewidencja!$F$8:$F$759,0),0))</f>
        <v>0</v>
      </c>
      <c r="H1707" s="101" t="n">
        <f aca="false" t="array" ref="H1707:H1707">SUM(IF(ewidencja!$A$8:$A$759=D1707,IF(ewidencja!$C$8:$C$759=E1707,ewidencja!$G$8:$G$759,0),0))</f>
        <v>0</v>
      </c>
      <c r="K1707" s="111"/>
    </row>
    <row r="1708" s="51" customFormat="true" ht="12.75" hidden="true" customHeight="true" outlineLevel="0" collapsed="false">
      <c r="A1708" s="49" t="s">
        <v>702</v>
      </c>
      <c r="B1708" s="49"/>
      <c r="C1708" s="50" t="str">
        <f aca="false">INDEX((klasyfikacja!$B$2:$B$136),MATCH(A1708,klasyfikacja!$A$2:$A$136,0))</f>
        <v>Dotacja celowa otrzymana z budżetu państwa na realizację bieżących zadań własnych powiatu</v>
      </c>
      <c r="D1708" s="98" t="n">
        <v>801</v>
      </c>
      <c r="E1708" s="102" t="n">
        <v>2130</v>
      </c>
      <c r="F1708" s="100" t="n">
        <f aca="false">SUM(G1708:H1708)</f>
        <v>0</v>
      </c>
      <c r="G1708" s="101" t="n">
        <f aca="false" t="array" ref="G1708:G1708">SUM(IF(ewidencja!$A$8:$A$759=D1708,IF(ewidencja!$C$8:$C$759=E1708,ewidencja!$F$8:$F$759,0),0))</f>
        <v>0</v>
      </c>
      <c r="H1708" s="101" t="n">
        <f aca="false" t="array" ref="H1708:H1708">SUM(IF(ewidencja!$A$8:$A$759=D1708,IF(ewidencja!$C$8:$C$759=E1708,ewidencja!$G$8:$G$759,0),0))</f>
        <v>0</v>
      </c>
      <c r="K1708" s="111"/>
    </row>
    <row r="1709" s="51" customFormat="true" ht="12.75" hidden="true" customHeight="true" outlineLevel="0" collapsed="false">
      <c r="A1709" s="49" t="s">
        <v>704</v>
      </c>
      <c r="B1709" s="49"/>
      <c r="C1709" s="50" t="str">
        <f aca="false">INDEX((klasyfikacja!$B$2:$B$136),MATCH(A1709,klasyfikacja!$A$2:$A$136,0))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1709" s="98" t="n">
        <v>801</v>
      </c>
      <c r="E1709" s="102" t="n">
        <v>2160</v>
      </c>
      <c r="F1709" s="100" t="n">
        <f aca="false">SUM(G1709:H1709)</f>
        <v>0</v>
      </c>
      <c r="G1709" s="101" t="n">
        <f aca="false" t="array" ref="G1709:G1709">SUM(IF(ewidencja!$A$8:$A$759=D1709,IF(ewidencja!$C$8:$C$759=E1709,ewidencja!$F$8:$F$759,0),0))</f>
        <v>0</v>
      </c>
      <c r="H1709" s="101" t="n">
        <f aca="false" t="array" ref="H1709:H1709">SUM(IF(ewidencja!$A$8:$A$759=D1709,IF(ewidencja!$C$8:$C$759=E1709,ewidencja!$G$8:$G$759,0),0))</f>
        <v>0</v>
      </c>
      <c r="K1709" s="111"/>
    </row>
    <row r="1710" s="51" customFormat="true" ht="12.75" hidden="true" customHeight="true" outlineLevel="0" collapsed="false">
      <c r="A1710" s="49" t="s">
        <v>708</v>
      </c>
      <c r="B1710" s="49"/>
      <c r="C1710" s="50" t="str">
        <f aca="false">INDEX((klasyfikacja!$B$2:$B$136),MATCH(A1710,klasyfikacja!$A$2:$A$136,0))</f>
        <v>Dotacja celowa otrzymana z gminy na zadania bieżące realizowane na podstawie porozumień (umów) między jednostkami samorządu terytorialnego</v>
      </c>
      <c r="D1710" s="98" t="n">
        <v>801</v>
      </c>
      <c r="E1710" s="102" t="n">
        <v>2310</v>
      </c>
      <c r="F1710" s="100" t="n">
        <f aca="false">SUM(G1710:H1710)</f>
        <v>0</v>
      </c>
      <c r="G1710" s="101" t="n">
        <f aca="false" t="array" ref="G1710:G1710">SUM(IF(ewidencja!$A$8:$A$759=D1710,IF(ewidencja!$C$8:$C$759=E1710,ewidencja!$F$8:$F$759,0),0))</f>
        <v>0</v>
      </c>
      <c r="H1710" s="101" t="n">
        <f aca="false" t="array" ref="H1710:H1710">SUM(IF(ewidencja!$A$8:$A$759=D1710,IF(ewidencja!$C$8:$C$759=E1710,ewidencja!$G$8:$G$759,0),0))</f>
        <v>0</v>
      </c>
      <c r="K1710" s="111"/>
    </row>
    <row r="1711" s="51" customFormat="true" ht="12.75" hidden="true" customHeight="true" outlineLevel="0" collapsed="false">
      <c r="A1711" s="49" t="s">
        <v>712</v>
      </c>
      <c r="B1711" s="49"/>
      <c r="C1711" s="50" t="str">
        <f aca="false">INDEX((klasyfikacja!$B$2:$B$136),MATCH(A1711,klasyfikacja!$A$2:$A$136,0))</f>
        <v>Dotacja celowa otrzymana z powiatu na zadania bieżące realizowane na podstawie porozumień (umów) między jednostkami samorządu terytorialnego</v>
      </c>
      <c r="D1711" s="98" t="n">
        <v>801</v>
      </c>
      <c r="E1711" s="102" t="n">
        <v>2320</v>
      </c>
      <c r="F1711" s="100" t="n">
        <f aca="false">SUM(G1711:H1711)</f>
        <v>0</v>
      </c>
      <c r="G1711" s="101" t="n">
        <f aca="false" t="array" ref="G1711:G1711">SUM(IF(ewidencja!$A$8:$A$759=D1711,IF(ewidencja!$C$8:$C$759=E1711,ewidencja!$F$8:$F$759,0),0))</f>
        <v>0</v>
      </c>
      <c r="H1711" s="101" t="n">
        <f aca="false" t="array" ref="H1711:H1711">SUM(IF(ewidencja!$A$8:$A$759=D1711,IF(ewidencja!$C$8:$C$759=E1711,ewidencja!$G$8:$G$759,0),0))</f>
        <v>0</v>
      </c>
      <c r="K1711" s="111"/>
    </row>
    <row r="1712" s="51" customFormat="true" ht="12.75" hidden="true" customHeight="true" outlineLevel="0" collapsed="false">
      <c r="A1712" s="49" t="s">
        <v>714</v>
      </c>
      <c r="B1712" s="49"/>
      <c r="C1712" s="50" t="str">
        <f aca="false">INDEX((klasyfikacja!$B$2:$B$136),MATCH(A1712,klasyfikacja!$A$2:$A$136,0))</f>
        <v>Dotacja celowa otrzymana od samorządu województwa na zadania bieżące realizowane na podstawie porozumień (umów) między jednostkami samorządu terytorialnego</v>
      </c>
      <c r="D1712" s="98" t="n">
        <v>801</v>
      </c>
      <c r="E1712" s="102" t="n">
        <v>2330</v>
      </c>
      <c r="F1712" s="100" t="n">
        <f aca="false">SUM(G1712:H1712)</f>
        <v>0</v>
      </c>
      <c r="G1712" s="101" t="n">
        <f aca="false" t="array" ref="G1712:G1712">SUM(IF(ewidencja!$A$8:$A$759=D1712,IF(ewidencja!$C$8:$C$759=E1712,ewidencja!$F$8:$F$759,0),0))</f>
        <v>0</v>
      </c>
      <c r="H1712" s="101" t="n">
        <f aca="false" t="array" ref="H1712:H1712">SUM(IF(ewidencja!$A$8:$A$759=D1712,IF(ewidencja!$C$8:$C$759=E1712,ewidencja!$G$8:$G$759,0),0))</f>
        <v>0</v>
      </c>
      <c r="K1712" s="111"/>
    </row>
    <row r="1713" s="51" customFormat="true" ht="12.75" hidden="true" customHeight="true" outlineLevel="0" collapsed="false">
      <c r="A1713" s="49" t="s">
        <v>716</v>
      </c>
      <c r="B1713" s="49"/>
      <c r="C1713" s="50" t="str">
        <f aca="false">INDEX((klasyfikacja!$B$2:$B$136),MATCH(A1713,klasyfikacja!$A$2:$A$136,0))</f>
        <v>Dochody jednostek samorządu terytorialnego związane z realizacją zadań z zakresu administracji rządowej oraz innych zadań zleconych ustawami</v>
      </c>
      <c r="D1713" s="98" t="n">
        <v>801</v>
      </c>
      <c r="E1713" s="102" t="n">
        <v>2360</v>
      </c>
      <c r="F1713" s="100" t="n">
        <f aca="false">SUM(G1713:H1713)</f>
        <v>0</v>
      </c>
      <c r="G1713" s="101" t="n">
        <f aca="false" t="array" ref="G1713:G1713">SUM(IF(ewidencja!$A$8:$A$759=D1713,IF(ewidencja!$C$8:$C$759=E1713,ewidencja!$F$8:$F$759,0),0))</f>
        <v>0</v>
      </c>
      <c r="H1713" s="101" t="n">
        <f aca="false" t="array" ref="H1713:H1713">SUM(IF(ewidencja!$A$8:$A$759=D1713,IF(ewidencja!$C$8:$C$759=E1713,ewidencja!$G$8:$G$759,0),0))</f>
        <v>0</v>
      </c>
      <c r="K1713" s="111"/>
    </row>
    <row r="1714" s="51" customFormat="true" ht="12.75" hidden="true" customHeight="true" outlineLevel="0" collapsed="false">
      <c r="A1714" s="49" t="s">
        <v>718</v>
      </c>
      <c r="B1714" s="49"/>
      <c r="C1714" s="50" t="str">
        <f aca="false">INDEX((klasyfikacja!$B$2:$B$136),MATCH(A1714,klasyfikacja!$A$2:$A$136,0))</f>
        <v>Wpływy do budżetu nadwyżki środków obrotowych samorządowego zakładu budżetowego</v>
      </c>
      <c r="D1714" s="98" t="n">
        <v>801</v>
      </c>
      <c r="E1714" s="102" t="n">
        <v>2370</v>
      </c>
      <c r="F1714" s="100" t="n">
        <f aca="false">SUM(G1714:H1714)</f>
        <v>0</v>
      </c>
      <c r="G1714" s="101" t="n">
        <f aca="false" t="array" ref="G1714:G1714">SUM(IF(ewidencja!$A$8:$A$759=D1714,IF(ewidencja!$C$8:$C$759=E1714,ewidencja!$F$8:$F$759,0),0))</f>
        <v>0</v>
      </c>
      <c r="H1714" s="101" t="n">
        <f aca="false" t="array" ref="H1714:H1714">SUM(IF(ewidencja!$A$8:$A$759=D1714,IF(ewidencja!$C$8:$C$759=E1714,ewidencja!$G$8:$G$759,0),0))</f>
        <v>0</v>
      </c>
      <c r="K1714" s="111"/>
    </row>
    <row r="1715" s="51" customFormat="true" ht="25.5" hidden="true" customHeight="true" outlineLevel="0" collapsed="false">
      <c r="A1715" s="49" t="s">
        <v>720</v>
      </c>
      <c r="B1715" s="49"/>
      <c r="C1715" s="50" t="str">
        <f aca="false">INDEX((klasyfikacja!$B$2:$B$136),MATCH(A1715,klasyfikacja!$A$2:$A$136,0))</f>
        <v>Dotacja otrzymana z państwowego funduszu celowego na realizację zadań bieżących jednostek sektora finansów publicznych</v>
      </c>
      <c r="D1715" s="98" t="n">
        <v>801</v>
      </c>
      <c r="E1715" s="102" t="n">
        <v>2440</v>
      </c>
      <c r="F1715" s="100" t="n">
        <f aca="false">SUM(G1715:H1715)</f>
        <v>0</v>
      </c>
      <c r="G1715" s="101" t="n">
        <f aca="false" t="array" ref="G1715:G1715">SUM(IF(ewidencja!$A$8:$A$759=D1715,IF(ewidencja!$C$8:$C$759=E1715,ewidencja!$F$8:$F$759,0),0))</f>
        <v>0</v>
      </c>
      <c r="H1715" s="101" t="n">
        <f aca="false" t="array" ref="H1715:H1715">SUM(IF(ewidencja!$A$8:$A$759=D1715,IF(ewidencja!$C$8:$C$759=E1715,ewidencja!$G$8:$G$759,0),0))</f>
        <v>0</v>
      </c>
      <c r="K1715" s="111"/>
    </row>
    <row r="1716" s="51" customFormat="true" ht="38.25" hidden="true" customHeight="true" outlineLevel="0" collapsed="false">
      <c r="A1716" s="49" t="s">
        <v>722</v>
      </c>
      <c r="B1716" s="49"/>
      <c r="C1716" s="50" t="str">
        <f aca="false">INDEX((klasyfikacja!$B$2:$B$136),MATCH(A1716,klasyfikacja!$A$2:$A$136,0))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1716" s="98" t="n">
        <v>801</v>
      </c>
      <c r="E1716" s="102" t="n">
        <v>2442</v>
      </c>
      <c r="F1716" s="100" t="n">
        <f aca="false">SUM(G1716:H1716)</f>
        <v>0</v>
      </c>
      <c r="G1716" s="101" t="n">
        <f aca="false" t="array" ref="G1716:G1716">SUM(IF(ewidencja!$A$8:$A$759=D1716,IF(ewidencja!$C$8:$C$759=E1716,ewidencja!$F$8:$F$759,0),0))</f>
        <v>0</v>
      </c>
      <c r="H1716" s="101" t="n">
        <f aca="false" t="array" ref="H1716:H1716">SUM(IF(ewidencja!$A$8:$A$759=D1716,IF(ewidencja!$C$8:$C$759=E1716,ewidencja!$G$8:$G$759,0),0))</f>
        <v>0</v>
      </c>
      <c r="K1716" s="111"/>
    </row>
    <row r="1717" s="51" customFormat="true" ht="26.25" hidden="true" customHeight="true" outlineLevel="0" collapsed="false">
      <c r="A1717" s="49" t="s">
        <v>724</v>
      </c>
      <c r="B1717" s="49"/>
      <c r="C1717" s="50" t="str">
        <f aca="false">INDEX((klasyfikacja!$B$2:$B$136),MATCH(A1717,klasyfikacja!$A$2:$A$136,0))</f>
        <v>Środki otrzymane od pozostałych jednostek zaliczanych do sektora finansów publicznych na realizację zadań bieżących jednostek zaliczanych do sektora finansów publicznych</v>
      </c>
      <c r="D1717" s="98" t="n">
        <v>801</v>
      </c>
      <c r="E1717" s="102" t="n">
        <v>2460</v>
      </c>
      <c r="F1717" s="100" t="n">
        <f aca="false">SUM(G1717:H1717)</f>
        <v>0</v>
      </c>
      <c r="G1717" s="101" t="n">
        <f aca="false" t="array" ref="G1717:G1717">SUM(IF(ewidencja!$A$8:$A$759=D1717,IF(ewidencja!$C$8:$C$759=E1717,ewidencja!$F$8:$F$759,0),0))</f>
        <v>0</v>
      </c>
      <c r="H1717" s="101" t="n">
        <f aca="false" t="array" ref="H1717:H1717">SUM(IF(ewidencja!$A$8:$A$759=D1717,IF(ewidencja!$C$8:$C$759=E1717,ewidencja!$G$8:$G$759,0),0))</f>
        <v>0</v>
      </c>
      <c r="K1717" s="111"/>
    </row>
    <row r="1718" s="51" customFormat="true" ht="12.75" hidden="true" customHeight="true" outlineLevel="0" collapsed="false">
      <c r="A1718" s="49" t="s">
        <v>728</v>
      </c>
      <c r="B1718" s="49"/>
      <c r="C1718" s="50" t="str">
        <f aca="false">INDEX((klasyfikacja!$B$2:$B$136),MATCH(A1718,klasyfikacja!$A$2:$A$136,0))</f>
        <v>Rekompensaty utraconych dochodów w podatkach i opłatach lokalnych</v>
      </c>
      <c r="D1718" s="98" t="n">
        <v>801</v>
      </c>
      <c r="E1718" s="102" t="n">
        <v>2680</v>
      </c>
      <c r="F1718" s="100" t="n">
        <f aca="false">SUM(G1718:H1718)</f>
        <v>0</v>
      </c>
      <c r="G1718" s="101" t="n">
        <f aca="false" t="array" ref="G1718:G1718">SUM(IF(ewidencja!$A$8:$A$759=D1718,IF(ewidencja!$C$8:$C$759=E1718,ewidencja!$F$8:$F$759,0),0))</f>
        <v>0</v>
      </c>
      <c r="H1718" s="101" t="n">
        <f aca="false" t="array" ref="H1718:H1718">SUM(IF(ewidencja!$A$8:$A$759=D1718,IF(ewidencja!$C$8:$C$759=E1718,ewidencja!$G$8:$G$759,0),0))</f>
        <v>0</v>
      </c>
      <c r="K1718" s="111"/>
    </row>
    <row r="1719" s="51" customFormat="true" ht="12.75" hidden="true" customHeight="true" outlineLevel="0" collapsed="false">
      <c r="A1719" s="49" t="s">
        <v>730</v>
      </c>
      <c r="B1719" s="49"/>
      <c r="C1719" s="50" t="str">
        <f aca="false">INDEX((klasyfikacja!$B$2:$B$136),MATCH(A1719,klasyfikacja!$A$2:$A$136,0))</f>
        <v>Środki z Funduszu Pracy otrzymane na realizację zadań wynikających z odrębnych ustaw</v>
      </c>
      <c r="D1719" s="98" t="n">
        <v>801</v>
      </c>
      <c r="E1719" s="102" t="n">
        <v>2690</v>
      </c>
      <c r="F1719" s="100" t="n">
        <f aca="false">SUM(G1719:H1719)</f>
        <v>0</v>
      </c>
      <c r="G1719" s="101" t="n">
        <f aca="false" t="array" ref="G1719:G1719">SUM(IF(ewidencja!$A$8:$A$759=D1719,IF(ewidencja!$C$8:$C$759=E1719,ewidencja!$F$8:$F$759,0),0))</f>
        <v>0</v>
      </c>
      <c r="H1719" s="101" t="n">
        <f aca="false" t="array" ref="H1719:H1719">SUM(IF(ewidencja!$A$8:$A$759=D1719,IF(ewidencja!$C$8:$C$759=E1719,ewidencja!$G$8:$G$759,0),0))</f>
        <v>0</v>
      </c>
      <c r="K1719" s="111"/>
    </row>
    <row r="1720" s="51" customFormat="true" ht="26.25" hidden="false" customHeight="true" outlineLevel="0" collapsed="false">
      <c r="A1720" s="49" t="n">
        <v>2700</v>
      </c>
      <c r="B1720" s="49"/>
      <c r="C1720" s="50" t="e">
        <f aca="false">INDEX((klasyfikacja!$B$2:$B$136),MATCH(A1720,klasyfikacja!$A$2:$A$136,0))</f>
        <v>#N/A</v>
      </c>
      <c r="D1720" s="98" t="n">
        <v>801</v>
      </c>
      <c r="E1720" s="102" t="n">
        <v>2700</v>
      </c>
      <c r="F1720" s="113" t="n">
        <f aca="false">SUM(G1720:H1720)</f>
        <v>200000</v>
      </c>
      <c r="G1720" s="101" t="n">
        <f aca="false" t="array" ref="G1720:G1720">SUM(IF(ewidencja!$A$8:$A$759=D1720,IF(ewidencja!$C$8:$C$759=E1720,ewidencja!$F$8:$F$759,0),0))</f>
        <v>0</v>
      </c>
      <c r="H1720" s="101" t="n">
        <f aca="false" t="array" ref="H1720:H1720">SUM(IF(ewidencja!$A$8:$A$759=D1720,IF(ewidencja!$C$8:$C$759=E1720,ewidencja!$G$8:$G$759,0),0))</f>
        <v>200000</v>
      </c>
      <c r="K1720" s="111"/>
    </row>
    <row r="1721" s="51" customFormat="true" ht="39" hidden="false" customHeight="true" outlineLevel="0" collapsed="false">
      <c r="A1721" s="49" t="n">
        <v>2701</v>
      </c>
      <c r="B1721" s="49"/>
      <c r="C1721" s="50" t="e">
        <f aca="false">INDEX((klasyfikacja!$B$2:$B$136),MATCH(A1721,klasyfikacja!$A$2:$A$136,0))</f>
        <v>#N/A</v>
      </c>
      <c r="D1721" s="98" t="n">
        <v>801</v>
      </c>
      <c r="E1721" s="102" t="n">
        <v>2701</v>
      </c>
      <c r="F1721" s="113" t="n">
        <f aca="false">SUM(G1721:H1721)</f>
        <v>6148980</v>
      </c>
      <c r="G1721" s="101" t="n">
        <f aca="false" t="array" ref="G1721:G1721">SUM(IF(ewidencja!$A$8:$A$759=D1721,IF(ewidencja!$C$8:$C$759=E1721,ewidencja!$F$8:$F$759,0),0))</f>
        <v>486340</v>
      </c>
      <c r="H1721" s="101" t="n">
        <f aca="false" t="array" ref="H1721:H1721">SUM(IF(ewidencja!$A$8:$A$759=D1721,IF(ewidencja!$C$8:$C$759=E1721,ewidencja!$G$8:$G$759,0),0))</f>
        <v>5662640</v>
      </c>
      <c r="K1721" s="111"/>
    </row>
    <row r="1722" s="51" customFormat="true" ht="12.75" hidden="true" customHeight="true" outlineLevel="0" collapsed="false">
      <c r="A1722" s="49" t="s">
        <v>740</v>
      </c>
      <c r="B1722" s="49"/>
      <c r="C1722" s="50" t="str">
        <f aca="false">INDEX((klasyfikacja!$B$2:$B$136),MATCH(A1722,klasyfikacja!$A$2:$A$136,0))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1722" s="98" t="n">
        <v>801</v>
      </c>
      <c r="E1722" s="102" t="n">
        <v>2705</v>
      </c>
      <c r="F1722" s="100" t="n">
        <f aca="false">SUM(G1722:H1722)</f>
        <v>0</v>
      </c>
      <c r="G1722" s="101" t="n">
        <f aca="false" t="array" ref="G1722:G1722">SUM(IF(ewidencja!$A$8:$A$759=D1722,IF(ewidencja!$C$8:$C$759=E1722,ewidencja!$F$8:$F$759,0),0))</f>
        <v>0</v>
      </c>
      <c r="H1722" s="101" t="n">
        <f aca="false" t="array" ref="H1722:H1722">SUM(IF(ewidencja!$A$8:$A$759=D1722,IF(ewidencja!$C$8:$C$759=E1722,ewidencja!$G$8:$G$759,0),0))</f>
        <v>0</v>
      </c>
      <c r="K1722" s="111"/>
    </row>
    <row r="1723" s="51" customFormat="true" ht="12.75" hidden="true" customHeight="true" outlineLevel="0" collapsed="false">
      <c r="A1723" s="49" t="s">
        <v>742</v>
      </c>
      <c r="B1723" s="49"/>
      <c r="C1723" s="50" t="str">
        <f aca="false">INDEX((klasyfikacja!$B$2:$B$136),MATCH(A1723,klasyfikacja!$A$2:$A$136,0))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1723" s="98" t="n">
        <v>801</v>
      </c>
      <c r="E1723" s="102" t="n">
        <v>2706</v>
      </c>
      <c r="F1723" s="100" t="n">
        <f aca="false">SUM(G1723:H1723)</f>
        <v>0</v>
      </c>
      <c r="G1723" s="101" t="n">
        <f aca="false" t="array" ref="G1723:G1723">SUM(IF(ewidencja!$A$8:$A$759=D1723,IF(ewidencja!$C$8:$C$759=E1723,ewidencja!$F$8:$F$759,0),0))</f>
        <v>0</v>
      </c>
      <c r="H1723" s="101" t="n">
        <f aca="false" t="array" ref="H1723:H1723">SUM(IF(ewidencja!$A$8:$A$759=D1723,IF(ewidencja!$C$8:$C$759=E1723,ewidencja!$G$8:$G$759,0),0))</f>
        <v>0</v>
      </c>
      <c r="K1723" s="111"/>
    </row>
    <row r="1724" s="51" customFormat="true" ht="38.25" hidden="true" customHeight="true" outlineLevel="0" collapsed="false">
      <c r="A1724" s="49" t="s">
        <v>744</v>
      </c>
      <c r="B1724" s="49"/>
      <c r="C1724" s="50" t="str">
        <f aca="false">INDEX((klasyfikacja!$B$2:$B$136),MATCH(A1724,klasyfikacja!$A$2:$A$136,0))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1724" s="98" t="n">
        <v>801</v>
      </c>
      <c r="E1724" s="102" t="n">
        <v>2707</v>
      </c>
      <c r="F1724" s="100" t="n">
        <f aca="false">SUM(G1724:H1724)</f>
        <v>0</v>
      </c>
      <c r="G1724" s="101" t="n">
        <f aca="false" t="array" ref="G1724:G1724">SUM(IF(ewidencja!$A$8:$A$759=D1724,IF(ewidencja!$C$8:$C$759=E1724,ewidencja!$F$8:$F$759,0),0))</f>
        <v>0</v>
      </c>
      <c r="H1724" s="101" t="n">
        <f aca="false" t="array" ref="H1724:H1724">SUM(IF(ewidencja!$A$8:$A$759=D1724,IF(ewidencja!$C$8:$C$759=E1724,ewidencja!$G$8:$G$759,0),0))</f>
        <v>0</v>
      </c>
      <c r="K1724" s="111"/>
    </row>
    <row r="1725" s="51" customFormat="true" ht="12.75" hidden="true" customHeight="true" outlineLevel="0" collapsed="false">
      <c r="A1725" s="49" t="s">
        <v>746</v>
      </c>
      <c r="B1725" s="49"/>
      <c r="C1725" s="50" t="str">
        <f aca="false">INDEX((klasyfikacja!$B$2:$B$136),MATCH(A1725,klasyfikacja!$A$2:$A$136,0))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725" s="98" t="n">
        <v>801</v>
      </c>
      <c r="E1725" s="102" t="n">
        <v>2708</v>
      </c>
      <c r="F1725" s="100" t="n">
        <f aca="false">SUM(G1725:H1725)</f>
        <v>0</v>
      </c>
      <c r="G1725" s="101" t="n">
        <f aca="false" t="array" ref="G1725:G1725">SUM(IF(ewidencja!$A$8:$A$759=D1725,IF(ewidencja!$C$8:$C$759=E1725,ewidencja!$F$8:$F$759,0),0))</f>
        <v>0</v>
      </c>
      <c r="H1725" s="101" t="n">
        <f aca="false" t="array" ref="H1725:H1725">SUM(IF(ewidencja!$A$8:$A$759=D1725,IF(ewidencja!$C$8:$C$759=E1725,ewidencja!$G$8:$G$759,0),0))</f>
        <v>0</v>
      </c>
      <c r="K1725" s="111"/>
    </row>
    <row r="1726" s="51" customFormat="true" ht="25.5" hidden="true" customHeight="true" outlineLevel="0" collapsed="false">
      <c r="A1726" s="49" t="s">
        <v>750</v>
      </c>
      <c r="B1726" s="49"/>
      <c r="C1726" s="50" t="str">
        <f aca="false">INDEX((klasyfikacja!$B$2:$B$136),MATCH(A1726,klasyfikacja!$A$2:$A$136,0))</f>
        <v>Dotacja celowa otrzymana z tytułu pomocy finansowej udzielanej między jednostkami samorządu terytorialnego na dofinansowanie własnych zadań bieżących</v>
      </c>
      <c r="D1726" s="98" t="n">
        <v>801</v>
      </c>
      <c r="E1726" s="102" t="n">
        <v>2710</v>
      </c>
      <c r="F1726" s="100" t="n">
        <f aca="false">SUM(G1726:H1726)</f>
        <v>0</v>
      </c>
      <c r="G1726" s="101" t="n">
        <f aca="false" t="array" ref="G1726:G1726">SUM(IF(ewidencja!$A$8:$A$759=D1726,IF(ewidencja!$C$8:$C$759=E1726,ewidencja!$F$8:$F$759,0),0))</f>
        <v>0</v>
      </c>
      <c r="H1726" s="101" t="n">
        <f aca="false" t="array" ref="H1726:H1726">SUM(IF(ewidencja!$A$8:$A$759=D1726,IF(ewidencja!$C$8:$C$759=E1726,ewidencja!$G$8:$G$759,0),0))</f>
        <v>0</v>
      </c>
      <c r="K1726" s="111"/>
    </row>
    <row r="1727" s="112" customFormat="true" ht="12.75" hidden="true" customHeight="true" outlineLevel="0" collapsed="false">
      <c r="A1727" s="49" t="s">
        <v>752</v>
      </c>
      <c r="B1727" s="49"/>
      <c r="C1727" s="50" t="str">
        <f aca="false">INDEX((klasyfikacja!$B$2:$B$136),MATCH(A1727,klasyfikacja!$A$2:$A$136,0))</f>
        <v>Środki na uzupełnienie dochodów gmin</v>
      </c>
      <c r="D1727" s="98" t="n">
        <v>801</v>
      </c>
      <c r="E1727" s="102" t="n">
        <v>2750</v>
      </c>
      <c r="F1727" s="100" t="n">
        <f aca="false">SUM(G1727:H1727)</f>
        <v>0</v>
      </c>
      <c r="G1727" s="101" t="n">
        <f aca="false" t="array" ref="G1727:G1727">SUM(IF(ewidencja!$A$8:$A$759=D1727,IF(ewidencja!$C$8:$C$759=E1727,ewidencja!$F$8:$F$759,0),0))</f>
        <v>0</v>
      </c>
      <c r="H1727" s="101" t="n">
        <f aca="false" t="array" ref="H1727:H1727">SUM(IF(ewidencja!$A$8:$A$759=D1727,IF(ewidencja!$C$8:$C$759=E1727,ewidencja!$G$8:$G$759,0),0))</f>
        <v>0</v>
      </c>
    </row>
    <row r="1728" s="112" customFormat="true" ht="12.75" hidden="true" customHeight="true" outlineLevel="0" collapsed="false">
      <c r="A1728" s="49" t="s">
        <v>754</v>
      </c>
      <c r="B1728" s="49"/>
      <c r="C1728" s="50" t="str">
        <f aca="false">INDEX((klasyfikacja!$B$2:$B$136),MATCH(A1728,klasyfikacja!$A$2:$A$136,0))</f>
        <v>Środki na uzupełnienie dochodów powiatów</v>
      </c>
      <c r="D1728" s="98" t="n">
        <v>801</v>
      </c>
      <c r="E1728" s="102" t="n">
        <v>2760</v>
      </c>
      <c r="F1728" s="100" t="n">
        <f aca="false">SUM(G1728:H1728)</f>
        <v>0</v>
      </c>
      <c r="G1728" s="101" t="n">
        <f aca="false" t="array" ref="G1728:G1728">SUM(IF(ewidencja!$A$8:$A$759=D1728,IF(ewidencja!$C$8:$C$759=E1728,ewidencja!$F$8:$F$759,0),0))</f>
        <v>0</v>
      </c>
      <c r="H1728" s="101" t="n">
        <f aca="false" t="array" ref="H1728:H1728">SUM(IF(ewidencja!$A$8:$A$759=D1728,IF(ewidencja!$C$8:$C$759=E1728,ewidencja!$G$8:$G$759,0),0))</f>
        <v>0</v>
      </c>
    </row>
    <row r="1729" s="112" customFormat="true" ht="12.75" hidden="true" customHeight="true" outlineLevel="0" collapsed="false">
      <c r="A1729" s="49" t="s">
        <v>756</v>
      </c>
      <c r="B1729" s="49"/>
      <c r="C1729" s="50" t="str">
        <f aca="false">INDEX((klasyfikacja!$B$2:$B$136),MATCH(A1729,klasyfikacja!$A$2:$A$136,0))</f>
        <v>Środki na utrzymanie rzecznych przepraw promowych oraz na remonty, utrzymanie, ochronę i zarządzanie drogami krajowymi i wojewódzkimi w granicach miast na prawach powiatu</v>
      </c>
      <c r="D1729" s="98" t="n">
        <v>801</v>
      </c>
      <c r="E1729" s="102" t="n">
        <v>2790</v>
      </c>
      <c r="F1729" s="100" t="n">
        <f aca="false">SUM(G1729:H1729)</f>
        <v>0</v>
      </c>
      <c r="G1729" s="101" t="n">
        <f aca="false" t="array" ref="G1729:G1729">SUM(IF(ewidencja!$A$8:$A$759=D1729,IF(ewidencja!$C$8:$C$759=E1729,ewidencja!$F$8:$F$759,0),0))</f>
        <v>0</v>
      </c>
      <c r="H1729" s="101" t="n">
        <f aca="false" t="array" ref="H1729:H1729">SUM(IF(ewidencja!$A$8:$A$759=D1729,IF(ewidencja!$C$8:$C$759=E1729,ewidencja!$G$8:$G$759,0),0))</f>
        <v>0</v>
      </c>
    </row>
    <row r="1730" s="112" customFormat="true" ht="12.75" hidden="true" customHeight="true" outlineLevel="0" collapsed="false">
      <c r="A1730" s="49" t="s">
        <v>758</v>
      </c>
      <c r="B1730" s="49"/>
      <c r="C1730" s="50" t="str">
        <f aca="false">INDEX((klasyfikacja!$B$2:$B$136),MATCH(A1730,klasyfikacja!$A$2:$A$136,0))</f>
        <v>Dotacja z budżetu państwa dla gmin uzdrowiskowych</v>
      </c>
      <c r="D1730" s="98" t="n">
        <v>801</v>
      </c>
      <c r="E1730" s="102" t="n">
        <v>2870</v>
      </c>
      <c r="F1730" s="100" t="n">
        <f aca="false">SUM(G1730:H1730)</f>
        <v>0</v>
      </c>
      <c r="G1730" s="101" t="n">
        <f aca="false" t="array" ref="G1730:G1730">SUM(IF(ewidencja!$A$8:$A$759=D1730,IF(ewidencja!$C$8:$C$759=E1730,ewidencja!$F$8:$F$759,0),0))</f>
        <v>0</v>
      </c>
      <c r="H1730" s="101" t="n">
        <f aca="false" t="array" ref="H1730:H1730">SUM(IF(ewidencja!$A$8:$A$759=D1730,IF(ewidencja!$C$8:$C$759=E1730,ewidencja!$G$8:$G$759,0),0))</f>
        <v>0</v>
      </c>
    </row>
    <row r="1731" s="112" customFormat="true" ht="38.25" hidden="true" customHeight="true" outlineLevel="0" collapsed="false">
      <c r="A1731" s="49" t="s">
        <v>760</v>
      </c>
      <c r="B1731" s="49"/>
      <c r="C1731" s="50" t="str">
        <f aca="false">INDEX((klasyfikacja!$B$2:$B$136),MATCH(A1731,klasyfikacja!$A$2:$A$136,0))</f>
        <v>Wpływy ze zwrotów dotacji oraz płatności wykorzystanych niezgodnie z przeznaczeniem lub wykorzystanych z naruszeniem procedur, o których mowa w art. 184 ustawy, pobranych nienależnie lub w nadmiernej wysokości</v>
      </c>
      <c r="D1731" s="98" t="n">
        <v>801</v>
      </c>
      <c r="E1731" s="102" t="n">
        <v>2910</v>
      </c>
      <c r="F1731" s="100" t="n">
        <f aca="false">SUM(G1731:H1731)</f>
        <v>0</v>
      </c>
      <c r="G1731" s="101" t="n">
        <f aca="false" t="array" ref="G1731:G1731">SUM(IF(ewidencja!$A$8:$A$759=D1731,IF(ewidencja!$C$8:$C$759=E1731,ewidencja!$F$8:$F$759,0),0))</f>
        <v>0</v>
      </c>
      <c r="H1731" s="101" t="n">
        <f aca="false" t="array" ref="H1731:H1731">SUM(IF(ewidencja!$A$8:$A$759=D1731,IF(ewidencja!$C$8:$C$759=E1731,ewidencja!$G$8:$G$759,0),0))</f>
        <v>0</v>
      </c>
    </row>
    <row r="1732" s="112" customFormat="true" ht="38.25" hidden="true" customHeight="true" outlineLevel="0" collapsed="false">
      <c r="A1732" s="49" t="s">
        <v>762</v>
      </c>
      <c r="B1732" s="49"/>
      <c r="C1732" s="50" t="str">
        <f aca="false">INDEX((klasyfikacja!$B$2:$B$136),MATCH(A1732,klasyfikacja!$A$2:$A$136,0))</f>
        <v>Subwencje ogólne z budżetu państwa</v>
      </c>
      <c r="D1732" s="98" t="n">
        <v>801</v>
      </c>
      <c r="E1732" s="102" t="n">
        <v>2920</v>
      </c>
      <c r="F1732" s="100" t="n">
        <f aca="false">SUM(G1732:H1732)</f>
        <v>0</v>
      </c>
      <c r="G1732" s="101" t="n">
        <f aca="false" t="array" ref="G1732:G1732">SUM(IF(ewidencja!$A$8:$A$759=D1732,IF(ewidencja!$C$8:$C$759=E1732,ewidencja!$F$8:$F$759,0),0))</f>
        <v>0</v>
      </c>
      <c r="H1732" s="101" t="n">
        <f aca="false" t="array" ref="H1732:H1732">SUM(IF(ewidencja!$A$8:$A$759=D1732,IF(ewidencja!$C$8:$C$759=E1732,ewidencja!$G$8:$G$759,0),0))</f>
        <v>0</v>
      </c>
    </row>
    <row r="1733" s="112" customFormat="true" ht="12.75" hidden="true" customHeight="true" outlineLevel="0" collapsed="false">
      <c r="A1733" s="49" t="s">
        <v>764</v>
      </c>
      <c r="B1733" s="49"/>
      <c r="C1733" s="50" t="str">
        <f aca="false">INDEX((klasyfikacja!$B$2:$B$136),MATCH(A1733,klasyfikacja!$A$2:$A$136,0))</f>
        <v>Wpływy ze zwrotów niewykorzystanych dotacji oraz płatności</v>
      </c>
      <c r="D1733" s="98" t="n">
        <v>801</v>
      </c>
      <c r="E1733" s="102" t="n">
        <v>2950</v>
      </c>
      <c r="F1733" s="100" t="n">
        <f aca="false">SUM(G1733:H1733)</f>
        <v>0</v>
      </c>
      <c r="G1733" s="101" t="n">
        <f aca="false" t="array" ref="G1733:G1733">SUM(IF(ewidencja!$A$8:$A$759=D1733,IF(ewidencja!$C$8:$C$759=E1733,ewidencja!$F$8:$F$759,0),0))</f>
        <v>0</v>
      </c>
      <c r="H1733" s="101" t="n">
        <f aca="false" t="array" ref="H1733:H1733">SUM(IF(ewidencja!$A$8:$A$759=D1733,IF(ewidencja!$C$8:$C$759=E1733,ewidencja!$G$8:$G$759,0),0))</f>
        <v>0</v>
      </c>
    </row>
    <row r="1734" s="112" customFormat="true" ht="18" hidden="false" customHeight="true" outlineLevel="0" collapsed="false">
      <c r="A1734" s="94"/>
      <c r="B1734" s="94"/>
      <c r="C1734" s="95" t="s">
        <v>869</v>
      </c>
      <c r="D1734" s="98"/>
      <c r="E1734" s="104"/>
      <c r="F1734" s="96" t="n">
        <f aca="false">SUM(G1734:H1734)</f>
        <v>5609500</v>
      </c>
      <c r="G1734" s="97" t="n">
        <f aca="false">SUM(G1735:G1769)</f>
        <v>5609500</v>
      </c>
      <c r="H1734" s="97" t="n">
        <f aca="false">SUM(H1735:H1769)</f>
        <v>0</v>
      </c>
    </row>
    <row r="1735" s="112" customFormat="true" ht="12.75" hidden="true" customHeight="true" outlineLevel="0" collapsed="false">
      <c r="A1735" s="49" t="s">
        <v>766</v>
      </c>
      <c r="B1735" s="49"/>
      <c r="C1735" s="50" t="str">
        <f aca="false">INDEX((klasyfikacja!$B$2:$B$136),MATCH(A1735,klasyfikacja!$A$2:$A$136,0))</f>
        <v>Wpływy z tytułu przekształcenia prawa użytkowania wieczystego w prawo własności</v>
      </c>
      <c r="D1735" s="98" t="n">
        <v>801</v>
      </c>
      <c r="E1735" s="102" t="s">
        <v>419</v>
      </c>
      <c r="F1735" s="100" t="n">
        <f aca="false">SUM(G1735:H1735)</f>
        <v>0</v>
      </c>
      <c r="G1735" s="101" t="n">
        <f aca="false" t="array" ref="G1735:G1735">SUM(IF(ewidencja!$A$8:$A$759=D1735,IF(ewidencja!$C$8:$C$759=E1735,ewidencja!$F$8:$F$759,0),0))</f>
        <v>0</v>
      </c>
      <c r="H1735" s="101" t="n">
        <f aca="false" t="array" ref="H1735:H1735">SUM(IF(ewidencja!$A$8:$A$759=D1735,IF(ewidencja!$C$8:$C$759=E1735,ewidencja!$G$8:$G$759,0),0))</f>
        <v>0</v>
      </c>
    </row>
    <row r="1736" s="112" customFormat="true" ht="12.75" hidden="true" customHeight="true" outlineLevel="0" collapsed="false">
      <c r="A1736" s="49" t="s">
        <v>768</v>
      </c>
      <c r="B1736" s="49"/>
      <c r="C1736" s="50" t="str">
        <f aca="false">INDEX((klasyfikacja!$B$2:$B$136),MATCH(A1736,klasyfikacja!$A$2:$A$136,0))</f>
        <v>Wpłaty z tytułu odpłatnego nabycia prawa własności oraz prawa użytkowania wieczystego nieruchomości</v>
      </c>
      <c r="D1736" s="98" t="n">
        <v>801</v>
      </c>
      <c r="E1736" s="102" t="s">
        <v>475</v>
      </c>
      <c r="F1736" s="100" t="n">
        <f aca="false">SUM(G1736:H1736)</f>
        <v>0</v>
      </c>
      <c r="G1736" s="101" t="n">
        <f aca="false" t="array" ref="G1736:G1736">SUM(IF(ewidencja!$A$8:$A$759=D1736,IF(ewidencja!$C$8:$C$759=E1736,ewidencja!$F$8:$F$759,0),0))</f>
        <v>0</v>
      </c>
      <c r="H1736" s="101" t="n">
        <f aca="false" t="array" ref="H1736:H1736">SUM(IF(ewidencja!$A$8:$A$759=D1736,IF(ewidencja!$C$8:$C$759=E1736,ewidencja!$G$8:$G$759,0),0))</f>
        <v>0</v>
      </c>
    </row>
    <row r="1737" s="112" customFormat="true" ht="12.75" hidden="true" customHeight="true" outlineLevel="0" collapsed="false">
      <c r="A1737" s="49" t="s">
        <v>770</v>
      </c>
      <c r="B1737" s="49"/>
      <c r="C1737" s="50" t="str">
        <f aca="false">INDEX((klasyfikacja!$B$2:$B$136),MATCH(A1737,klasyfikacja!$A$2:$A$136,0))</f>
        <v>Wpływy ze zbycia praw majątkowych</v>
      </c>
      <c r="D1737" s="98" t="n">
        <v>801</v>
      </c>
      <c r="E1737" s="102" t="s">
        <v>870</v>
      </c>
      <c r="F1737" s="100" t="n">
        <f aca="false">SUM(G1737:H1737)</f>
        <v>0</v>
      </c>
      <c r="G1737" s="101" t="n">
        <f aca="false" t="array" ref="G1737:G1737">SUM(IF(ewidencja!$A$8:$A$759=D1737,IF(ewidencja!$C$8:$C$759=E1737,ewidencja!$F$8:$F$759,0),0))</f>
        <v>0</v>
      </c>
      <c r="H1737" s="101" t="n">
        <f aca="false" t="array" ref="H1737:H1737">SUM(IF(ewidencja!$A$8:$A$759=D1737,IF(ewidencja!$C$8:$C$759=E1737,ewidencja!$G$8:$G$759,0),0))</f>
        <v>0</v>
      </c>
    </row>
    <row r="1738" s="112" customFormat="true" ht="12.75" hidden="true" customHeight="true" outlineLevel="0" collapsed="false">
      <c r="A1738" s="49" t="s">
        <v>772</v>
      </c>
      <c r="B1738" s="49"/>
      <c r="C1738" s="50" t="str">
        <f aca="false">INDEX((klasyfikacja!$B$2:$B$136),MATCH(A1738,klasyfikacja!$A$2:$A$136,0))</f>
        <v>Wpływy z tytułu odszkodowania za przejęte nieruchomości pod inwestycje celu publicznego</v>
      </c>
      <c r="D1738" s="98" t="n">
        <v>801</v>
      </c>
      <c r="E1738" s="102" t="s">
        <v>871</v>
      </c>
      <c r="F1738" s="100" t="n">
        <f aca="false">SUM(G1738:H1738)</f>
        <v>0</v>
      </c>
      <c r="G1738" s="101" t="n">
        <f aca="false" t="array" ref="G1738:G1738">SUM(IF(ewidencja!$A$8:$A$759=D1738,IF(ewidencja!$C$8:$C$759=E1738,ewidencja!$F$8:$F$759,0),0))</f>
        <v>0</v>
      </c>
      <c r="H1738" s="101" t="n">
        <f aca="false" t="array" ref="H1738:H1738">SUM(IF(ewidencja!$A$8:$A$759=D1738,IF(ewidencja!$C$8:$C$759=E1738,ewidencja!$G$8:$G$759,0),0))</f>
        <v>0</v>
      </c>
    </row>
    <row r="1739" s="112" customFormat="true" ht="12.75" hidden="true" customHeight="true" outlineLevel="0" collapsed="false">
      <c r="A1739" s="49" t="s">
        <v>774</v>
      </c>
      <c r="B1739" s="49"/>
      <c r="C1739" s="50" t="str">
        <f aca="false">INDEX((klasyfikacja!$B$2:$B$136),MATCH(A1739,klasyfikacja!$A$2:$A$136,0))</f>
        <v>Wpływy ze sprzedaży składników majątkowych</v>
      </c>
      <c r="D1739" s="98" t="n">
        <v>801</v>
      </c>
      <c r="E1739" s="102" t="s">
        <v>472</v>
      </c>
      <c r="F1739" s="100" t="n">
        <f aca="false">SUM(G1739:H1739)</f>
        <v>0</v>
      </c>
      <c r="G1739" s="101" t="n">
        <f aca="false" t="array" ref="G1739:G1739">SUM(IF(ewidencja!$A$8:$A$759=D1739,IF(ewidencja!$C$8:$C$759=E1739,ewidencja!$F$8:$F$759,0),0))</f>
        <v>0</v>
      </c>
      <c r="H1739" s="101" t="n">
        <f aca="false" t="array" ref="H1739:H1739">SUM(IF(ewidencja!$A$8:$A$759=D1739,IF(ewidencja!$C$8:$C$759=E1739,ewidencja!$G$8:$G$759,0),0))</f>
        <v>0</v>
      </c>
    </row>
    <row r="1740" s="112" customFormat="true" ht="12.75" hidden="true" customHeight="true" outlineLevel="0" collapsed="false">
      <c r="A1740" s="49" t="s">
        <v>776</v>
      </c>
      <c r="B1740" s="49"/>
      <c r="C1740" s="50" t="str">
        <f aca="false">INDEX((klasyfikacja!$B$2:$B$136),MATCH(A1740,klasyfikacja!$A$2:$A$136,0))</f>
        <v>Środki z Funduszu Przeciwdziałania COVID-19 na finansowanie lub dofinansowanie kosztów realizacji inwestycji i zakupów inwestycyjnych związanych z przeciwdziałaniem COVID-19</v>
      </c>
      <c r="D1740" s="98" t="n">
        <v>801</v>
      </c>
      <c r="E1740" s="102" t="n">
        <v>6090</v>
      </c>
      <c r="F1740" s="100" t="n">
        <f aca="false">SUM(G1740:H1740)</f>
        <v>0</v>
      </c>
      <c r="G1740" s="101" t="n">
        <f aca="false" t="array" ref="G1740:G1740">SUM(IF(ewidencja!$A$8:$A$759=D1740,IF(ewidencja!$C$8:$C$759=E1740,ewidencja!$F$8:$F$759,0),0))</f>
        <v>0</v>
      </c>
      <c r="H1740" s="101" t="n">
        <f aca="false" t="array" ref="H1740:H1740">SUM(IF(ewidencja!$A$8:$A$759=D1740,IF(ewidencja!$C$8:$C$759=E1740,ewidencja!$G$8:$G$759,0),0))</f>
        <v>0</v>
      </c>
    </row>
    <row r="1741" s="112" customFormat="true" ht="12.75" hidden="true" customHeight="true" outlineLevel="0" collapsed="false">
      <c r="A1741" s="49" t="s">
        <v>778</v>
      </c>
      <c r="B1741" s="49"/>
      <c r="C1741" s="50" t="str">
        <f aca="false">INDEX((klasyfikacja!$B$2:$B$136),MATCH(A1741,klasyfikacja!$A$2:$A$136,0))</f>
        <v>Środki na inwestycje na drogach publicznych powiatowych i wojewódzkich oraz na drogach powiatowych, wojewódzkich i krajowych w granicach miast na prawach powiatu</v>
      </c>
      <c r="D1741" s="98" t="n">
        <v>801</v>
      </c>
      <c r="E1741" s="102" t="n">
        <v>6180</v>
      </c>
      <c r="F1741" s="100" t="n">
        <f aca="false">SUM(G1741:H1741)</f>
        <v>0</v>
      </c>
      <c r="G1741" s="101" t="n">
        <f aca="false" t="array" ref="G1741:G1741">SUM(IF(ewidencja!$A$8:$A$759=D1741,IF(ewidencja!$C$8:$C$759=E1741,ewidencja!$F$8:$F$759,0),0))</f>
        <v>0</v>
      </c>
      <c r="H1741" s="101" t="n">
        <f aca="false" t="array" ref="H1741:H1741">SUM(IF(ewidencja!$A$8:$A$759=D1741,IF(ewidencja!$C$8:$C$759=E1741,ewidencja!$G$8:$G$759,0),0))</f>
        <v>0</v>
      </c>
    </row>
    <row r="1742" s="112" customFormat="true" ht="37.5" hidden="true" customHeight="true" outlineLevel="0" collapsed="false">
      <c r="A1742" s="49" t="s">
        <v>780</v>
      </c>
      <c r="B1742" s="49"/>
      <c r="C1742" s="50" t="str">
        <f aca="false">INDEX((klasyfikacja!$B$2:$B$136),MATCH(A1742,klasyfikacja!$A$2:$A$136,0))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742" s="98" t="n">
        <v>801</v>
      </c>
      <c r="E1742" s="102" t="n">
        <v>6207</v>
      </c>
      <c r="F1742" s="100" t="n">
        <f aca="false">SUM(G1742:H1742)</f>
        <v>0</v>
      </c>
      <c r="G1742" s="101" t="n">
        <f aca="false" t="array" ref="G1742:G1742">SUM(IF(ewidencja!$A$8:$A$759=D1742,IF(ewidencja!$C$8:$C$759=E1742,ewidencja!$F$8:$F$759,0),0))</f>
        <v>0</v>
      </c>
      <c r="H1742" s="101" t="n">
        <f aca="false" t="array" ref="H1742:H1742">SUM(IF(ewidencja!$A$8:$A$759=D1742,IF(ewidencja!$C$8:$C$759=E1742,ewidencja!$G$8:$G$759,0),0))</f>
        <v>0</v>
      </c>
    </row>
    <row r="1743" s="112" customFormat="true" ht="63.75" hidden="true" customHeight="true" outlineLevel="0" collapsed="false">
      <c r="A1743" s="49" t="s">
        <v>782</v>
      </c>
      <c r="B1743" s="49"/>
      <c r="C1743" s="50" t="str">
        <f aca="false">INDEX((klasyfikacja!$B$2:$B$136),MATCH(A1743,klasyfikacja!$A$2:$A$136,0))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743" s="98" t="n">
        <v>801</v>
      </c>
      <c r="E1743" s="102" t="n">
        <v>6208</v>
      </c>
      <c r="F1743" s="100" t="n">
        <f aca="false">SUM(G1743:H1743)</f>
        <v>0</v>
      </c>
      <c r="G1743" s="101" t="n">
        <f aca="false" t="array" ref="G1743:G1743">SUM(IF(ewidencja!$A$8:$A$759=D1743,IF(ewidencja!$C$8:$C$759=E1743,ewidencja!$F$8:$F$759,0),0))</f>
        <v>0</v>
      </c>
      <c r="H1743" s="101" t="n">
        <f aca="false" t="array" ref="H1743:H1743">SUM(IF(ewidencja!$A$8:$A$759=D1743,IF(ewidencja!$C$8:$C$759=E1743,ewidencja!$G$8:$G$759,0),0))</f>
        <v>0</v>
      </c>
    </row>
    <row r="1744" s="112" customFormat="true" ht="63.75" hidden="true" customHeight="true" outlineLevel="0" collapsed="false">
      <c r="A1744" s="49" t="s">
        <v>784</v>
      </c>
      <c r="B1744" s="49"/>
      <c r="C1744" s="50" t="str">
        <f aca="false">INDEX((klasyfikacja!$B$2:$B$136),MATCH(A1744,klasyfikacja!$A$2:$A$136,0))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744" s="98" t="n">
        <v>801</v>
      </c>
      <c r="E1744" s="102" t="n">
        <v>6209</v>
      </c>
      <c r="F1744" s="100" t="n">
        <f aca="false">SUM(G1744:H1744)</f>
        <v>0</v>
      </c>
      <c r="G1744" s="101" t="n">
        <f aca="false" t="array" ref="G1744:G1744">SUM(IF(ewidencja!$A$8:$A$759=D1744,IF(ewidencja!$C$8:$C$759=E1744,ewidencja!$F$8:$F$759,0),0))</f>
        <v>0</v>
      </c>
      <c r="H1744" s="101" t="n">
        <f aca="false" t="array" ref="H1744:H1744">SUM(IF(ewidencja!$A$8:$A$759=D1744,IF(ewidencja!$C$8:$C$759=E1744,ewidencja!$G$8:$G$759,0),0))</f>
        <v>0</v>
      </c>
    </row>
    <row r="1745" s="112" customFormat="true" ht="39" hidden="false" customHeight="true" outlineLevel="0" collapsed="false">
      <c r="A1745" s="49" t="n">
        <v>6257</v>
      </c>
      <c r="B1745" s="49"/>
      <c r="C1745" s="50" t="e">
        <f aca="false">INDEX((klasyfikacja!$B$2:$B$136),MATCH(A1745,klasyfikacja!$A$2:$A$136,0))</f>
        <v>#N/A</v>
      </c>
      <c r="D1745" s="98" t="n">
        <v>801</v>
      </c>
      <c r="E1745" s="102" t="n">
        <v>6257</v>
      </c>
      <c r="F1745" s="100" t="n">
        <f aca="false">SUM(G1745:H1745)</f>
        <v>5609500</v>
      </c>
      <c r="G1745" s="101" t="n">
        <f aca="false" t="array" ref="G1745:G1745">SUM(IF(ewidencja!$A$8:$A$759=D1745,IF(ewidencja!$C$8:$C$759=E1745,ewidencja!$F$8:$F$759,0),0))</f>
        <v>5609500</v>
      </c>
      <c r="H1745" s="101" t="n">
        <f aca="false" t="array" ref="H1745:H1745">SUM(IF(ewidencja!$A$8:$A$759=D1745,IF(ewidencja!$C$8:$C$759=E1745,ewidencja!$G$8:$G$759,0),0))</f>
        <v>0</v>
      </c>
    </row>
    <row r="1746" s="112" customFormat="true" ht="37.5" hidden="true" customHeight="true" outlineLevel="0" collapsed="false">
      <c r="A1746" s="49" t="s">
        <v>787</v>
      </c>
      <c r="B1746" s="49"/>
      <c r="C1746" s="50" t="str">
        <f aca="false">INDEX((klasyfikacja!$B$2:$B$136),MATCH(A1746,klasyfikacja!$A$2:$A$136,0))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746" s="98" t="n">
        <v>801</v>
      </c>
      <c r="E1746" s="102" t="n">
        <v>6258</v>
      </c>
      <c r="F1746" s="100" t="n">
        <f aca="false">SUM(G1746:H1746)</f>
        <v>0</v>
      </c>
      <c r="G1746" s="101" t="n">
        <f aca="false" t="array" ref="G1746:G1746">SUM(IF(ewidencja!$A$8:$A$759=D1746,IF(ewidencja!$C$8:$C$759=E1746,ewidencja!$F$8:$F$759,0),0))</f>
        <v>0</v>
      </c>
      <c r="H1746" s="101" t="n">
        <f aca="false" t="array" ref="H1746:H1746">SUM(IF(ewidencja!$A$8:$A$759=D1746,IF(ewidencja!$C$8:$C$759=E1746,ewidencja!$G$8:$G$759,0),0))</f>
        <v>0</v>
      </c>
    </row>
    <row r="1747" s="112" customFormat="true" ht="64.5" hidden="true" customHeight="true" outlineLevel="0" collapsed="false">
      <c r="A1747" s="49" t="s">
        <v>788</v>
      </c>
      <c r="B1747" s="49"/>
      <c r="C1747" s="50" t="str">
        <f aca="false">INDEX((klasyfikacja!$B$2:$B$136),MATCH(A1747,klasyfikacja!$A$2:$A$136,0))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747" s="98" t="n">
        <v>801</v>
      </c>
      <c r="E1747" s="102" t="n">
        <v>6259</v>
      </c>
      <c r="F1747" s="100" t="n">
        <f aca="false">SUM(G1747:H1747)</f>
        <v>0</v>
      </c>
      <c r="G1747" s="101" t="n">
        <f aca="false" t="array" ref="G1747:G1747">SUM(IF(ewidencja!$A$8:$A$759=D1747,IF(ewidencja!$C$8:$C$759=E1747,ewidencja!$F$8:$F$759,0),0))</f>
        <v>0</v>
      </c>
      <c r="H1747" s="101" t="n">
        <f aca="false" t="array" ref="H1747:H1747">SUM(IF(ewidencja!$A$8:$A$759=D1747,IF(ewidencja!$C$8:$C$759=E1747,ewidencja!$G$8:$G$759,0),0))</f>
        <v>0</v>
      </c>
    </row>
    <row r="1748" s="112" customFormat="true" ht="25.5" hidden="true" customHeight="true" outlineLevel="0" collapsed="false">
      <c r="A1748" s="49" t="s">
        <v>789</v>
      </c>
      <c r="B1748" s="49"/>
      <c r="C1748" s="50" t="str">
        <f aca="false">INDEX((klasyfikacja!$B$2:$B$136),MATCH(A1748,klasyfikacja!$A$2:$A$136,0))</f>
        <v>Dotacja otrzymana z państwowych funduszy celowych na finansowanie lub dofinansowanie kosztów realizacji inwestycji i zakupów inwestycyjnych jednostek sektora finansów publicznych</v>
      </c>
      <c r="D1748" s="98" t="n">
        <v>801</v>
      </c>
      <c r="E1748" s="102" t="n">
        <v>6260</v>
      </c>
      <c r="F1748" s="100" t="n">
        <f aca="false">SUM(G1748:H1748)</f>
        <v>0</v>
      </c>
      <c r="G1748" s="101" t="n">
        <f aca="false" t="array" ref="G1748:G1748">SUM(IF(ewidencja!$A$8:$A$759=D1748,IF(ewidencja!$C$8:$C$759=E1748,ewidencja!$F$8:$F$759,0),0))</f>
        <v>0</v>
      </c>
      <c r="H1748" s="101" t="n">
        <f aca="false" t="array" ref="H1748:H1748">SUM(IF(ewidencja!$A$8:$A$759=D1748,IF(ewidencja!$C$8:$C$759=E1748,ewidencja!$G$8:$G$759,0),0))</f>
        <v>0</v>
      </c>
    </row>
    <row r="1749" s="112" customFormat="true" ht="25.5" hidden="true" customHeight="true" outlineLevel="0" collapsed="false">
      <c r="A1749" s="49" t="s">
        <v>791</v>
      </c>
      <c r="B1749" s="49"/>
      <c r="C1749" s="50" t="str">
        <f aca="false">INDEX((klasyfikacja!$B$2:$B$136),MATCH(A1749,klasyfikacja!$A$2:$A$136,0))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749" s="98" t="n">
        <v>801</v>
      </c>
      <c r="E1749" s="102" t="n">
        <v>6280</v>
      </c>
      <c r="F1749" s="100" t="n">
        <f aca="false">SUM(G1749:H1749)</f>
        <v>0</v>
      </c>
      <c r="G1749" s="101" t="n">
        <f aca="false" t="array" ref="G1749:G1749">SUM(IF(ewidencja!$A$8:$A$759=D1749,IF(ewidencja!$C$8:$C$759=E1749,ewidencja!$F$8:$F$759,0),0))</f>
        <v>0</v>
      </c>
      <c r="H1749" s="101" t="n">
        <f aca="false" t="array" ref="H1749:H1749">SUM(IF(ewidencja!$A$8:$A$759=D1749,IF(ewidencja!$C$8:$C$759=E1749,ewidencja!$G$8:$G$759,0),0))</f>
        <v>0</v>
      </c>
    </row>
    <row r="1750" s="112" customFormat="true" ht="12.75" hidden="true" customHeight="true" outlineLevel="0" collapsed="false">
      <c r="A1750" s="49" t="s">
        <v>795</v>
      </c>
      <c r="B1750" s="49"/>
      <c r="C1750" s="50" t="str">
        <f aca="false">INDEX((klasyfikacja!$B$2:$B$136),MATCH(A1750,klasyfikacja!$A$2:$A$136,0))</f>
        <v>Środki na dofinansowanie własnych inwestycji gmin, powiatów (związków gmin, związków powiatowo-gminnych, związków powiatów), samorządów województw, pozyskane z innych źródeł</v>
      </c>
      <c r="D1750" s="98" t="n">
        <v>801</v>
      </c>
      <c r="E1750" s="102" t="n">
        <v>6290</v>
      </c>
      <c r="F1750" s="100" t="n">
        <f aca="false">SUM(G1750:H1750)</f>
        <v>0</v>
      </c>
      <c r="G1750" s="101" t="n">
        <f aca="false" t="array" ref="G1750:G1750">SUM(IF(ewidencja!$A$8:$A$759=D1750,IF(ewidencja!$C$8:$C$759=E1750,ewidencja!$F$8:$F$759,0),0))</f>
        <v>0</v>
      </c>
      <c r="H1750" s="101" t="n">
        <f aca="false" t="array" ref="H1750:H1750">SUM(IF(ewidencja!$A$8:$A$759=D1750,IF(ewidencja!$C$8:$C$759=E1750,ewidencja!$G$8:$G$759,0),0))</f>
        <v>0</v>
      </c>
    </row>
    <row r="1751" s="112" customFormat="true" ht="12.75" hidden="true" customHeight="true" outlineLevel="0" collapsed="false">
      <c r="A1751" s="49" t="s">
        <v>797</v>
      </c>
      <c r="B1751" s="49"/>
      <c r="C1751" s="50" t="str">
        <f aca="false">INDEX((klasyfikacja!$B$2:$B$136),MATCH(A1751,klasyfikacja!$A$2:$A$136,0))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751" s="98" t="n">
        <v>801</v>
      </c>
      <c r="E1751" s="102" t="n">
        <v>6291</v>
      </c>
      <c r="F1751" s="100" t="n">
        <f aca="false">SUM(G1751:H1751)</f>
        <v>0</v>
      </c>
      <c r="G1751" s="101" t="n">
        <f aca="false" t="array" ref="G1751:G1751">SUM(IF(ewidencja!$A$8:$A$759=D1751,IF(ewidencja!$C$8:$C$759=E1751,ewidencja!$F$8:$F$759,0),0))</f>
        <v>0</v>
      </c>
      <c r="H1751" s="101" t="n">
        <f aca="false" t="array" ref="H1751:H1751">SUM(IF(ewidencja!$A$8:$A$759=D1751,IF(ewidencja!$C$8:$C$759=E1751,ewidencja!$G$8:$G$759,0),0))</f>
        <v>0</v>
      </c>
    </row>
    <row r="1752" s="112" customFormat="true" ht="12.75" hidden="true" customHeight="true" outlineLevel="0" collapsed="false">
      <c r="A1752" s="49" t="s">
        <v>801</v>
      </c>
      <c r="B1752" s="49"/>
      <c r="C1752" s="50" t="str">
        <f aca="false">INDEX((klasyfikacja!$B$2:$B$136),MATCH(A1752,klasyfikacja!$A$2:$A$136,0))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752" s="98" t="n">
        <v>801</v>
      </c>
      <c r="E1752" s="102" t="n">
        <v>6296</v>
      </c>
      <c r="F1752" s="100" t="n">
        <f aca="false">SUM(G1752:H1752)</f>
        <v>0</v>
      </c>
      <c r="G1752" s="101" t="n">
        <f aca="false" t="array" ref="G1752:G1752">SUM(IF(ewidencja!$A$8:$A$759=D1752,IF(ewidencja!$C$8:$C$759=E1752,ewidencja!$F$8:$F$759,0),0))</f>
        <v>0</v>
      </c>
      <c r="H1752" s="101" t="n">
        <f aca="false" t="array" ref="H1752:H1752">SUM(IF(ewidencja!$A$8:$A$759=D1752,IF(ewidencja!$C$8:$C$759=E1752,ewidencja!$G$8:$G$759,0),0))</f>
        <v>0</v>
      </c>
    </row>
    <row r="1753" s="112" customFormat="true" ht="12.75" hidden="true" customHeight="true" outlineLevel="0" collapsed="false">
      <c r="A1753" s="49" t="s">
        <v>803</v>
      </c>
      <c r="B1753" s="49"/>
      <c r="C1753" s="50" t="str">
        <f aca="false">INDEX((klasyfikacja!$B$2:$B$136),MATCH(A1753,klasyfikacja!$A$2:$A$136,0))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753" s="98" t="n">
        <v>801</v>
      </c>
      <c r="E1753" s="102" t="n">
        <v>6297</v>
      </c>
      <c r="F1753" s="100" t="n">
        <f aca="false">SUM(G1753:H1753)</f>
        <v>0</v>
      </c>
      <c r="G1753" s="101" t="n">
        <f aca="false" t="array" ref="G1753:G1753">SUM(IF(ewidencja!$A$8:$A$759=D1753,IF(ewidencja!$C$8:$C$759=E1753,ewidencja!$F$8:$F$759,0),0))</f>
        <v>0</v>
      </c>
      <c r="H1753" s="101" t="n">
        <f aca="false" t="array" ref="H1753:H1753">SUM(IF(ewidencja!$A$8:$A$759=D1753,IF(ewidencja!$C$8:$C$759=E1753,ewidencja!$G$8:$G$759,0),0))</f>
        <v>0</v>
      </c>
    </row>
    <row r="1754" s="112" customFormat="true" ht="12.75" hidden="true" customHeight="true" outlineLevel="0" collapsed="false">
      <c r="A1754" s="49" t="s">
        <v>805</v>
      </c>
      <c r="B1754" s="49"/>
      <c r="C1754" s="50" t="str">
        <f aca="false">INDEX((klasyfikacja!$B$2:$B$136),MATCH(A1754,klasyfikacja!$A$2:$A$136,0))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754" s="98" t="n">
        <v>801</v>
      </c>
      <c r="E1754" s="102" t="n">
        <v>6298</v>
      </c>
      <c r="F1754" s="100" t="n">
        <f aca="false">SUM(G1754:H1754)</f>
        <v>0</v>
      </c>
      <c r="G1754" s="101" t="n">
        <f aca="false" t="array" ref="G1754:G1754">SUM(IF(ewidencja!$A$8:$A$759=D1754,IF(ewidencja!$C$8:$C$759=E1754,ewidencja!$F$8:$F$759,0),0))</f>
        <v>0</v>
      </c>
      <c r="H1754" s="101" t="n">
        <f aca="false" t="array" ref="H1754:H1754">SUM(IF(ewidencja!$A$8:$A$759=D1754,IF(ewidencja!$C$8:$C$759=E1754,ewidencja!$G$8:$G$759,0),0))</f>
        <v>0</v>
      </c>
    </row>
    <row r="1755" s="112" customFormat="true" ht="12.75" hidden="true" customHeight="true" outlineLevel="0" collapsed="false">
      <c r="A1755" s="49" t="s">
        <v>809</v>
      </c>
      <c r="B1755" s="49"/>
      <c r="C1755" s="50" t="str">
        <f aca="false">INDEX((klasyfikacja!$B$2:$B$136),MATCH(A1755,klasyfikacja!$A$2:$A$136,0))</f>
        <v>Dotacja celowa otrzymana z tytułu pomocy finansowej udzielanej między jednostkami samorządu terytorialnego na dofinansowanie własnych zadań inwestycyjnych i zakupów inwestycyjnych</v>
      </c>
      <c r="D1755" s="98" t="n">
        <v>801</v>
      </c>
      <c r="E1755" s="102" t="n">
        <v>6300</v>
      </c>
      <c r="F1755" s="100" t="n">
        <f aca="false">SUM(G1755:H1755)</f>
        <v>0</v>
      </c>
      <c r="G1755" s="101" t="n">
        <f aca="false" t="array" ref="G1755:G1755">SUM(IF(ewidencja!$A$8:$A$759=D1755,IF(ewidencja!$C$8:$C$759=E1755,ewidencja!$F$8:$F$759,0),0))</f>
        <v>0</v>
      </c>
      <c r="H1755" s="101" t="n">
        <f aca="false" t="array" ref="H1755:H1755">SUM(IF(ewidencja!$A$8:$A$759=D1755,IF(ewidencja!$C$8:$C$759=E1755,ewidencja!$G$8:$G$759,0),0))</f>
        <v>0</v>
      </c>
    </row>
    <row r="1756" s="112" customFormat="true" ht="12.75" hidden="true" customHeight="true" outlineLevel="0" collapsed="false">
      <c r="A1756" s="49" t="s">
        <v>811</v>
      </c>
      <c r="B1756" s="49"/>
      <c r="C1756" s="50" t="str">
        <f aca="false">INDEX((klasyfikacja!$B$2:$B$136),MATCH(A1756,klasyfikacja!$A$2:$A$136,0))</f>
        <v>Dotacja celowa otrzymana z budżetu państwa na inwestycje i zakupy inwestycyjne z zakresu administracji rządowej oraz innych zadań zleconych gminom ustawami</v>
      </c>
      <c r="D1756" s="98" t="n">
        <v>801</v>
      </c>
      <c r="E1756" s="102" t="n">
        <v>6310</v>
      </c>
      <c r="F1756" s="100" t="n">
        <f aca="false">SUM(G1756:H1756)</f>
        <v>0</v>
      </c>
      <c r="G1756" s="101" t="n">
        <f aca="false" t="array" ref="G1756:G1756">SUM(IF(ewidencja!$A$8:$A$759=D1756,IF(ewidencja!$C$8:$C$759=E1756,ewidencja!$F$8:$F$759,0),0))</f>
        <v>0</v>
      </c>
      <c r="H1756" s="101" t="n">
        <f aca="false" t="array" ref="H1756:H1756">SUM(IF(ewidencja!$A$8:$A$759=D1756,IF(ewidencja!$C$8:$C$759=E1756,ewidencja!$G$8:$G$759,0),0))</f>
        <v>0</v>
      </c>
    </row>
    <row r="1757" s="112" customFormat="true" ht="12.75" hidden="true" customHeight="true" outlineLevel="0" collapsed="false">
      <c r="A1757" s="49" t="s">
        <v>813</v>
      </c>
      <c r="B1757" s="49"/>
      <c r="C1757" s="50" t="str">
        <f aca="false">INDEX((klasyfikacja!$B$2:$B$136),MATCH(A1757,klasyfikacja!$A$2:$A$136,0))</f>
        <v>Dotacja celowa otrzymana z budżetu państwa na inwestycje i zakupy inwestycyjne realizowane przez gminę na podstawie porozumień z organami administracji rządowej</v>
      </c>
      <c r="D1757" s="98" t="n">
        <v>801</v>
      </c>
      <c r="E1757" s="102" t="n">
        <v>6320</v>
      </c>
      <c r="F1757" s="100" t="n">
        <f aca="false">SUM(G1757:H1757)</f>
        <v>0</v>
      </c>
      <c r="G1757" s="101" t="n">
        <f aca="false" t="array" ref="G1757:G1757">SUM(IF(ewidencja!$A$8:$A$759=D1757,IF(ewidencja!$C$8:$C$759=E1757,ewidencja!$F$8:$F$759,0),0))</f>
        <v>0</v>
      </c>
      <c r="H1757" s="101" t="n">
        <f aca="false" t="array" ref="H1757:H1757">SUM(IF(ewidencja!$A$8:$A$759=D1757,IF(ewidencja!$C$8:$C$759=E1757,ewidencja!$G$8:$G$759,0),0))</f>
        <v>0</v>
      </c>
    </row>
    <row r="1758" s="112" customFormat="true" ht="25.5" hidden="true" customHeight="true" outlineLevel="0" collapsed="false">
      <c r="A1758" s="49" t="s">
        <v>815</v>
      </c>
      <c r="B1758" s="49"/>
      <c r="C1758" s="50" t="str">
        <f aca="false">INDEX((klasyfikacja!$B$2:$B$136),MATCH(A1758,klasyfikacja!$A$2:$A$136,0))</f>
        <v>Dotacja celowa otrzymana z budżetu państwa na realizację inwestycji i zakupów inwestycyjnych własnych gmin (związków gmin, związków powiatowo-gminnych)</v>
      </c>
      <c r="D1758" s="98" t="n">
        <v>801</v>
      </c>
      <c r="E1758" s="102" t="n">
        <v>6330</v>
      </c>
      <c r="F1758" s="100" t="n">
        <f aca="false">SUM(G1758:H1758)</f>
        <v>0</v>
      </c>
      <c r="G1758" s="101" t="n">
        <f aca="false" t="array" ref="G1758:G1758">SUM(IF(ewidencja!$A$8:$A$759=D1758,IF(ewidencja!$C$8:$C$759=E1758,ewidencja!$F$8:$F$759,0),0))</f>
        <v>0</v>
      </c>
      <c r="H1758" s="101" t="n">
        <f aca="false" t="array" ref="H1758:H1758">SUM(IF(ewidencja!$A$8:$A$759=D1758,IF(ewidencja!$C$8:$C$759=E1758,ewidencja!$G$8:$G$759,0),0))</f>
        <v>0</v>
      </c>
    </row>
    <row r="1759" s="112" customFormat="true" ht="38.25" hidden="true" customHeight="true" outlineLevel="0" collapsed="false">
      <c r="A1759" s="49" t="s">
        <v>817</v>
      </c>
      <c r="B1759" s="49"/>
      <c r="C1759" s="50" t="str">
        <f aca="false">INDEX((klasyfikacja!$B$2:$B$136),MATCH(A1759,klasyfikacja!$A$2:$A$136,0))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759" s="98" t="n">
        <v>801</v>
      </c>
      <c r="E1759" s="102" t="n">
        <v>6340</v>
      </c>
      <c r="F1759" s="100" t="n">
        <f aca="false">SUM(G1759:H1759)</f>
        <v>0</v>
      </c>
      <c r="G1759" s="101" t="n">
        <f aca="false" t="array" ref="G1759:G1759">SUM(IF(ewidencja!$A$8:$A$759=D1759,IF(ewidencja!$C$8:$C$759=E1759,ewidencja!$F$8:$F$759,0),0))</f>
        <v>0</v>
      </c>
      <c r="H1759" s="101" t="n">
        <f aca="false" t="array" ref="H1759:H1759">SUM(IF(ewidencja!$A$8:$A$759=D1759,IF(ewidencja!$C$8:$C$759=E1759,ewidencja!$G$8:$G$759,0),0))</f>
        <v>0</v>
      </c>
    </row>
    <row r="1760" s="112" customFormat="true" ht="12.75" hidden="true" customHeight="true" outlineLevel="0" collapsed="false">
      <c r="A1760" s="49" t="s">
        <v>821</v>
      </c>
      <c r="B1760" s="49"/>
      <c r="C1760" s="50" t="str">
        <f aca="false">INDEX((klasyfikacja!$B$2:$B$136),MATCH(A1760,klasyfikacja!$A$2:$A$136,0))</f>
        <v>Dotacja celowa otrzymana z budżetu państwa na inwestycje i zakupy inwestycyjne z zakresu administracji rządowej oraz inne zadania zlecone ustawami realizowane przez powiat</v>
      </c>
      <c r="D1760" s="98" t="n">
        <v>801</v>
      </c>
      <c r="E1760" s="102" t="n">
        <v>6410</v>
      </c>
      <c r="F1760" s="100" t="n">
        <f aca="false">SUM(G1760:H1760)</f>
        <v>0</v>
      </c>
      <c r="G1760" s="101" t="n">
        <f aca="false" t="array" ref="G1760:G1760">SUM(IF(ewidencja!$A$8:$A$759=D1760,IF(ewidencja!$C$8:$C$759=E1760,ewidencja!$F$8:$F$759,0),0))</f>
        <v>0</v>
      </c>
      <c r="H1760" s="101" t="n">
        <f aca="false" t="array" ref="H1760:H1760">SUM(IF(ewidencja!$A$8:$A$759=D1760,IF(ewidencja!$C$8:$C$759=E1760,ewidencja!$G$8:$G$759,0),0))</f>
        <v>0</v>
      </c>
    </row>
    <row r="1761" s="112" customFormat="true" ht="12.75" hidden="true" customHeight="true" outlineLevel="0" collapsed="false">
      <c r="A1761" s="49" t="s">
        <v>823</v>
      </c>
      <c r="B1761" s="49"/>
      <c r="C1761" s="50" t="str">
        <f aca="false">INDEX((klasyfikacja!$B$2:$B$136),MATCH(A1761,klasyfikacja!$A$2:$A$136,0))</f>
        <v>Dotacja celowa otrzymana z budżetu państwa na inwestycje i zakupy inwestycyjne realizowane przez powiat na podstawie porozumień z organami administracji rządowej</v>
      </c>
      <c r="D1761" s="98" t="n">
        <v>801</v>
      </c>
      <c r="E1761" s="102" t="n">
        <v>6420</v>
      </c>
      <c r="F1761" s="100" t="n">
        <f aca="false">SUM(G1761:H1761)</f>
        <v>0</v>
      </c>
      <c r="G1761" s="101" t="n">
        <f aca="false" t="array" ref="G1761:G1761">SUM(IF(ewidencja!$A$8:$A$759=D1761,IF(ewidencja!$C$8:$C$759=E1761,ewidencja!$F$8:$F$759,0),0))</f>
        <v>0</v>
      </c>
      <c r="H1761" s="101" t="n">
        <f aca="false" t="array" ref="H1761:H1761">SUM(IF(ewidencja!$A$8:$A$759=D1761,IF(ewidencja!$C$8:$C$759=E1761,ewidencja!$G$8:$G$759,0),0))</f>
        <v>0</v>
      </c>
    </row>
    <row r="1762" s="112" customFormat="true" ht="12.75" hidden="true" customHeight="true" outlineLevel="0" collapsed="false">
      <c r="A1762" s="49" t="s">
        <v>825</v>
      </c>
      <c r="B1762" s="49"/>
      <c r="C1762" s="50" t="str">
        <f aca="false">INDEX((klasyfikacja!$B$2:$B$136),MATCH(A1762,klasyfikacja!$A$2:$A$136,0))</f>
        <v>Dotacja celowa otrzymana z budżetu państwa na realizację inwestycji i zakupów inwestycyjnych własnych powiatu</v>
      </c>
      <c r="D1762" s="98" t="n">
        <v>801</v>
      </c>
      <c r="E1762" s="102" t="n">
        <v>6430</v>
      </c>
      <c r="F1762" s="100" t="n">
        <f aca="false">SUM(G1762:H1762)</f>
        <v>0</v>
      </c>
      <c r="G1762" s="101" t="n">
        <f aca="false" t="array" ref="G1762:G1762">SUM(IF(ewidencja!$A$8:$A$759=D1762,IF(ewidencja!$C$8:$C$759=E1762,ewidencja!$F$8:$F$759,0),0))</f>
        <v>0</v>
      </c>
      <c r="H1762" s="101" t="n">
        <f aca="false" t="array" ref="H1762:H1762">SUM(IF(ewidencja!$A$8:$A$759=D1762,IF(ewidencja!$C$8:$C$759=E1762,ewidencja!$G$8:$G$759,0),0))</f>
        <v>0</v>
      </c>
    </row>
    <row r="1763" s="112" customFormat="true" ht="12.75" hidden="true" customHeight="true" outlineLevel="0" collapsed="false">
      <c r="A1763" s="49" t="s">
        <v>827</v>
      </c>
      <c r="B1763" s="49"/>
      <c r="C1763" s="50" t="str">
        <f aca="false">INDEX((klasyfikacja!$B$2:$B$136),MATCH(A1763,klasyfikacja!$A$2:$A$136,0))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763" s="98" t="n">
        <v>801</v>
      </c>
      <c r="E1763" s="102" t="n">
        <v>6440</v>
      </c>
      <c r="F1763" s="100" t="n">
        <f aca="false">SUM(G1763:H1763)</f>
        <v>0</v>
      </c>
      <c r="G1763" s="101" t="n">
        <f aca="false" t="array" ref="G1763:G1763">SUM(IF(ewidencja!$A$8:$A$759=D1763,IF(ewidencja!$C$8:$C$759=E1763,ewidencja!$F$8:$F$759,0),0))</f>
        <v>0</v>
      </c>
      <c r="H1763" s="101" t="n">
        <f aca="false" t="array" ref="H1763:H1763">SUM(IF(ewidencja!$A$8:$A$759=D1763,IF(ewidencja!$C$8:$C$759=E1763,ewidencja!$G$8:$G$759,0),0))</f>
        <v>0</v>
      </c>
    </row>
    <row r="1764" s="112" customFormat="true" ht="12.75" hidden="true" customHeight="true" outlineLevel="0" collapsed="false">
      <c r="A1764" s="49" t="s">
        <v>829</v>
      </c>
      <c r="B1764" s="49"/>
      <c r="C1764" s="50" t="str">
        <f aca="false">INDEX((klasyfikacja!$B$2:$B$136),MATCH(A1764,klasyfikacja!$A$2:$A$136,0))</f>
        <v>Dotacja celowa otrzymana z gminy na inwestycje i zakupy inwestycyjne realizowane na podstawie porozumień (umów) między jednostkami samorządu terytorialnego</v>
      </c>
      <c r="D1764" s="98" t="n">
        <v>801</v>
      </c>
      <c r="E1764" s="102" t="n">
        <v>6610</v>
      </c>
      <c r="F1764" s="100" t="n">
        <f aca="false">SUM(G1764:H1764)</f>
        <v>0</v>
      </c>
      <c r="G1764" s="101" t="n">
        <f aca="false" t="array" ref="G1764:G1764">SUM(IF(ewidencja!$A$8:$A$759=D1764,IF(ewidencja!$C$8:$C$759=E1764,ewidencja!$F$8:$F$759,0),0))</f>
        <v>0</v>
      </c>
      <c r="H1764" s="101" t="n">
        <f aca="false" t="array" ref="H1764:H1764">SUM(IF(ewidencja!$A$8:$A$759=D1764,IF(ewidencja!$C$8:$C$759=E1764,ewidencja!$G$8:$G$759,0),0))</f>
        <v>0</v>
      </c>
    </row>
    <row r="1765" s="112" customFormat="true" ht="12.75" hidden="true" customHeight="true" outlineLevel="0" collapsed="false">
      <c r="A1765" s="49" t="s">
        <v>831</v>
      </c>
      <c r="B1765" s="49"/>
      <c r="C1765" s="50" t="str">
        <f aca="false">INDEX((klasyfikacja!$B$2:$B$136),MATCH(A1765,klasyfikacja!$A$2:$A$136,0))</f>
        <v>Dotacja celowa otrzymana z powiatu na inwestycje i zakupy inwestycyjne realizowane na podstawie porozumień (umów) między jednostkami samorządu terytorialnego</v>
      </c>
      <c r="D1765" s="98" t="n">
        <v>801</v>
      </c>
      <c r="E1765" s="102" t="n">
        <v>6620</v>
      </c>
      <c r="F1765" s="100" t="n">
        <f aca="false">SUM(G1765:H1765)</f>
        <v>0</v>
      </c>
      <c r="G1765" s="101" t="n">
        <f aca="false" t="array" ref="G1765:G1765">SUM(IF(ewidencja!$A$8:$A$759=D1765,IF(ewidencja!$C$8:$C$759=E1765,ewidencja!$F$8:$F$759,0),0))</f>
        <v>0</v>
      </c>
      <c r="H1765" s="101" t="n">
        <f aca="false" t="array" ref="H1765:H1765">SUM(IF(ewidencja!$A$8:$A$759=D1765,IF(ewidencja!$C$8:$C$759=E1765,ewidencja!$G$8:$G$759,0),0))</f>
        <v>0</v>
      </c>
    </row>
    <row r="1766" s="112" customFormat="true" ht="12.75" hidden="true" customHeight="true" outlineLevel="0" collapsed="false">
      <c r="A1766" s="49" t="s">
        <v>833</v>
      </c>
      <c r="B1766" s="49"/>
      <c r="C1766" s="50" t="str">
        <f aca="false">INDEX((klasyfikacja!$B$2:$B$136),MATCH(A1766,klasyfikacja!$A$2:$A$136,0))</f>
        <v>Dotacja celowa otrzymana z samorządu województwa na inwestycje i zakupy inwestycyjne realizowane na podstawie porozumień (umów) między jednostkami samorządu terytorialnego</v>
      </c>
      <c r="D1766" s="98" t="n">
        <v>801</v>
      </c>
      <c r="E1766" s="102" t="n">
        <v>6630</v>
      </c>
      <c r="F1766" s="100" t="n">
        <f aca="false">SUM(G1766:H1766)</f>
        <v>0</v>
      </c>
      <c r="G1766" s="101" t="n">
        <f aca="false" t="array" ref="G1766:G1766">SUM(IF(ewidencja!$A$8:$A$759=D1766,IF(ewidencja!$C$8:$C$759=E1766,ewidencja!$F$8:$F$759,0),0))</f>
        <v>0</v>
      </c>
      <c r="H1766" s="101" t="n">
        <f aca="false" t="array" ref="H1766:H1766">SUM(IF(ewidencja!$A$8:$A$759=D1766,IF(ewidencja!$C$8:$C$759=E1766,ewidencja!$G$8:$G$759,0),0))</f>
        <v>0</v>
      </c>
    </row>
    <row r="1767" s="112" customFormat="true" ht="12.75" hidden="true" customHeight="true" outlineLevel="0" collapsed="false">
      <c r="A1767" s="49" t="s">
        <v>837</v>
      </c>
      <c r="B1767" s="49"/>
      <c r="C1767" s="50" t="str">
        <f aca="false">INDEX((klasyfikacja!$B$2:$B$136),MATCH(A1767,klasyfikacja!$A$2:$A$136,0))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767" s="98" t="n">
        <v>801</v>
      </c>
      <c r="E1767" s="102" t="n">
        <v>6660</v>
      </c>
      <c r="F1767" s="100" t="n">
        <f aca="false">SUM(G1767:H1767)</f>
        <v>0</v>
      </c>
      <c r="G1767" s="101" t="n">
        <f aca="false" t="array" ref="G1767:G1767">SUM(IF(ewidencja!$A$8:$A$759=D1767,IF(ewidencja!$C$8:$C$759=E1767,ewidencja!$F$8:$F$759,0),0))</f>
        <v>0</v>
      </c>
      <c r="H1767" s="101" t="n">
        <f aca="false" t="array" ref="H1767:H1767">SUM(IF(ewidencja!$A$8:$A$759=D1767,IF(ewidencja!$C$8:$C$759=E1767,ewidencja!$G$8:$G$759,0),0))</f>
        <v>0</v>
      </c>
    </row>
    <row r="1768" s="112" customFormat="true" ht="12.75" hidden="true" customHeight="true" outlineLevel="0" collapsed="false">
      <c r="A1768" s="49" t="s">
        <v>839</v>
      </c>
      <c r="B1768" s="49"/>
      <c r="C1768" s="50" t="str">
        <f aca="false">INDEX((klasyfikacja!$B$2:$B$136),MATCH(A1768,klasyfikacja!$A$2:$A$136,0))</f>
        <v>Wpłata środków finansowych z niewykorzystanych w terminie wydatków, które nie wygasają z upływem roku budżetowego</v>
      </c>
      <c r="D1768" s="98" t="n">
        <v>801</v>
      </c>
      <c r="E1768" s="102" t="n">
        <v>6680</v>
      </c>
      <c r="F1768" s="100" t="n">
        <f aca="false">SUM(G1768:H1768)</f>
        <v>0</v>
      </c>
      <c r="G1768" s="101" t="n">
        <f aca="false" t="array" ref="G1768:G1768">SUM(IF(ewidencja!$A$8:$A$759=D1768,IF(ewidencja!$C$8:$C$759=E1768,ewidencja!$F$8:$F$759,0),0))</f>
        <v>0</v>
      </c>
      <c r="H1768" s="101" t="n">
        <f aca="false" t="array" ref="H1768:H1768">SUM(IF(ewidencja!$A$8:$A$759=D1768,IF(ewidencja!$C$8:$C$759=E1768,ewidencja!$G$8:$G$759,0),0))</f>
        <v>0</v>
      </c>
    </row>
    <row r="1769" s="112" customFormat="true" ht="12.75" hidden="true" customHeight="true" outlineLevel="0" collapsed="false">
      <c r="A1769" s="49" t="s">
        <v>841</v>
      </c>
      <c r="B1769" s="49"/>
      <c r="C1769" s="50" t="str">
        <f aca="false">INDEX((klasyfikacja!$B$2:$B$136),MATCH(A1769,klasyfikacja!$A$2:$A$136,0))</f>
        <v>Wpływy ze zwrotów niewykorzystanych dotacji oraz płatności, dotyczące dochodów majątkowych</v>
      </c>
      <c r="D1769" s="105" t="n">
        <v>801</v>
      </c>
      <c r="E1769" s="106" t="n">
        <v>6690</v>
      </c>
      <c r="F1769" s="100" t="n">
        <f aca="false">SUM(G1769:H1769)</f>
        <v>0</v>
      </c>
      <c r="G1769" s="101" t="n">
        <f aca="false" t="array" ref="G1769:G1769">SUM(IF(ewidencja!$A$8:$A$759=D1769,IF(ewidencja!$C$8:$C$759=E1769,ewidencja!$F$8:$F$759,0),0))</f>
        <v>0</v>
      </c>
      <c r="H1769" s="101" t="n">
        <f aca="false" t="array" ref="H1769:H1769">SUM(IF(ewidencja!$A$8:$A$759=D1769,IF(ewidencja!$C$8:$C$759=E1769,ewidencja!$G$8:$G$759,0),0))</f>
        <v>0</v>
      </c>
    </row>
    <row r="1770" s="93" customFormat="true" ht="30.75" hidden="false" customHeight="true" outlineLevel="0" collapsed="false">
      <c r="A1770" s="88" t="n">
        <v>851</v>
      </c>
      <c r="B1770" s="88" t="n">
        <v>1</v>
      </c>
      <c r="C1770" s="89" t="s">
        <v>887</v>
      </c>
      <c r="D1770" s="90"/>
      <c r="E1770" s="90"/>
      <c r="F1770" s="91" t="n">
        <f aca="false">SUM(G1770:H1770)</f>
        <v>14012997</v>
      </c>
      <c r="G1770" s="92" t="n">
        <f aca="false">SUM(G1771+G1859)</f>
        <v>823000</v>
      </c>
      <c r="H1770" s="92" t="n">
        <f aca="false">SUM(H1771+H1859)</f>
        <v>13189997</v>
      </c>
    </row>
    <row r="1771" s="51" customFormat="true" ht="18" hidden="false" customHeight="true" outlineLevel="0" collapsed="false">
      <c r="A1771" s="94"/>
      <c r="B1771" s="94"/>
      <c r="C1771" s="95" t="s">
        <v>860</v>
      </c>
      <c r="D1771" s="90"/>
      <c r="E1771" s="90"/>
      <c r="F1771" s="96" t="n">
        <f aca="false">SUM(G1771:H1771)</f>
        <v>14012997</v>
      </c>
      <c r="G1771" s="97" t="n">
        <f aca="false">SUM(G1772:G1858)</f>
        <v>823000</v>
      </c>
      <c r="H1771" s="97" t="n">
        <f aca="false">SUM(H1772:H1858)</f>
        <v>13189997</v>
      </c>
      <c r="K1771" s="111"/>
    </row>
    <row r="1772" s="51" customFormat="true" ht="12.75" hidden="true" customHeight="true" outlineLevel="0" collapsed="false">
      <c r="A1772" s="49" t="s">
        <v>576</v>
      </c>
      <c r="B1772" s="49"/>
      <c r="C1772" s="50" t="str">
        <f aca="false">INDEX((klasyfikacja!$B$2:$B$136),MATCH(A1772,klasyfikacja!$A$2:$A$136,0))</f>
        <v>Wpływy z podatku dochodowego od osób fizycznych</v>
      </c>
      <c r="D1772" s="98" t="n">
        <v>851</v>
      </c>
      <c r="E1772" s="99" t="s">
        <v>501</v>
      </c>
      <c r="F1772" s="100" t="n">
        <f aca="false">SUM(G1772:H1772)</f>
        <v>0</v>
      </c>
      <c r="G1772" s="101" t="n">
        <f aca="false" t="array" ref="G1772:G1772">SUM(IF(ewidencja!$A$8:$A$759=D1772,IF(ewidencja!$C$8:$C$759=E1772,ewidencja!$F$8:$F$759,0),0))</f>
        <v>0</v>
      </c>
      <c r="H1772" s="101" t="n">
        <f aca="false" t="array" ref="H1772:H1772">SUM(IF(ewidencja!$A$8:$A$759=D1772,IF(ewidencja!$C$8:$C$759=E1772,ewidencja!$G$8:$G$759,0),0))</f>
        <v>0</v>
      </c>
      <c r="K1772" s="111"/>
    </row>
    <row r="1773" s="51" customFormat="true" ht="12.75" hidden="true" customHeight="true" outlineLevel="0" collapsed="false">
      <c r="A1773" s="49" t="s">
        <v>578</v>
      </c>
      <c r="B1773" s="49"/>
      <c r="C1773" s="50" t="str">
        <f aca="false">INDEX((klasyfikacja!$B$2:$B$136),MATCH(A1773,klasyfikacja!$A$2:$A$136,0))</f>
        <v>Wpływy z podatku dochodowego od osób prawnych</v>
      </c>
      <c r="D1773" s="98" t="n">
        <v>851</v>
      </c>
      <c r="E1773" s="102" t="s">
        <v>498</v>
      </c>
      <c r="F1773" s="100" t="n">
        <f aca="false">SUM(G1773:H1773)</f>
        <v>0</v>
      </c>
      <c r="G1773" s="101" t="n">
        <f aca="false" t="array" ref="G1773:G1773">SUM(IF(ewidencja!$A$8:$A$759=D1773,IF(ewidencja!$C$8:$C$759=E1773,ewidencja!$F$8:$F$759,0),0))</f>
        <v>0</v>
      </c>
      <c r="H1773" s="101" t="n">
        <f aca="false" t="array" ref="H1773:H1773">SUM(IF(ewidencja!$A$8:$A$759=D1773,IF(ewidencja!$C$8:$C$759=E1773,ewidencja!$G$8:$G$759,0),0))</f>
        <v>0</v>
      </c>
      <c r="K1773" s="111"/>
    </row>
    <row r="1774" s="51" customFormat="true" ht="12.75" hidden="true" customHeight="true" outlineLevel="0" collapsed="false">
      <c r="A1774" s="49" t="s">
        <v>580</v>
      </c>
      <c r="B1774" s="49"/>
      <c r="C1774" s="50" t="str">
        <f aca="false">INDEX((klasyfikacja!$B$2:$B$136),MATCH(A1774,klasyfikacja!$A$2:$A$136,0))</f>
        <v>Wpływy z części opłaty za zezwolenie na sprzedaż napojów alkoholowych w obrocie hurtowym</v>
      </c>
      <c r="D1774" s="98" t="n">
        <v>851</v>
      </c>
      <c r="E1774" s="102" t="s">
        <v>334</v>
      </c>
      <c r="F1774" s="100" t="n">
        <f aca="false">SUM(G1774:H1774)</f>
        <v>0</v>
      </c>
      <c r="G1774" s="101" t="n">
        <f aca="false" t="array" ref="G1774:G1774">SUM(IF(ewidencja!$A$8:$A$759=D1774,IF(ewidencja!$C$8:$C$759=E1774,ewidencja!$F$8:$F$759,0),0))</f>
        <v>0</v>
      </c>
      <c r="H1774" s="101" t="n">
        <f aca="false" t="array" ref="H1774:H1774">SUM(IF(ewidencja!$A$8:$A$759=D1774,IF(ewidencja!$C$8:$C$759=E1774,ewidencja!$G$8:$G$759,0),0))</f>
        <v>0</v>
      </c>
      <c r="K1774" s="111"/>
    </row>
    <row r="1775" s="51" customFormat="true" ht="12.75" hidden="true" customHeight="true" outlineLevel="0" collapsed="false">
      <c r="A1775" s="49" t="s">
        <v>582</v>
      </c>
      <c r="B1775" s="49"/>
      <c r="C1775" s="50" t="str">
        <f aca="false">INDEX((klasyfikacja!$B$2:$B$136),MATCH(A1775,klasyfikacja!$A$2:$A$136,0))</f>
        <v>Wpływy z podatku od nieruchomości</v>
      </c>
      <c r="D1775" s="98" t="n">
        <v>851</v>
      </c>
      <c r="E1775" s="102" t="s">
        <v>405</v>
      </c>
      <c r="F1775" s="100" t="n">
        <f aca="false">SUM(G1775:H1775)</f>
        <v>0</v>
      </c>
      <c r="G1775" s="101" t="n">
        <f aca="false" t="array" ref="G1775:G1775">SUM(IF(ewidencja!$A$8:$A$759=D1775,IF(ewidencja!$C$8:$C$759=E1775,ewidencja!$F$8:$F$759,0),0))</f>
        <v>0</v>
      </c>
      <c r="H1775" s="101" t="n">
        <f aca="false" t="array" ref="H1775:H1775">SUM(IF(ewidencja!$A$8:$A$759=D1775,IF(ewidencja!$C$8:$C$759=E1775,ewidencja!$G$8:$G$759,0),0))</f>
        <v>0</v>
      </c>
      <c r="K1775" s="111"/>
    </row>
    <row r="1776" s="51" customFormat="true" ht="12.75" hidden="true" customHeight="true" outlineLevel="0" collapsed="false">
      <c r="A1776" s="49" t="s">
        <v>584</v>
      </c>
      <c r="B1776" s="49"/>
      <c r="C1776" s="50" t="str">
        <f aca="false">INDEX((klasyfikacja!$B$2:$B$136),MATCH(A1776,klasyfikacja!$A$2:$A$136,0))</f>
        <v>Wpływy z podatku rolnego</v>
      </c>
      <c r="D1776" s="98" t="n">
        <v>851</v>
      </c>
      <c r="E1776" s="102" t="s">
        <v>411</v>
      </c>
      <c r="F1776" s="100" t="n">
        <f aca="false">SUM(G1776:H1776)</f>
        <v>0</v>
      </c>
      <c r="G1776" s="101" t="n">
        <f aca="false" t="array" ref="G1776:G1776">SUM(IF(ewidencja!$A$8:$A$759=D1776,IF(ewidencja!$C$8:$C$759=E1776,ewidencja!$F$8:$F$759,0),0))</f>
        <v>0</v>
      </c>
      <c r="H1776" s="101" t="n">
        <f aca="false" t="array" ref="H1776:H1776">SUM(IF(ewidencja!$A$8:$A$759=D1776,IF(ewidencja!$C$8:$C$759=E1776,ewidencja!$G$8:$G$759,0),0))</f>
        <v>0</v>
      </c>
      <c r="K1776" s="111"/>
    </row>
    <row r="1777" s="51" customFormat="true" ht="12.75" hidden="true" customHeight="true" outlineLevel="0" collapsed="false">
      <c r="A1777" s="49" t="s">
        <v>586</v>
      </c>
      <c r="B1777" s="49"/>
      <c r="C1777" s="50" t="str">
        <f aca="false">INDEX((klasyfikacja!$B$2:$B$136),MATCH(A1777,klasyfikacja!$A$2:$A$136,0))</f>
        <v>Wpływy z podatku leśnego</v>
      </c>
      <c r="D1777" s="98" t="n">
        <v>851</v>
      </c>
      <c r="E1777" s="102" t="s">
        <v>400</v>
      </c>
      <c r="F1777" s="100" t="n">
        <f aca="false">SUM(G1777:H1777)</f>
        <v>0</v>
      </c>
      <c r="G1777" s="101" t="n">
        <f aca="false" t="array" ref="G1777:G1777">SUM(IF(ewidencja!$A$8:$A$759=D1777,IF(ewidencja!$C$8:$C$759=E1777,ewidencja!$F$8:$F$759,0),0))</f>
        <v>0</v>
      </c>
      <c r="H1777" s="101" t="n">
        <f aca="false" t="array" ref="H1777:H1777">SUM(IF(ewidencja!$A$8:$A$759=D1777,IF(ewidencja!$C$8:$C$759=E1777,ewidencja!$G$8:$G$759,0),0))</f>
        <v>0</v>
      </c>
      <c r="K1777" s="111"/>
    </row>
    <row r="1778" s="51" customFormat="true" ht="12.75" hidden="true" customHeight="true" outlineLevel="0" collapsed="false">
      <c r="A1778" s="49" t="s">
        <v>588</v>
      </c>
      <c r="B1778" s="49"/>
      <c r="C1778" s="50" t="str">
        <f aca="false">INDEX((klasyfikacja!$B$2:$B$136),MATCH(A1778,klasyfikacja!$A$2:$A$136,0))</f>
        <v>Wpływy z podatku od środków transportowych</v>
      </c>
      <c r="D1778" s="98" t="n">
        <v>851</v>
      </c>
      <c r="E1778" s="102" t="s">
        <v>409</v>
      </c>
      <c r="F1778" s="100" t="n">
        <f aca="false">SUM(G1778:H1778)</f>
        <v>0</v>
      </c>
      <c r="G1778" s="101" t="n">
        <f aca="false" t="array" ref="G1778:G1778">SUM(IF(ewidencja!$A$8:$A$759=D1778,IF(ewidencja!$C$8:$C$759=E1778,ewidencja!$F$8:$F$759,0),0))</f>
        <v>0</v>
      </c>
      <c r="H1778" s="101" t="n">
        <f aca="false" t="array" ref="H1778:H1778">SUM(IF(ewidencja!$A$8:$A$759=D1778,IF(ewidencja!$C$8:$C$759=E1778,ewidencja!$G$8:$G$759,0),0))</f>
        <v>0</v>
      </c>
      <c r="K1778" s="111"/>
    </row>
    <row r="1779" s="51" customFormat="true" ht="12.75" hidden="true" customHeight="true" outlineLevel="0" collapsed="false">
      <c r="A1779" s="49" t="s">
        <v>590</v>
      </c>
      <c r="B1779" s="49"/>
      <c r="C1779" s="50" t="str">
        <f aca="false">INDEX((klasyfikacja!$B$2:$B$136),MATCH(A1779,klasyfikacja!$A$2:$A$136,0))</f>
        <v>Wpływy z podatku od działalności gospodarczej osób fizycznych, opłacanego w formie karty podatkowej</v>
      </c>
      <c r="D1779" s="98" t="n">
        <v>851</v>
      </c>
      <c r="E1779" s="102" t="s">
        <v>170</v>
      </c>
      <c r="F1779" s="100" t="n">
        <f aca="false">SUM(G1779:H1779)</f>
        <v>0</v>
      </c>
      <c r="G1779" s="101" t="n">
        <f aca="false" t="array" ref="G1779:G1779">SUM(IF(ewidencja!$A$8:$A$759=D1779,IF(ewidencja!$C$8:$C$759=E1779,ewidencja!$F$8:$F$759,0),0))</f>
        <v>0</v>
      </c>
      <c r="H1779" s="101" t="n">
        <f aca="false" t="array" ref="H1779:H1779">SUM(IF(ewidencja!$A$8:$A$759=D1779,IF(ewidencja!$C$8:$C$759=E1779,ewidencja!$G$8:$G$759,0),0))</f>
        <v>0</v>
      </c>
      <c r="K1779" s="111"/>
    </row>
    <row r="1780" s="51" customFormat="true" ht="12.75" hidden="true" customHeight="true" outlineLevel="0" collapsed="false">
      <c r="A1780" s="49" t="s">
        <v>592</v>
      </c>
      <c r="B1780" s="49"/>
      <c r="C1780" s="50" t="str">
        <f aca="false">INDEX((klasyfikacja!$B$2:$B$136),MATCH(A1780,klasyfikacja!$A$2:$A$136,0))</f>
        <v>Wpływy z podatku od spadków i darowizn</v>
      </c>
      <c r="D1780" s="98" t="n">
        <v>851</v>
      </c>
      <c r="E1780" s="102" t="s">
        <v>407</v>
      </c>
      <c r="F1780" s="100" t="n">
        <f aca="false">SUM(G1780:H1780)</f>
        <v>0</v>
      </c>
      <c r="G1780" s="101" t="n">
        <f aca="false" t="array" ref="G1780:G1780">SUM(IF(ewidencja!$A$8:$A$759=D1780,IF(ewidencja!$C$8:$C$759=E1780,ewidencja!$F$8:$F$759,0),0))</f>
        <v>0</v>
      </c>
      <c r="H1780" s="101" t="n">
        <f aca="false" t="array" ref="H1780:H1780">SUM(IF(ewidencja!$A$8:$A$759=D1780,IF(ewidencja!$C$8:$C$759=E1780,ewidencja!$G$8:$G$759,0),0))</f>
        <v>0</v>
      </c>
      <c r="K1780" s="111"/>
    </row>
    <row r="1781" s="51" customFormat="true" ht="12.75" hidden="true" customHeight="true" outlineLevel="0" collapsed="false">
      <c r="A1781" s="49" t="s">
        <v>594</v>
      </c>
      <c r="B1781" s="49"/>
      <c r="C1781" s="50" t="str">
        <f aca="false">INDEX((klasyfikacja!$B$2:$B$136),MATCH(A1781,klasyfikacja!$A$2:$A$136,0))</f>
        <v>Wpływy z opłaty od posiadania psów</v>
      </c>
      <c r="D1781" s="98" t="n">
        <v>851</v>
      </c>
      <c r="E1781" s="102" t="s">
        <v>336</v>
      </c>
      <c r="F1781" s="100" t="n">
        <f aca="false">SUM(G1781:H1781)</f>
        <v>0</v>
      </c>
      <c r="G1781" s="101" t="n">
        <f aca="false" t="array" ref="G1781:G1781">SUM(IF(ewidencja!$A$8:$A$759=D1781,IF(ewidencja!$C$8:$C$759=E1781,ewidencja!$F$8:$F$759,0),0))</f>
        <v>0</v>
      </c>
      <c r="H1781" s="101" t="n">
        <f aca="false" t="array" ref="H1781:H1781">SUM(IF(ewidencja!$A$8:$A$759=D1781,IF(ewidencja!$C$8:$C$759=E1781,ewidencja!$G$8:$G$759,0),0))</f>
        <v>0</v>
      </c>
      <c r="K1781" s="111"/>
    </row>
    <row r="1782" s="51" customFormat="true" ht="12.75" hidden="true" customHeight="true" outlineLevel="0" collapsed="false">
      <c r="A1782" s="49" t="s">
        <v>596</v>
      </c>
      <c r="B1782" s="49"/>
      <c r="C1782" s="50" t="str">
        <f aca="false">INDEX((klasyfikacja!$B$2:$B$136),MATCH(A1782,klasyfikacja!$A$2:$A$136,0))</f>
        <v>Wpływy z opłaty uzdrowiskowej, pobieranej w gminach posiadających status gminy uzdrowiskowej</v>
      </c>
      <c r="D1782" s="98" t="n">
        <v>851</v>
      </c>
      <c r="E1782" s="102" t="s">
        <v>861</v>
      </c>
      <c r="F1782" s="100" t="n">
        <f aca="false">SUM(G1782:H1782)</f>
        <v>0</v>
      </c>
      <c r="G1782" s="101" t="n">
        <f aca="false" t="array" ref="G1782:G1782">SUM(IF(ewidencja!$A$8:$A$759=D1782,IF(ewidencja!$C$8:$C$759=E1782,ewidencja!$F$8:$F$759,0),0))</f>
        <v>0</v>
      </c>
      <c r="H1782" s="101" t="n">
        <f aca="false" t="array" ref="H1782:H1782">SUM(IF(ewidencja!$A$8:$A$759=D1782,IF(ewidencja!$C$8:$C$759=E1782,ewidencja!$G$8:$G$759,0),0))</f>
        <v>0</v>
      </c>
      <c r="K1782" s="111"/>
    </row>
    <row r="1783" s="51" customFormat="true" ht="12.75" hidden="true" customHeight="true" outlineLevel="0" collapsed="false">
      <c r="A1783" s="49" t="s">
        <v>598</v>
      </c>
      <c r="B1783" s="49"/>
      <c r="C1783" s="50" t="str">
        <f aca="false">INDEX((klasyfikacja!$B$2:$B$136),MATCH(A1783,klasyfikacja!$A$2:$A$136,0))</f>
        <v>Wpływy z opłaty produktowej</v>
      </c>
      <c r="D1783" s="98" t="n">
        <v>851</v>
      </c>
      <c r="E1783" s="102" t="s">
        <v>338</v>
      </c>
      <c r="F1783" s="100" t="n">
        <f aca="false">SUM(G1783:H1783)</f>
        <v>0</v>
      </c>
      <c r="G1783" s="101" t="n">
        <f aca="false" t="array" ref="G1783:G1783">SUM(IF(ewidencja!$A$8:$A$759=D1783,IF(ewidencja!$C$8:$C$759=E1783,ewidencja!$F$8:$F$759,0),0))</f>
        <v>0</v>
      </c>
      <c r="H1783" s="101" t="n">
        <f aca="false" t="array" ref="H1783:H1783">SUM(IF(ewidencja!$A$8:$A$759=D1783,IF(ewidencja!$C$8:$C$759=E1783,ewidencja!$G$8:$G$759,0),0))</f>
        <v>0</v>
      </c>
      <c r="K1783" s="111"/>
    </row>
    <row r="1784" s="51" customFormat="true" ht="12.75" hidden="true" customHeight="true" outlineLevel="0" collapsed="false">
      <c r="A1784" s="49" t="s">
        <v>600</v>
      </c>
      <c r="B1784" s="49"/>
      <c r="C1784" s="50" t="str">
        <f aca="false">INDEX((klasyfikacja!$B$2:$B$136),MATCH(A1784,klasyfikacja!$A$2:$A$136,0))</f>
        <v>Wpływy z opłaty skarbowej</v>
      </c>
      <c r="D1784" s="98" t="n">
        <v>851</v>
      </c>
      <c r="E1784" s="102" t="s">
        <v>341</v>
      </c>
      <c r="F1784" s="100" t="n">
        <f aca="false">SUM(G1784:H1784)</f>
        <v>0</v>
      </c>
      <c r="G1784" s="101" t="n">
        <f aca="false" t="array" ref="G1784:G1784">SUM(IF(ewidencja!$A$8:$A$759=D1784,IF(ewidencja!$C$8:$C$759=E1784,ewidencja!$F$8:$F$759,0),0))</f>
        <v>0</v>
      </c>
      <c r="H1784" s="101" t="n">
        <f aca="false" t="array" ref="H1784:H1784">SUM(IF(ewidencja!$A$8:$A$759=D1784,IF(ewidencja!$C$8:$C$759=E1784,ewidencja!$G$8:$G$759,0),0))</f>
        <v>0</v>
      </c>
      <c r="K1784" s="111"/>
    </row>
    <row r="1785" s="51" customFormat="true" ht="12.75" hidden="true" customHeight="true" outlineLevel="0" collapsed="false">
      <c r="A1785" s="49" t="s">
        <v>602</v>
      </c>
      <c r="B1785" s="49"/>
      <c r="C1785" s="50" t="str">
        <f aca="false">INDEX((klasyfikacja!$B$2:$B$136),MATCH(A1785,klasyfikacja!$A$2:$A$136,0))</f>
        <v>Wpływy z opłaty komunikacyjnej</v>
      </c>
      <c r="D1785" s="98" t="n">
        <v>851</v>
      </c>
      <c r="E1785" s="102" t="s">
        <v>332</v>
      </c>
      <c r="F1785" s="100" t="n">
        <f aca="false">SUM(G1785:H1785)</f>
        <v>0</v>
      </c>
      <c r="G1785" s="101" t="n">
        <f aca="false" t="array" ref="G1785:G1785">SUM(IF(ewidencja!$A$8:$A$759=D1785,IF(ewidencja!$C$8:$C$759=E1785,ewidencja!$F$8:$F$759,0),0))</f>
        <v>0</v>
      </c>
      <c r="H1785" s="101" t="n">
        <f aca="false" t="array" ref="H1785:H1785">SUM(IF(ewidencja!$A$8:$A$759=D1785,IF(ewidencja!$C$8:$C$759=E1785,ewidencja!$G$8:$G$759,0),0))</f>
        <v>0</v>
      </c>
      <c r="K1785" s="111"/>
    </row>
    <row r="1786" s="51" customFormat="true" ht="12.75" hidden="true" customHeight="true" outlineLevel="0" collapsed="false">
      <c r="A1786" s="49" t="s">
        <v>604</v>
      </c>
      <c r="B1786" s="49"/>
      <c r="C1786" s="50" t="str">
        <f aca="false">INDEX((klasyfikacja!$B$2:$B$136),MATCH(A1786,klasyfikacja!$A$2:$A$136,0))</f>
        <v>Wpływy z opłaty targowej</v>
      </c>
      <c r="D1786" s="98" t="n">
        <v>851</v>
      </c>
      <c r="E1786" s="102" t="s">
        <v>344</v>
      </c>
      <c r="F1786" s="100" t="n">
        <f aca="false">SUM(G1786:H1786)</f>
        <v>0</v>
      </c>
      <c r="G1786" s="101" t="n">
        <f aca="false" t="array" ref="G1786:G1786">SUM(IF(ewidencja!$A$8:$A$759=D1786,IF(ewidencja!$C$8:$C$759=E1786,ewidencja!$F$8:$F$759,0),0))</f>
        <v>0</v>
      </c>
      <c r="H1786" s="101" t="n">
        <f aca="false" t="array" ref="H1786:H1786">SUM(IF(ewidencja!$A$8:$A$759=D1786,IF(ewidencja!$C$8:$C$759=E1786,ewidencja!$G$8:$G$759,0),0))</f>
        <v>0</v>
      </c>
      <c r="K1786" s="111"/>
    </row>
    <row r="1787" s="51" customFormat="true" ht="12.75" hidden="true" customHeight="true" outlineLevel="0" collapsed="false">
      <c r="A1787" s="49" t="s">
        <v>606</v>
      </c>
      <c r="B1787" s="49"/>
      <c r="C1787" s="50" t="str">
        <f aca="false">INDEX((klasyfikacja!$B$2:$B$136),MATCH(A1787,klasyfikacja!$A$2:$A$136,0))</f>
        <v>Wpływy z opłaty miejscowej</v>
      </c>
      <c r="D1787" s="98" t="n">
        <v>851</v>
      </c>
      <c r="E1787" s="102" t="s">
        <v>862</v>
      </c>
      <c r="F1787" s="100" t="n">
        <f aca="false">SUM(G1787:H1787)</f>
        <v>0</v>
      </c>
      <c r="G1787" s="101" t="n">
        <f aca="false" t="array" ref="G1787:G1787">SUM(IF(ewidencja!$A$8:$A$759=D1787,IF(ewidencja!$C$8:$C$759=E1787,ewidencja!$F$8:$F$759,0),0))</f>
        <v>0</v>
      </c>
      <c r="H1787" s="101" t="n">
        <f aca="false" t="array" ref="H1787:H1787">SUM(IF(ewidencja!$A$8:$A$759=D1787,IF(ewidencja!$C$8:$C$759=E1787,ewidencja!$G$8:$G$759,0),0))</f>
        <v>0</v>
      </c>
      <c r="K1787" s="111"/>
    </row>
    <row r="1788" s="51" customFormat="true" ht="12.75" hidden="true" customHeight="true" outlineLevel="0" collapsed="false">
      <c r="A1788" s="49" t="s">
        <v>608</v>
      </c>
      <c r="B1788" s="49"/>
      <c r="C1788" s="50" t="str">
        <f aca="false">INDEX((klasyfikacja!$B$2:$B$136),MATCH(A1788,klasyfikacja!$A$2:$A$136,0))</f>
        <v>Wpływy z opłaty eksploatacyjnej</v>
      </c>
      <c r="D1788" s="98" t="n">
        <v>851</v>
      </c>
      <c r="E1788" s="102" t="s">
        <v>330</v>
      </c>
      <c r="F1788" s="100" t="n">
        <f aca="false">SUM(G1788:H1788)</f>
        <v>0</v>
      </c>
      <c r="G1788" s="101" t="n">
        <f aca="false" t="array" ref="G1788:G1788">SUM(IF(ewidencja!$A$8:$A$759=D1788,IF(ewidencja!$C$8:$C$759=E1788,ewidencja!$F$8:$F$759,0),0))</f>
        <v>0</v>
      </c>
      <c r="H1788" s="101" t="n">
        <f aca="false" t="array" ref="H1788:H1788">SUM(IF(ewidencja!$A$8:$A$759=D1788,IF(ewidencja!$C$8:$C$759=E1788,ewidencja!$G$8:$G$759,0),0))</f>
        <v>0</v>
      </c>
      <c r="K1788" s="111"/>
    </row>
    <row r="1789" s="51" customFormat="true" ht="12.75" hidden="true" customHeight="true" outlineLevel="0" collapsed="false">
      <c r="A1789" s="49" t="s">
        <v>610</v>
      </c>
      <c r="B1789" s="49"/>
      <c r="C1789" s="50" t="str">
        <f aca="false">INDEX((klasyfikacja!$B$2:$B$136),MATCH(A1789,klasyfikacja!$A$2:$A$136,0))</f>
        <v>Wpływy z opłat za trwały zarząd, użytkowanie i służebności</v>
      </c>
      <c r="D1789" s="98" t="n">
        <v>851</v>
      </c>
      <c r="E1789" s="102" t="s">
        <v>390</v>
      </c>
      <c r="F1789" s="100" t="n">
        <f aca="false">SUM(G1789:H1789)</f>
        <v>0</v>
      </c>
      <c r="G1789" s="101" t="n">
        <f aca="false" t="array" ref="G1789:G1789">SUM(IF(ewidencja!$A$8:$A$759=D1789,IF(ewidencja!$C$8:$C$759=E1789,ewidencja!$F$8:$F$759,0),0))</f>
        <v>0</v>
      </c>
      <c r="H1789" s="101" t="n">
        <f aca="false" t="array" ref="H1789:H1789">SUM(IF(ewidencja!$A$8:$A$759=D1789,IF(ewidencja!$C$8:$C$759=E1789,ewidencja!$G$8:$G$759,0),0))</f>
        <v>0</v>
      </c>
      <c r="K1789" s="111"/>
    </row>
    <row r="1790" s="51" customFormat="true" ht="12.75" hidden="true" customHeight="true" outlineLevel="0" collapsed="false">
      <c r="A1790" s="49" t="s">
        <v>612</v>
      </c>
      <c r="B1790" s="49"/>
      <c r="C1790" s="50" t="str">
        <f aca="false">INDEX((klasyfikacja!$B$2:$B$136),MATCH(A1790,klasyfikacja!$A$2:$A$136,0))</f>
        <v>Wpływy z opłat za zezwolenia na sprzedaż napojów alkoholowych</v>
      </c>
      <c r="D1790" s="98" t="n">
        <v>851</v>
      </c>
      <c r="E1790" s="102" t="s">
        <v>375</v>
      </c>
      <c r="F1790" s="100" t="n">
        <f aca="false">SUM(G1790:H1790)</f>
        <v>0</v>
      </c>
      <c r="G1790" s="101" t="n">
        <f aca="false" t="array" ref="G1790:G1790">SUM(IF(ewidencja!$A$8:$A$759=D1790,IF(ewidencja!$C$8:$C$759=E1790,ewidencja!$F$8:$F$759,0),0))</f>
        <v>0</v>
      </c>
      <c r="H1790" s="101" t="n">
        <f aca="false" t="array" ref="H1790:H1790">SUM(IF(ewidencja!$A$8:$A$759=D1790,IF(ewidencja!$C$8:$C$759=E1790,ewidencja!$G$8:$G$759,0),0))</f>
        <v>0</v>
      </c>
      <c r="K1790" s="111"/>
    </row>
    <row r="1791" s="51" customFormat="true" ht="12.75" hidden="true" customHeight="true" outlineLevel="0" collapsed="false">
      <c r="A1791" s="49" t="s">
        <v>614</v>
      </c>
      <c r="B1791" s="49"/>
      <c r="C1791" s="50" t="str">
        <f aca="false">INDEX((klasyfikacja!$B$2:$B$136),MATCH(A1791,klasyfikacja!$A$2:$A$136,0))</f>
        <v>Wpływy z innych lokalnych opłat pobieranych przez jednostki samorządu terytorialnego na podstawie odrębnych ustaw</v>
      </c>
      <c r="D1791" s="98" t="n">
        <v>851</v>
      </c>
      <c r="E1791" s="102" t="s">
        <v>30</v>
      </c>
      <c r="F1791" s="100" t="n">
        <f aca="false">SUM(G1791:H1791)</f>
        <v>0</v>
      </c>
      <c r="G1791" s="101" t="n">
        <f aca="false" t="array" ref="G1791:G1791">SUM(IF(ewidencja!$A$8:$A$759=D1791,IF(ewidencja!$C$8:$C$759=E1791,ewidencja!$F$8:$F$759,0),0))</f>
        <v>0</v>
      </c>
      <c r="H1791" s="101" t="n">
        <f aca="false" t="array" ref="H1791:H1791">SUM(IF(ewidencja!$A$8:$A$759=D1791,IF(ewidencja!$C$8:$C$759=E1791,ewidencja!$G$8:$G$759,0),0))</f>
        <v>0</v>
      </c>
      <c r="K1791" s="111"/>
    </row>
    <row r="1792" s="51" customFormat="true" ht="12.75" hidden="true" customHeight="true" outlineLevel="0" collapsed="false">
      <c r="A1792" s="49" t="s">
        <v>616</v>
      </c>
      <c r="B1792" s="49"/>
      <c r="C1792" s="50" t="str">
        <f aca="false">INDEX((klasyfikacja!$B$2:$B$136),MATCH(A1792,klasyfikacja!$A$2:$A$136,0))</f>
        <v>Wpływy z podatku od czynności cywilnoprawnych</v>
      </c>
      <c r="D1792" s="98" t="n">
        <v>851</v>
      </c>
      <c r="E1792" s="102" t="s">
        <v>403</v>
      </c>
      <c r="F1792" s="100" t="n">
        <f aca="false">SUM(G1792:H1792)</f>
        <v>0</v>
      </c>
      <c r="G1792" s="101" t="n">
        <f aca="false" t="array" ref="G1792:G1792">SUM(IF(ewidencja!$A$8:$A$759=D1792,IF(ewidencja!$C$8:$C$759=E1792,ewidencja!$F$8:$F$759,0),0))</f>
        <v>0</v>
      </c>
      <c r="H1792" s="101" t="n">
        <f aca="false" t="array" ref="H1792:H1792">SUM(IF(ewidencja!$A$8:$A$759=D1792,IF(ewidencja!$C$8:$C$759=E1792,ewidencja!$G$8:$G$759,0),0))</f>
        <v>0</v>
      </c>
      <c r="K1792" s="111"/>
    </row>
    <row r="1793" s="51" customFormat="true" ht="12.75" hidden="true" customHeight="true" outlineLevel="0" collapsed="false">
      <c r="A1793" s="49" t="s">
        <v>618</v>
      </c>
      <c r="B1793" s="49"/>
      <c r="C1793" s="50" t="str">
        <f aca="false">INDEX((klasyfikacja!$B$2:$B$136),MATCH(A1793,klasyfikacja!$A$2:$A$136,0))</f>
        <v>Wpływy z opłat z tytułu użytkowania wieczystego nieruchomości</v>
      </c>
      <c r="D1793" s="98" t="n">
        <v>851</v>
      </c>
      <c r="E1793" s="102" t="s">
        <v>393</v>
      </c>
      <c r="F1793" s="100" t="n">
        <f aca="false">SUM(G1793:H1793)</f>
        <v>0</v>
      </c>
      <c r="G1793" s="101" t="n">
        <f aca="false" t="array" ref="G1793:G1793">SUM(IF(ewidencja!$A$8:$A$759=D1793,IF(ewidencja!$C$8:$C$759=E1793,ewidencja!$F$8:$F$759,0),0))</f>
        <v>0</v>
      </c>
      <c r="H1793" s="101" t="n">
        <f aca="false" t="array" ref="H1793:H1793">SUM(IF(ewidencja!$A$8:$A$759=D1793,IF(ewidencja!$C$8:$C$759=E1793,ewidencja!$G$8:$G$759,0),0))</f>
        <v>0</v>
      </c>
      <c r="K1793" s="111"/>
    </row>
    <row r="1794" s="51" customFormat="true" ht="12.75" hidden="true" customHeight="true" outlineLevel="0" collapsed="false">
      <c r="A1794" s="49" t="s">
        <v>620</v>
      </c>
      <c r="B1794" s="49"/>
      <c r="C1794" s="50" t="str">
        <f aca="false">INDEX((klasyfikacja!$B$2:$B$136),MATCH(A1794,klasyfikacja!$A$2:$A$136,0))</f>
        <v>Wpływy z tytułu grzywien, mandatów i innych kar pieniężnych od osób fizycznych</v>
      </c>
      <c r="D1794" s="98" t="n">
        <v>851</v>
      </c>
      <c r="E1794" s="102" t="s">
        <v>173</v>
      </c>
      <c r="F1794" s="100" t="n">
        <f aca="false">SUM(G1794:H1794)</f>
        <v>0</v>
      </c>
      <c r="G1794" s="101" t="n">
        <f aca="false" t="array" ref="G1794:G1794">SUM(IF(ewidencja!$A$8:$A$759=D1794,IF(ewidencja!$C$8:$C$759=E1794,ewidencja!$F$8:$F$759,0),0))</f>
        <v>0</v>
      </c>
      <c r="H1794" s="101" t="n">
        <f aca="false" t="array" ref="H1794:H1794">SUM(IF(ewidencja!$A$8:$A$759=D1794,IF(ewidencja!$C$8:$C$759=E1794,ewidencja!$G$8:$G$759,0),0))</f>
        <v>0</v>
      </c>
      <c r="K1794" s="111"/>
    </row>
    <row r="1795" s="51" customFormat="true" ht="12.75" hidden="true" customHeight="true" outlineLevel="0" collapsed="false">
      <c r="A1795" s="49" t="s">
        <v>622</v>
      </c>
      <c r="B1795" s="49"/>
      <c r="C1795" s="50" t="str">
        <f aca="false">INDEX((klasyfikacja!$B$2:$B$136),MATCH(A1795,klasyfikacja!$A$2:$A$136,0))</f>
        <v>Wpływy z tytułu grzywien i innych kar pieniężnych od osób prawnych i innych jednostek organizacyjnych</v>
      </c>
      <c r="D1795" s="98" t="n">
        <v>851</v>
      </c>
      <c r="E1795" s="102" t="s">
        <v>195</v>
      </c>
      <c r="F1795" s="100" t="n">
        <f aca="false">SUM(G1795:H1795)</f>
        <v>0</v>
      </c>
      <c r="G1795" s="101" t="n">
        <f aca="false" t="array" ref="G1795:G1795">SUM(IF(ewidencja!$A$8:$A$759=D1795,IF(ewidencja!$C$8:$C$759=E1795,ewidencja!$F$8:$F$759,0),0))</f>
        <v>0</v>
      </c>
      <c r="H1795" s="101" t="n">
        <f aca="false" t="array" ref="H1795:H1795">SUM(IF(ewidencja!$A$8:$A$759=D1795,IF(ewidencja!$C$8:$C$759=E1795,ewidencja!$G$8:$G$759,0),0))</f>
        <v>0</v>
      </c>
      <c r="K1795" s="111"/>
    </row>
    <row r="1796" s="51" customFormat="true" ht="12.75" hidden="true" customHeight="true" outlineLevel="0" collapsed="false">
      <c r="A1796" s="49" t="s">
        <v>624</v>
      </c>
      <c r="B1796" s="49"/>
      <c r="C1796" s="50" t="str">
        <f aca="false">INDEX((klasyfikacja!$B$2:$B$136),MATCH(A1796,klasyfikacja!$A$2:$A$136,0))</f>
        <v>Wpływy z opłat za koncesje i licencje</v>
      </c>
      <c r="D1796" s="98" t="n">
        <v>851</v>
      </c>
      <c r="E1796" s="102" t="s">
        <v>356</v>
      </c>
      <c r="F1796" s="100" t="n">
        <f aca="false">SUM(G1796:H1796)</f>
        <v>0</v>
      </c>
      <c r="G1796" s="101" t="n">
        <f aca="false" t="array" ref="G1796:G1796">SUM(IF(ewidencja!$A$8:$A$759=D1796,IF(ewidencja!$C$8:$C$759=E1796,ewidencja!$F$8:$F$759,0),0))</f>
        <v>0</v>
      </c>
      <c r="H1796" s="101" t="n">
        <f aca="false" t="array" ref="H1796:H1796">SUM(IF(ewidencja!$A$8:$A$759=D1796,IF(ewidencja!$C$8:$C$759=E1796,ewidencja!$G$8:$G$759,0),0))</f>
        <v>0</v>
      </c>
      <c r="K1796" s="111"/>
    </row>
    <row r="1797" s="51" customFormat="true" ht="12.75" hidden="true" customHeight="true" outlineLevel="0" collapsed="false">
      <c r="A1797" s="49" t="s">
        <v>626</v>
      </c>
      <c r="B1797" s="49"/>
      <c r="C1797" s="50" t="str">
        <f aca="false">INDEX((klasyfikacja!$B$2:$B$136),MATCH(A1797,klasyfikacja!$A$2:$A$136,0))</f>
        <v>Wpływy z opłat egzaminacyjnych oraz opłat za wydawanie świadectw, dyplomów, zaświadczeń, certyfikatów i ich duplikatów</v>
      </c>
      <c r="D1797" s="98" t="n">
        <v>851</v>
      </c>
      <c r="E1797" s="102" t="s">
        <v>863</v>
      </c>
      <c r="F1797" s="100" t="n">
        <f aca="false">SUM(G1797:H1797)</f>
        <v>0</v>
      </c>
      <c r="G1797" s="101" t="n">
        <f aca="false" t="array" ref="G1797:G1797">SUM(IF(ewidencja!$A$8:$A$759=D1797,IF(ewidencja!$C$8:$C$759=E1797,ewidencja!$F$8:$F$759,0),0))</f>
        <v>0</v>
      </c>
      <c r="H1797" s="101" t="n">
        <f aca="false" t="array" ref="H1797:H1797">SUM(IF(ewidencja!$A$8:$A$759=D1797,IF(ewidencja!$C$8:$C$759=E1797,ewidencja!$G$8:$G$759,0),0))</f>
        <v>0</v>
      </c>
      <c r="K1797" s="111"/>
    </row>
    <row r="1798" s="51" customFormat="true" ht="12.75" hidden="true" customHeight="true" outlineLevel="0" collapsed="false">
      <c r="A1798" s="49" t="s">
        <v>628</v>
      </c>
      <c r="B1798" s="49"/>
      <c r="C1798" s="50" t="str">
        <f aca="false">INDEX((klasyfikacja!$B$2:$B$136),MATCH(A1798,klasyfikacja!$A$2:$A$136,0))</f>
        <v>Wpływy z opłat za zezwolenia, akredytacje oraz opłaty ewidencyjne, w tym opłaty za częstotliwości</v>
      </c>
      <c r="D1798" s="98" t="n">
        <v>851</v>
      </c>
      <c r="E1798" s="102" t="s">
        <v>367</v>
      </c>
      <c r="F1798" s="100" t="n">
        <f aca="false">SUM(G1798:H1798)</f>
        <v>0</v>
      </c>
      <c r="G1798" s="101" t="n">
        <f aca="false" t="array" ref="G1798:G1798">SUM(IF(ewidencja!$A$8:$A$759=D1798,IF(ewidencja!$C$8:$C$759=E1798,ewidencja!$F$8:$F$759,0),0))</f>
        <v>0</v>
      </c>
      <c r="H1798" s="101" t="n">
        <f aca="false" t="array" ref="H1798:H1798">SUM(IF(ewidencja!$A$8:$A$759=D1798,IF(ewidencja!$C$8:$C$759=E1798,ewidencja!$G$8:$G$759,0),0))</f>
        <v>0</v>
      </c>
      <c r="K1798" s="111"/>
    </row>
    <row r="1799" s="51" customFormat="true" ht="12.75" hidden="true" customHeight="true" outlineLevel="0" collapsed="false">
      <c r="A1799" s="49" t="s">
        <v>630</v>
      </c>
      <c r="B1799" s="49"/>
      <c r="C1799" s="50" t="str">
        <f aca="false">INDEX((klasyfikacja!$B$2:$B$136),MATCH(A1799,klasyfikacja!$A$2:$A$136,0))</f>
        <v>Wpływy z tytułu opłat i kosztów sądowych oraz innych opłat uiszczanych na rzecz Skarbu Państwa z tytułu postępowania sądowego i prokuratorskiego</v>
      </c>
      <c r="D1799" s="98" t="n">
        <v>851</v>
      </c>
      <c r="E1799" s="102" t="s">
        <v>203</v>
      </c>
      <c r="F1799" s="100" t="n">
        <f aca="false">SUM(G1799:H1799)</f>
        <v>0</v>
      </c>
      <c r="G1799" s="101" t="n">
        <f aca="false" t="array" ref="G1799:G1799">SUM(IF(ewidencja!$A$8:$A$759=D1799,IF(ewidencja!$C$8:$C$759=E1799,ewidencja!$F$8:$F$759,0),0))</f>
        <v>0</v>
      </c>
      <c r="H1799" s="101" t="n">
        <f aca="false" t="array" ref="H1799:H1799">SUM(IF(ewidencja!$A$8:$A$759=D1799,IF(ewidencja!$C$8:$C$759=E1799,ewidencja!$G$8:$G$759,0),0))</f>
        <v>0</v>
      </c>
      <c r="K1799" s="111"/>
    </row>
    <row r="1800" s="51" customFormat="true" ht="12.75" hidden="false" customHeight="true" outlineLevel="0" collapsed="false">
      <c r="A1800" s="49" t="n">
        <v>640</v>
      </c>
      <c r="B1800" s="49"/>
      <c r="C1800" s="50" t="e">
        <f aca="false">INDEX((klasyfikacja!$B$2:$B$136),MATCH(A1800,klasyfikacja!$A$2:$A$136,0))</f>
        <v>#N/A</v>
      </c>
      <c r="D1800" s="98" t="n">
        <v>851</v>
      </c>
      <c r="E1800" s="102" t="s">
        <v>200</v>
      </c>
      <c r="F1800" s="100" t="n">
        <f aca="false">SUM(G1800:H1800)</f>
        <v>20000</v>
      </c>
      <c r="G1800" s="101" t="n">
        <f aca="false" t="array" ref="G1800:G1800">SUM(IF(ewidencja!$A$8:$A$759=D1800,IF(ewidencja!$C$8:$C$759=E1800,ewidencja!$F$8:$F$759,0),0))</f>
        <v>20000</v>
      </c>
      <c r="H1800" s="101" t="n">
        <f aca="false" t="array" ref="H1800:H1800">SUM(IF(ewidencja!$A$8:$A$759=D1800,IF(ewidencja!$C$8:$C$759=E1800,ewidencja!$G$8:$G$759,0),0))</f>
        <v>0</v>
      </c>
      <c r="K1800" s="111"/>
    </row>
    <row r="1801" s="51" customFormat="true" ht="12.75" hidden="true" customHeight="true" outlineLevel="0" collapsed="false">
      <c r="A1801" s="49" t="s">
        <v>634</v>
      </c>
      <c r="B1801" s="49"/>
      <c r="C1801" s="50" t="str">
        <f aca="false">INDEX((klasyfikacja!$B$2:$B$136),MATCH(A1801,klasyfikacja!$A$2:$A$136,0))</f>
        <v>Wpływy z opłat za wydanie prawa jazdy</v>
      </c>
      <c r="D1801" s="98" t="n">
        <v>851</v>
      </c>
      <c r="E1801" s="102" t="s">
        <v>388</v>
      </c>
      <c r="F1801" s="100" t="n">
        <f aca="false">SUM(G1801:H1801)</f>
        <v>0</v>
      </c>
      <c r="G1801" s="101" t="n">
        <f aca="false" t="array" ref="G1801:G1801">SUM(IF(ewidencja!$A$8:$A$759=D1801,IF(ewidencja!$C$8:$C$759=E1801,ewidencja!$F$8:$F$759,0),0))</f>
        <v>0</v>
      </c>
      <c r="H1801" s="101" t="n">
        <f aca="false" t="array" ref="H1801:H1801">SUM(IF(ewidencja!$A$8:$A$759=D1801,IF(ewidencja!$C$8:$C$759=E1801,ewidencja!$G$8:$G$759,0),0))</f>
        <v>0</v>
      </c>
      <c r="K1801" s="111"/>
    </row>
    <row r="1802" s="51" customFormat="true" ht="12.75" hidden="true" customHeight="true" outlineLevel="0" collapsed="false">
      <c r="A1802" s="49" t="s">
        <v>636</v>
      </c>
      <c r="B1802" s="49"/>
      <c r="C1802" s="50" t="str">
        <f aca="false">INDEX((klasyfikacja!$B$2:$B$136),MATCH(A1802,klasyfikacja!$A$2:$A$136,0))</f>
        <v>Wpływy z opłat za korzystanie z wychowania przedszkolnego</v>
      </c>
      <c r="D1802" s="98" t="n">
        <v>851</v>
      </c>
      <c r="E1802" s="102" t="s">
        <v>280</v>
      </c>
      <c r="F1802" s="100" t="n">
        <f aca="false">SUM(G1802:H1802)</f>
        <v>0</v>
      </c>
      <c r="G1802" s="101" t="n">
        <f aca="false" t="array" ref="G1802:G1802">SUM(IF(ewidencja!$A$8:$A$759=D1802,IF(ewidencja!$C$8:$C$759=E1802,ewidencja!$F$8:$F$759,0),0))</f>
        <v>0</v>
      </c>
      <c r="H1802" s="101" t="n">
        <f aca="false" t="array" ref="H1802:H1802">SUM(IF(ewidencja!$A$8:$A$759=D1802,IF(ewidencja!$C$8:$C$759=E1802,ewidencja!$G$8:$G$759,0),0))</f>
        <v>0</v>
      </c>
      <c r="K1802" s="111"/>
    </row>
    <row r="1803" s="51" customFormat="true" ht="12.75" hidden="true" customHeight="true" outlineLevel="0" collapsed="false">
      <c r="A1803" s="49" t="s">
        <v>638</v>
      </c>
      <c r="B1803" s="49"/>
      <c r="C1803" s="50" t="str">
        <f aca="false">INDEX((klasyfikacja!$B$2:$B$136),MATCH(A1803,klasyfikacja!$A$2:$A$136,0))</f>
        <v>Wpływy z opłat za korzystanie z wyżywienia w jednostkach realizujących zadania z zakresu wychowania przedszkolnego</v>
      </c>
      <c r="D1803" s="98" t="n">
        <v>851</v>
      </c>
      <c r="E1803" s="102" t="s">
        <v>510</v>
      </c>
      <c r="F1803" s="100" t="n">
        <f aca="false">SUM(G1803:H1803)</f>
        <v>0</v>
      </c>
      <c r="G1803" s="101" t="n">
        <f aca="false" t="array" ref="G1803:G1803">SUM(IF(ewidencja!$A$8:$A$759=D1803,IF(ewidencja!$C$8:$C$759=E1803,ewidencja!$F$8:$F$759,0),0))</f>
        <v>0</v>
      </c>
      <c r="H1803" s="101" t="n">
        <f aca="false" t="array" ref="H1803:H1803">SUM(IF(ewidencja!$A$8:$A$759=D1803,IF(ewidencja!$C$8:$C$759=E1803,ewidencja!$G$8:$G$759,0),0))</f>
        <v>0</v>
      </c>
      <c r="K1803" s="111"/>
    </row>
    <row r="1804" s="51" customFormat="true" ht="12.75" hidden="true" customHeight="true" outlineLevel="0" collapsed="false">
      <c r="A1804" s="49" t="s">
        <v>640</v>
      </c>
      <c r="B1804" s="49"/>
      <c r="C1804" s="50" t="str">
        <f aca="false">INDEX((klasyfikacja!$B$2:$B$136),MATCH(A1804,klasyfikacja!$A$2:$A$136,0))</f>
        <v>Wpływy od rodziców z tytułu opłaty za pobyt dziecka w pieczy zastępczej</v>
      </c>
      <c r="D1804" s="98" t="n">
        <v>851</v>
      </c>
      <c r="E1804" s="102" t="s">
        <v>248</v>
      </c>
      <c r="F1804" s="100" t="n">
        <f aca="false">SUM(G1804:H1804)</f>
        <v>0</v>
      </c>
      <c r="G1804" s="101" t="n">
        <f aca="false" t="array" ref="G1804:G1804">SUM(IF(ewidencja!$A$8:$A$759=D1804,IF(ewidencja!$C$8:$C$759=E1804,ewidencja!$F$8:$F$759,0),0))</f>
        <v>0</v>
      </c>
      <c r="H1804" s="101" t="n">
        <f aca="false" t="array" ref="H1804:H1804">SUM(IF(ewidencja!$A$8:$A$759=D1804,IF(ewidencja!$C$8:$C$759=E1804,ewidencja!$G$8:$G$759,0),0))</f>
        <v>0</v>
      </c>
      <c r="K1804" s="111"/>
    </row>
    <row r="1805" s="51" customFormat="true" ht="12.75" hidden="true" customHeight="true" outlineLevel="0" collapsed="false">
      <c r="A1805" s="49" t="s">
        <v>642</v>
      </c>
      <c r="B1805" s="49"/>
      <c r="C1805" s="50" t="str">
        <f aca="false">INDEX((klasyfikacja!$B$2:$B$136),MATCH(A1805,klasyfikacja!$A$2:$A$136,0))</f>
        <v>Wpływy z różnych opłat</v>
      </c>
      <c r="D1805" s="98" t="n">
        <v>851</v>
      </c>
      <c r="E1805" s="102" t="s">
        <v>205</v>
      </c>
      <c r="F1805" s="100" t="n">
        <f aca="false">SUM(G1805:H1805)</f>
        <v>0</v>
      </c>
      <c r="G1805" s="101" t="n">
        <f aca="false" t="array" ref="G1805:G1805">SUM(IF(ewidencja!$A$8:$A$759=D1805,IF(ewidencja!$C$8:$C$759=E1805,ewidencja!$F$8:$F$759,0),0))</f>
        <v>0</v>
      </c>
      <c r="H1805" s="101" t="n">
        <f aca="false" t="array" ref="H1805:H1805">SUM(IF(ewidencja!$A$8:$A$759=D1805,IF(ewidencja!$C$8:$C$759=E1805,ewidencja!$G$8:$G$759,0),0))</f>
        <v>0</v>
      </c>
      <c r="K1805" s="111"/>
    </row>
    <row r="1806" s="51" customFormat="true" ht="26.25" hidden="true" customHeight="true" outlineLevel="0" collapsed="false">
      <c r="A1806" s="49" t="s">
        <v>646</v>
      </c>
      <c r="B1806" s="49"/>
      <c r="C1806" s="50" t="str">
        <f aca="false">INDEX((klasyfikacja!$B$2:$B$136),MATCH(A1806,klasyfikacja!$A$2:$A$136,0))</f>
        <v>Wpływy z najmu i dzierżawy składników majątkowych Skarbu Państwa, jednostek samorządu terytorialnego lub innych jednostek zaliczanych do sektora finansów publicznych oraz innych umów o podobnym charakterze</v>
      </c>
      <c r="D1806" s="98" t="n">
        <v>851</v>
      </c>
      <c r="E1806" s="102" t="s">
        <v>58</v>
      </c>
      <c r="F1806" s="100" t="n">
        <f aca="false">SUM(G1806:H1806)</f>
        <v>0</v>
      </c>
      <c r="G1806" s="101" t="n">
        <f aca="false" t="array" ref="G1806:G1806">SUM(IF(ewidencja!$A$8:$A$759=D1806,IF(ewidencja!$C$8:$C$759=E1806,ewidencja!$F$8:$F$759,0),0))</f>
        <v>0</v>
      </c>
      <c r="H1806" s="101" t="n">
        <f aca="false" t="array" ref="H1806:H1806">SUM(IF(ewidencja!$A$8:$A$759=D1806,IF(ewidencja!$C$8:$C$759=E1806,ewidencja!$G$8:$G$759,0),0))</f>
        <v>0</v>
      </c>
      <c r="K1806" s="111"/>
    </row>
    <row r="1807" s="51" customFormat="true" ht="12.75" hidden="false" customHeight="true" outlineLevel="0" collapsed="false">
      <c r="A1807" s="49" t="n">
        <v>830</v>
      </c>
      <c r="B1807" s="49"/>
      <c r="C1807" s="50" t="e">
        <f aca="false">INDEX((klasyfikacja!$B$2:$B$136),MATCH(A1807,klasyfikacja!$A$2:$A$136,0))</f>
        <v>#N/A</v>
      </c>
      <c r="D1807" s="98" t="n">
        <v>851</v>
      </c>
      <c r="E1807" s="102" t="s">
        <v>37</v>
      </c>
      <c r="F1807" s="113" t="n">
        <f aca="false">SUM(G1807:H1807)</f>
        <v>800000</v>
      </c>
      <c r="G1807" s="101" t="n">
        <f aca="false" t="array" ref="G1807:G1807">SUM(IF(ewidencja!$A$8:$A$759=D1807,IF(ewidencja!$C$8:$C$759=E1807,ewidencja!$F$8:$F$759,0),0))</f>
        <v>800000</v>
      </c>
      <c r="H1807" s="101" t="n">
        <f aca="false" t="array" ref="H1807:H1807">SUM(IF(ewidencja!$A$8:$A$759=D1807,IF(ewidencja!$C$8:$C$759=E1807,ewidencja!$G$8:$G$759,0),0))</f>
        <v>0</v>
      </c>
      <c r="K1807" s="111"/>
    </row>
    <row r="1808" s="51" customFormat="true" ht="12.75" hidden="true" customHeight="true" outlineLevel="0" collapsed="false">
      <c r="A1808" s="49" t="s">
        <v>650</v>
      </c>
      <c r="B1808" s="49"/>
      <c r="C1808" s="50" t="str">
        <f aca="false">INDEX((klasyfikacja!$B$2:$B$136),MATCH(A1808,klasyfikacja!$A$2:$A$136,0))</f>
        <v>Wpływy ze sprzedaży wyrobów</v>
      </c>
      <c r="D1808" s="98" t="n">
        <v>851</v>
      </c>
      <c r="E1808" s="102" t="s">
        <v>864</v>
      </c>
      <c r="F1808" s="100" t="n">
        <f aca="false">SUM(G1808:H1808)</f>
        <v>0</v>
      </c>
      <c r="G1808" s="101" t="n">
        <f aca="false" t="array" ref="G1808:G1808">SUM(IF(ewidencja!$A$8:$A$759=D1808,IF(ewidencja!$C$8:$C$759=E1808,ewidencja!$F$8:$F$759,0),0))</f>
        <v>0</v>
      </c>
      <c r="H1808" s="101" t="n">
        <f aca="false" t="array" ref="H1808:H1808">SUM(IF(ewidencja!$A$8:$A$759=D1808,IF(ewidencja!$C$8:$C$759=E1808,ewidencja!$G$8:$G$759,0),0))</f>
        <v>0</v>
      </c>
      <c r="K1808" s="111"/>
    </row>
    <row r="1809" s="51" customFormat="true" ht="12.75" hidden="true" customHeight="true" outlineLevel="0" collapsed="false">
      <c r="A1809" s="49" t="s">
        <v>652</v>
      </c>
      <c r="B1809" s="49"/>
      <c r="C1809" s="50" t="str">
        <f aca="false">INDEX((klasyfikacja!$B$2:$B$136),MATCH(A1809,klasyfikacja!$A$2:$A$136,0))</f>
        <v>Wpływy z odsetek od dotacji oraz płatności: wykorzystanych niezgodnie z przeznaczeniem lub wykorzystanych z naruszeniem procedur, o których mowa w art. 184 ustawy, pobranych nienależnie lub w nadmiernej wysokości</v>
      </c>
      <c r="D1809" s="98" t="n">
        <v>851</v>
      </c>
      <c r="E1809" s="102" t="s">
        <v>562</v>
      </c>
      <c r="F1809" s="100" t="n">
        <f aca="false">SUM(G1809:H1809)</f>
        <v>0</v>
      </c>
      <c r="G1809" s="101" t="n">
        <f aca="false" t="array" ref="G1809:G1809">SUM(IF(ewidencja!$A$8:$A$759=D1809,IF(ewidencja!$C$8:$C$759=E1809,ewidencja!$F$8:$F$759,0),0))</f>
        <v>0</v>
      </c>
      <c r="H1809" s="101" t="n">
        <f aca="false" t="array" ref="H1809:H1809">SUM(IF(ewidencja!$A$8:$A$759=D1809,IF(ewidencja!$C$8:$C$759=E1809,ewidencja!$G$8:$G$759,0),0))</f>
        <v>0</v>
      </c>
      <c r="K1809" s="111"/>
    </row>
    <row r="1810" s="51" customFormat="true" ht="12.75" hidden="true" customHeight="true" outlineLevel="0" collapsed="false">
      <c r="A1810" s="49" t="s">
        <v>654</v>
      </c>
      <c r="B1810" s="49"/>
      <c r="C1810" s="50" t="str">
        <f aca="false">INDEX((klasyfikacja!$B$2:$B$136),MATCH(A1810,klasyfikacja!$A$2:$A$136,0))</f>
        <v>Wpływy z odsetek od nieterminowych wpłat z tytułu podatków i opłat</v>
      </c>
      <c r="D1810" s="98" t="n">
        <v>851</v>
      </c>
      <c r="E1810" s="102" t="s">
        <v>321</v>
      </c>
      <c r="F1810" s="100" t="n">
        <f aca="false">SUM(G1810:H1810)</f>
        <v>0</v>
      </c>
      <c r="G1810" s="101" t="n">
        <f aca="false" t="array" ref="G1810:G1810">SUM(IF(ewidencja!$A$8:$A$759=D1810,IF(ewidencja!$C$8:$C$759=E1810,ewidencja!$F$8:$F$759,0),0))</f>
        <v>0</v>
      </c>
      <c r="H1810" s="101" t="n">
        <f aca="false" t="array" ref="H1810:H1810">SUM(IF(ewidencja!$A$8:$A$759=D1810,IF(ewidencja!$C$8:$C$759=E1810,ewidencja!$G$8:$G$759,0),0))</f>
        <v>0</v>
      </c>
      <c r="K1810" s="111"/>
    </row>
    <row r="1811" s="51" customFormat="true" ht="12.75" hidden="true" customHeight="true" outlineLevel="0" collapsed="false">
      <c r="A1811" s="49" t="s">
        <v>656</v>
      </c>
      <c r="B1811" s="49"/>
      <c r="C1811" s="50" t="str">
        <f aca="false">INDEX((klasyfikacja!$B$2:$B$136),MATCH(A1811,klasyfikacja!$A$2:$A$136,0))</f>
        <v>Wpływy z pozostałych odsetek</v>
      </c>
      <c r="D1811" s="98" t="n">
        <v>851</v>
      </c>
      <c r="E1811" s="102" t="s">
        <v>311</v>
      </c>
      <c r="F1811" s="100" t="n">
        <f aca="false">SUM(G1811:H1811)</f>
        <v>0</v>
      </c>
      <c r="G1811" s="101" t="n">
        <f aca="false" t="array" ref="G1811:G1811">SUM(IF(ewidencja!$A$8:$A$759=D1811,IF(ewidencja!$C$8:$C$759=E1811,ewidencja!$F$8:$F$759,0),0))</f>
        <v>0</v>
      </c>
      <c r="H1811" s="101" t="n">
        <f aca="false" t="array" ref="H1811:H1811">SUM(IF(ewidencja!$A$8:$A$759=D1811,IF(ewidencja!$C$8:$C$759=E1811,ewidencja!$G$8:$G$759,0),0))</f>
        <v>0</v>
      </c>
      <c r="K1811" s="111"/>
    </row>
    <row r="1812" s="51" customFormat="true" ht="12.75" hidden="true" customHeight="true" outlineLevel="0" collapsed="false">
      <c r="A1812" s="49" t="s">
        <v>658</v>
      </c>
      <c r="B1812" s="49"/>
      <c r="C1812" s="50" t="str">
        <f aca="false">INDEX((klasyfikacja!$B$2:$B$136),MATCH(A1812,klasyfikacja!$A$2:$A$136,0))</f>
        <v>Wpływy z pozostałych odsetek (Finansowanie programów ze środków bezzwrotnych pochodzących z Unii Europejskiej)</v>
      </c>
      <c r="D1812" s="98" t="n">
        <v>851</v>
      </c>
      <c r="E1812" s="102" t="s">
        <v>865</v>
      </c>
      <c r="F1812" s="100" t="n">
        <f aca="false">SUM(G1812:H1812)</f>
        <v>0</v>
      </c>
      <c r="G1812" s="101" t="n">
        <f aca="false" t="array" ref="G1812:G1812">SUM(IF(ewidencja!$A$8:$A$759=D1812,IF(ewidencja!$C$8:$C$759=E1812,ewidencja!$F$8:$F$759,0),0))</f>
        <v>0</v>
      </c>
      <c r="H1812" s="101" t="n">
        <f aca="false" t="array" ref="H1812:H1812">SUM(IF(ewidencja!$A$8:$A$759=D1812,IF(ewidencja!$C$8:$C$759=E1812,ewidencja!$G$8:$G$759,0),0))</f>
        <v>0</v>
      </c>
      <c r="K1812" s="111"/>
    </row>
    <row r="1813" s="51" customFormat="true" ht="12.75" hidden="false" customHeight="true" outlineLevel="0" collapsed="false">
      <c r="A1813" s="49" t="n">
        <v>940</v>
      </c>
      <c r="B1813" s="49"/>
      <c r="C1813" s="50" t="e">
        <f aca="false">INDEX((klasyfikacja!$B$2:$B$136),MATCH(A1813,klasyfikacja!$A$2:$A$136,0))</f>
        <v>#N/A</v>
      </c>
      <c r="D1813" s="98" t="n">
        <v>851</v>
      </c>
      <c r="E1813" s="102" t="s">
        <v>275</v>
      </c>
      <c r="F1813" s="100" t="n">
        <f aca="false">SUM(G1813:H1813)</f>
        <v>1000</v>
      </c>
      <c r="G1813" s="101" t="n">
        <f aca="false" t="array" ref="G1813:G1813">SUM(IF(ewidencja!$A$8:$A$759=D1813,IF(ewidencja!$C$8:$C$759=E1813,ewidencja!$F$8:$F$759,0),0))</f>
        <v>1000</v>
      </c>
      <c r="H1813" s="101" t="n">
        <f aca="false" t="array" ref="H1813:H1813">SUM(IF(ewidencja!$A$8:$A$759=D1813,IF(ewidencja!$C$8:$C$759=E1813,ewidencja!$G$8:$G$759,0),0))</f>
        <v>0</v>
      </c>
      <c r="K1813" s="111"/>
    </row>
    <row r="1814" s="51" customFormat="true" ht="12.75" hidden="true" customHeight="true" outlineLevel="0" collapsed="false">
      <c r="A1814" s="49" t="s">
        <v>662</v>
      </c>
      <c r="B1814" s="49"/>
      <c r="C1814" s="50" t="str">
        <f aca="false">INDEX((klasyfikacja!$B$2:$B$136),MATCH(A1814,klasyfikacja!$A$2:$A$136,0))</f>
        <v>Wpływy z tytułu kar i odszkodowań wynikających z umów</v>
      </c>
      <c r="D1814" s="98" t="n">
        <v>851</v>
      </c>
      <c r="E1814" s="102" t="s">
        <v>178</v>
      </c>
      <c r="F1814" s="100" t="n">
        <f aca="false">SUM(G1814:H1814)</f>
        <v>0</v>
      </c>
      <c r="G1814" s="101" t="n">
        <f aca="false" t="array" ref="G1814:G1814">SUM(IF(ewidencja!$A$8:$A$759=D1814,IF(ewidencja!$C$8:$C$759=E1814,ewidencja!$F$8:$F$759,0),0))</f>
        <v>0</v>
      </c>
      <c r="H1814" s="101" t="n">
        <f aca="false" t="array" ref="H1814:H1814">SUM(IF(ewidencja!$A$8:$A$759=D1814,IF(ewidencja!$C$8:$C$759=E1814,ewidencja!$G$8:$G$759,0),0))</f>
        <v>0</v>
      </c>
      <c r="K1814" s="111"/>
    </row>
    <row r="1815" s="51" customFormat="true" ht="12.75" hidden="true" customHeight="true" outlineLevel="0" collapsed="false">
      <c r="A1815" s="49" t="s">
        <v>664</v>
      </c>
      <c r="B1815" s="49"/>
      <c r="C1815" s="50" t="str">
        <f aca="false">INDEX((klasyfikacja!$B$2:$B$136),MATCH(A1815,klasyfikacja!$A$2:$A$136,0))</f>
        <v>Wpływy z otrzymanych spadków, zapisów i darowizn w postaci pieniężnej</v>
      </c>
      <c r="D1815" s="98" t="n">
        <v>851</v>
      </c>
      <c r="E1815" s="102" t="s">
        <v>95</v>
      </c>
      <c r="F1815" s="100" t="n">
        <f aca="false">SUM(G1815:H1815)</f>
        <v>0</v>
      </c>
      <c r="G1815" s="101" t="n">
        <f aca="false" t="array" ref="G1815:G1815">SUM(IF(ewidencja!$A$8:$A$759=D1815,IF(ewidencja!$C$8:$C$759=E1815,ewidencja!$F$8:$F$759,0),0))</f>
        <v>0</v>
      </c>
      <c r="H1815" s="101" t="n">
        <f aca="false" t="array" ref="H1815:H1815">SUM(IF(ewidencja!$A$8:$A$759=D1815,IF(ewidencja!$C$8:$C$759=E1815,ewidencja!$G$8:$G$759,0),0))</f>
        <v>0</v>
      </c>
      <c r="K1815" s="111"/>
    </row>
    <row r="1816" s="51" customFormat="true" ht="12.75" hidden="false" customHeight="true" outlineLevel="0" collapsed="false">
      <c r="A1816" s="49" t="n">
        <v>970</v>
      </c>
      <c r="B1816" s="49"/>
      <c r="C1816" s="50" t="e">
        <f aca="false">INDEX((klasyfikacja!$B$2:$B$136),MATCH(A1816,klasyfikacja!$A$2:$A$136,0))</f>
        <v>#N/A</v>
      </c>
      <c r="D1816" s="98" t="n">
        <v>851</v>
      </c>
      <c r="E1816" s="102" t="s">
        <v>153</v>
      </c>
      <c r="F1816" s="100" t="n">
        <f aca="false">SUM(G1816:H1816)</f>
        <v>2000</v>
      </c>
      <c r="G1816" s="101" t="n">
        <f aca="false" t="array" ref="G1816:G1816">SUM(IF(ewidencja!$A$8:$A$759=D1816,IF(ewidencja!$C$8:$C$759=E1816,ewidencja!$F$8:$F$759,0),0))</f>
        <v>2000</v>
      </c>
      <c r="H1816" s="101" t="n">
        <f aca="false" t="array" ref="H1816:H1816">SUM(IF(ewidencja!$A$8:$A$759=D1816,IF(ewidencja!$C$8:$C$759=E1816,ewidencja!$G$8:$G$759,0),0))</f>
        <v>0</v>
      </c>
      <c r="K1816" s="111"/>
    </row>
    <row r="1817" s="51" customFormat="true" ht="12.75" hidden="true" customHeight="true" outlineLevel="0" collapsed="false">
      <c r="A1817" s="49" t="s">
        <v>668</v>
      </c>
      <c r="B1817" s="49"/>
      <c r="C1817" s="50" t="str">
        <f aca="false">INDEX((klasyfikacja!$B$2:$B$136),MATCH(A1817,klasyfikacja!$A$2:$A$136,0))</f>
        <v>Wpływy z różnych dochodów (Finansowanie programów ze środków bezzwrotnych pochodzących z Unii Europejskiej)</v>
      </c>
      <c r="D1817" s="98" t="n">
        <v>851</v>
      </c>
      <c r="E1817" s="102" t="s">
        <v>866</v>
      </c>
      <c r="F1817" s="100" t="n">
        <f aca="false">SUM(G1817:H1817)</f>
        <v>0</v>
      </c>
      <c r="G1817" s="101" t="n">
        <f aca="false" t="array" ref="G1817:G1817">SUM(IF(ewidencja!$A$8:$A$759=D1817,IF(ewidencja!$C$8:$C$759=E1817,ewidencja!$F$8:$F$759,0),0))</f>
        <v>0</v>
      </c>
      <c r="H1817" s="101" t="n">
        <f aca="false" t="array" ref="H1817:H1817">SUM(IF(ewidencja!$A$8:$A$759=D1817,IF(ewidencja!$C$8:$C$759=E1817,ewidencja!$G$8:$G$759,0),0))</f>
        <v>0</v>
      </c>
      <c r="K1817" s="111"/>
    </row>
    <row r="1818" s="51" customFormat="true" ht="12.75" hidden="true" customHeight="true" outlineLevel="0" collapsed="false">
      <c r="A1818" s="49" t="s">
        <v>670</v>
      </c>
      <c r="B1818" s="49"/>
      <c r="C1818" s="50" t="str">
        <f aca="false">INDEX((klasyfikacja!$B$2:$B$136),MATCH(A1818,klasyfikacja!$A$2:$A$136,0))</f>
        <v>Wpływy z różnych dochodów (Płatności w zakresie budżetu środków europejskich)</v>
      </c>
      <c r="D1818" s="98" t="n">
        <v>851</v>
      </c>
      <c r="E1818" s="102" t="s">
        <v>867</v>
      </c>
      <c r="F1818" s="100" t="n">
        <f aca="false">SUM(G1818:H1818)</f>
        <v>0</v>
      </c>
      <c r="G1818" s="101" t="n">
        <f aca="false" t="array" ref="G1818:G1818">SUM(IF(ewidencja!$A$8:$A$759=D1818,IF(ewidencja!$C$8:$C$759=E1818,ewidencja!$F$8:$F$759,0),0))</f>
        <v>0</v>
      </c>
      <c r="H1818" s="101" t="n">
        <f aca="false" t="array" ref="H1818:H1818">SUM(IF(ewidencja!$A$8:$A$759=D1818,IF(ewidencja!$C$8:$C$759=E1818,ewidencja!$G$8:$G$759,0),0))</f>
        <v>0</v>
      </c>
      <c r="K1818" s="111"/>
    </row>
    <row r="1819" s="51" customFormat="true" ht="12.75" hidden="true" customHeight="true" outlineLevel="0" collapsed="false">
      <c r="A1819" s="49" t="s">
        <v>672</v>
      </c>
      <c r="B1819" s="49"/>
      <c r="C1819" s="50" t="str">
        <f aca="false">INDEX((klasyfikacja!$B$2:$B$136),MATCH(A1819,klasyfikacja!$A$2:$A$136,0))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819" s="98" t="n">
        <v>851</v>
      </c>
      <c r="E1819" s="102" t="s">
        <v>868</v>
      </c>
      <c r="F1819" s="100" t="n">
        <f aca="false">SUM(G1819:H1819)</f>
        <v>0</v>
      </c>
      <c r="G1819" s="101" t="n">
        <f aca="false" t="array" ref="G1819:G1819">SUM(IF(ewidencja!$A$8:$A$759=D1819,IF(ewidencja!$C$8:$C$759=E1819,ewidencja!$F$8:$F$759,0),0))</f>
        <v>0</v>
      </c>
      <c r="H1819" s="101" t="n">
        <f aca="false" t="array" ref="H1819:H1819">SUM(IF(ewidencja!$A$8:$A$759=D1819,IF(ewidencja!$C$8:$C$759=E1819,ewidencja!$G$8:$G$759,0),0))</f>
        <v>0</v>
      </c>
      <c r="K1819" s="111"/>
    </row>
    <row r="1820" s="51" customFormat="true" ht="37.5" hidden="true" customHeight="true" outlineLevel="0" collapsed="false">
      <c r="A1820" s="49" t="s">
        <v>674</v>
      </c>
      <c r="B1820" s="49"/>
      <c r="C1820" s="50" t="str">
        <f aca="false">INDEX((klasyfikacja!$B$2:$B$136),MATCH(A1820,klasyfikacja!$A$2:$A$136,0))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820" s="98" t="n">
        <v>851</v>
      </c>
      <c r="E1820" s="102" t="n">
        <v>2007</v>
      </c>
      <c r="F1820" s="100" t="n">
        <f aca="false">SUM(G1820:H1820)</f>
        <v>0</v>
      </c>
      <c r="G1820" s="101" t="n">
        <f aca="false" t="array" ref="G1820:G1820">SUM(IF(ewidencja!$A$8:$A$759=D1820,IF(ewidencja!$C$8:$C$759=E1820,ewidencja!$F$8:$F$759,0),0))</f>
        <v>0</v>
      </c>
      <c r="H1820" s="101" t="n">
        <f aca="false" t="array" ref="H1820:H1820">SUM(IF(ewidencja!$A$8:$A$759=D1820,IF(ewidencja!$C$8:$C$759=E1820,ewidencja!$G$8:$G$759,0),0))</f>
        <v>0</v>
      </c>
      <c r="K1820" s="111"/>
    </row>
    <row r="1821" s="51" customFormat="true" ht="12.75" hidden="true" customHeight="true" outlineLevel="0" collapsed="false">
      <c r="A1821" s="49" t="s">
        <v>676</v>
      </c>
      <c r="B1821" s="49"/>
      <c r="C1821" s="50" t="str">
        <f aca="false">INDEX((klasyfikacja!$B$2:$B$136),MATCH(A1821,klasyfikacja!$A$2:$A$136,0))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821" s="98" t="n">
        <v>851</v>
      </c>
      <c r="E1821" s="102" t="n">
        <v>2008</v>
      </c>
      <c r="F1821" s="100" t="n">
        <f aca="false">SUM(G1821:H1821)</f>
        <v>0</v>
      </c>
      <c r="G1821" s="101" t="n">
        <f aca="false" t="array" ref="G1821:G1821">SUM(IF(ewidencja!$A$8:$A$759=D1821,IF(ewidencja!$C$8:$C$759=E1821,ewidencja!$F$8:$F$759,0),0))</f>
        <v>0</v>
      </c>
      <c r="H1821" s="101" t="n">
        <f aca="false" t="array" ref="H1821:H1821">SUM(IF(ewidencja!$A$8:$A$759=D1821,IF(ewidencja!$C$8:$C$759=E1821,ewidencja!$G$8:$G$759,0),0))</f>
        <v>0</v>
      </c>
      <c r="K1821" s="111"/>
    </row>
    <row r="1822" s="51" customFormat="true" ht="12.75" hidden="true" customHeight="true" outlineLevel="0" collapsed="false">
      <c r="A1822" s="49" t="s">
        <v>678</v>
      </c>
      <c r="B1822" s="49"/>
      <c r="C1822" s="50" t="str">
        <f aca="false">INDEX((klasyfikacja!$B$2:$B$136),MATCH(A1822,klasyfikacja!$A$2:$A$136,0))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822" s="98" t="n">
        <v>851</v>
      </c>
      <c r="E1822" s="102" t="n">
        <v>2009</v>
      </c>
      <c r="F1822" s="100" t="n">
        <f aca="false">SUM(G1822:H1822)</f>
        <v>0</v>
      </c>
      <c r="G1822" s="101" t="n">
        <f aca="false" t="array" ref="G1822:G1822">SUM(IF(ewidencja!$A$8:$A$759=D1822,IF(ewidencja!$C$8:$C$759=E1822,ewidencja!$F$8:$F$759,0),0))</f>
        <v>0</v>
      </c>
      <c r="H1822" s="101" t="n">
        <f aca="false" t="array" ref="H1822:H1822">SUM(IF(ewidencja!$A$8:$A$759=D1822,IF(ewidencja!$C$8:$C$759=E1822,ewidencja!$G$8:$G$759,0),0))</f>
        <v>0</v>
      </c>
      <c r="K1822" s="111"/>
    </row>
    <row r="1823" s="51" customFormat="true" ht="25.5" hidden="true" customHeight="true" outlineLevel="0" collapsed="false">
      <c r="A1823" s="49" t="s">
        <v>680</v>
      </c>
      <c r="B1823" s="49"/>
      <c r="C1823" s="50" t="str">
        <f aca="false">INDEX((klasyfikacja!$B$2:$B$136),MATCH(A1823,klasyfikacja!$A$2:$A$136,0))</f>
        <v>Dotacja celowa otrzymana z budżetu państwa na realizację zadań bieżących z zakresu administracji rządowej oraz innych zadań zleconych gminie (związkom gmin, związkom powiatowo-gminnym) ustawami</v>
      </c>
      <c r="D1823" s="98" t="n">
        <v>851</v>
      </c>
      <c r="E1823" s="102" t="n">
        <v>2010</v>
      </c>
      <c r="F1823" s="113" t="n">
        <f aca="false">SUM(G1823:H1823)</f>
        <v>0</v>
      </c>
      <c r="G1823" s="101" t="n">
        <f aca="false" t="array" ref="G1823:G1823">SUM(IF(ewidencja!$A$8:$A$759=D1823,IF(ewidencja!$C$8:$C$759=E1823,ewidencja!$F$8:$F$759,0),0))</f>
        <v>0</v>
      </c>
      <c r="H1823" s="101" t="n">
        <f aca="false" t="array" ref="H1823:H1823">SUM(IF(ewidencja!$A$8:$A$759=D1823,IF(ewidencja!$C$8:$C$759=E1823,ewidencja!$G$8:$G$759,0),0))</f>
        <v>0</v>
      </c>
      <c r="K1823" s="111"/>
    </row>
    <row r="1824" s="51" customFormat="true" ht="12.75" hidden="true" customHeight="true" outlineLevel="0" collapsed="false">
      <c r="A1824" s="49" t="s">
        <v>682</v>
      </c>
      <c r="B1824" s="49"/>
      <c r="C1824" s="50" t="str">
        <f aca="false">INDEX((klasyfikacja!$B$2:$B$136),MATCH(A1824,klasyfikacja!$A$2:$A$136,0))</f>
        <v>Dotacja celowa otrzymana z budżetu państwa na zadania bieżące realizowane przez gminę na podstawie porozumień z organami administracji rządowej</v>
      </c>
      <c r="D1824" s="98" t="n">
        <v>851</v>
      </c>
      <c r="E1824" s="102" t="n">
        <v>2020</v>
      </c>
      <c r="F1824" s="100" t="n">
        <f aca="false">SUM(G1824:H1824)</f>
        <v>0</v>
      </c>
      <c r="G1824" s="101" t="n">
        <f aca="false" t="array" ref="G1824:G1824">SUM(IF(ewidencja!$A$8:$A$759=D1824,IF(ewidencja!$C$8:$C$759=E1824,ewidencja!$F$8:$F$759,0),0))</f>
        <v>0</v>
      </c>
      <c r="H1824" s="101" t="n">
        <f aca="false" t="array" ref="H1824:H1824">SUM(IF(ewidencja!$A$8:$A$759=D1824,IF(ewidencja!$C$8:$C$759=E1824,ewidencja!$G$8:$G$759,0),0))</f>
        <v>0</v>
      </c>
      <c r="K1824" s="111"/>
    </row>
    <row r="1825" s="51" customFormat="true" ht="25.5" hidden="true" customHeight="true" outlineLevel="0" collapsed="false">
      <c r="A1825" s="49" t="s">
        <v>684</v>
      </c>
      <c r="B1825" s="49"/>
      <c r="C1825" s="50" t="str">
        <f aca="false">INDEX((klasyfikacja!$B$2:$B$136),MATCH(A1825,klasyfikacja!$A$2:$A$136,0))</f>
        <v>Dotacja celowa otrzymana z budżetu państwa na realizację własnych zadań bieżących gmin (związków gmin, związków powiatowo-gminnych)</v>
      </c>
      <c r="D1825" s="98" t="n">
        <v>851</v>
      </c>
      <c r="E1825" s="102" t="n">
        <v>2030</v>
      </c>
      <c r="F1825" s="100" t="n">
        <f aca="false">SUM(G1825:H1825)</f>
        <v>0</v>
      </c>
      <c r="G1825" s="101" t="n">
        <f aca="false" t="array" ref="G1825:G1825">SUM(IF(ewidencja!$A$8:$A$759=D1825,IF(ewidencja!$C$8:$C$759=E1825,ewidencja!$F$8:$F$759,0),0))</f>
        <v>0</v>
      </c>
      <c r="H1825" s="101" t="n">
        <f aca="false" t="array" ref="H1825:H1825">SUM(IF(ewidencja!$A$8:$A$759=D1825,IF(ewidencja!$C$8:$C$759=E1825,ewidencja!$G$8:$G$759,0),0))</f>
        <v>0</v>
      </c>
      <c r="K1825" s="111"/>
    </row>
    <row r="1826" s="51" customFormat="true" ht="25.5" hidden="true" customHeight="true" outlineLevel="0" collapsed="false">
      <c r="A1826" s="49" t="s">
        <v>688</v>
      </c>
      <c r="B1826" s="49"/>
      <c r="C1826" s="50" t="str">
        <f aca="false">INDEX((klasyfikacja!$B$2:$B$136),MATCH(A1826,klasyfikacja!$A$2:$A$136,0))</f>
        <v>Dotacja celowa otrzymana z budżetu państwa na realizację zadań bieżących gmin z zakresu edukacyjnej opieki wychowawczej finansowanych w całości przez budżet państwa w ramach programów rządowych</v>
      </c>
      <c r="D1826" s="98" t="n">
        <v>851</v>
      </c>
      <c r="E1826" s="102" t="n">
        <v>2040</v>
      </c>
      <c r="F1826" s="100" t="n">
        <f aca="false">SUM(G1826:H1826)</f>
        <v>0</v>
      </c>
      <c r="G1826" s="101" t="n">
        <f aca="false" t="array" ref="G1826:G1826">SUM(IF(ewidencja!$A$8:$A$759=D1826,IF(ewidencja!$C$8:$C$759=E1826,ewidencja!$F$8:$F$759,0),0))</f>
        <v>0</v>
      </c>
      <c r="H1826" s="101" t="n">
        <f aca="false" t="array" ref="H1826:H1826">SUM(IF(ewidencja!$A$8:$A$759=D1826,IF(ewidencja!$C$8:$C$759=E1826,ewidencja!$G$8:$G$759,0),0))</f>
        <v>0</v>
      </c>
      <c r="K1826" s="111"/>
    </row>
    <row r="1827" s="51" customFormat="true" ht="37.5" hidden="true" customHeight="true" outlineLevel="0" collapsed="false">
      <c r="A1827" s="49" t="s">
        <v>690</v>
      </c>
      <c r="B1827" s="49"/>
      <c r="C1827" s="50" t="str">
        <f aca="false">INDEX((klasyfikacja!$B$2:$B$136),MATCH(A1827,klasyfikacja!$A$2:$A$136,0))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827" s="98" t="n">
        <v>851</v>
      </c>
      <c r="E1827" s="102" t="n">
        <v>2057</v>
      </c>
      <c r="F1827" s="100" t="n">
        <f aca="false">SUM(G1827:H1827)</f>
        <v>0</v>
      </c>
      <c r="G1827" s="101" t="n">
        <f aca="false" t="array" ref="G1827:G1827">SUM(IF(ewidencja!$A$8:$A$759=D1827,IF(ewidencja!$C$8:$C$759=E1827,ewidencja!$F$8:$F$759,0),0))</f>
        <v>0</v>
      </c>
      <c r="H1827" s="101" t="n">
        <f aca="false" t="array" ref="H1827:H1827">SUM(IF(ewidencja!$A$8:$A$759=D1827,IF(ewidencja!$C$8:$C$759=E1827,ewidencja!$G$8:$G$759,0),0))</f>
        <v>0</v>
      </c>
      <c r="K1827" s="111"/>
    </row>
    <row r="1828" s="51" customFormat="true" ht="37.5" hidden="true" customHeight="true" outlineLevel="0" collapsed="false">
      <c r="A1828" s="49" t="s">
        <v>692</v>
      </c>
      <c r="B1828" s="49"/>
      <c r="C1828" s="50" t="str">
        <f aca="false">INDEX((klasyfikacja!$B$2:$B$136),MATCH(A1828,klasyfikacja!$A$2:$A$136,0))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828" s="98" t="n">
        <v>851</v>
      </c>
      <c r="E1828" s="102" t="n">
        <v>2058</v>
      </c>
      <c r="F1828" s="100" t="n">
        <f aca="false">SUM(G1828:H1828)</f>
        <v>0</v>
      </c>
      <c r="G1828" s="101" t="n">
        <f aca="false" t="array" ref="G1828:G1828">SUM(IF(ewidencja!$A$8:$A$759=D1828,IF(ewidencja!$C$8:$C$759=E1828,ewidencja!$F$8:$F$759,0),0))</f>
        <v>0</v>
      </c>
      <c r="H1828" s="101" t="n">
        <f aca="false" t="array" ref="H1828:H1828">SUM(IF(ewidencja!$A$8:$A$759=D1828,IF(ewidencja!$C$8:$C$759=E1828,ewidencja!$G$8:$G$759,0),0))</f>
        <v>0</v>
      </c>
      <c r="K1828" s="111"/>
    </row>
    <row r="1829" s="51" customFormat="true" ht="63.75" hidden="true" customHeight="false" outlineLevel="0" collapsed="false">
      <c r="A1829" s="49" t="s">
        <v>694</v>
      </c>
      <c r="B1829" s="49"/>
      <c r="C1829" s="50" t="str">
        <f aca="false">INDEX((klasyfikacja!$B$2:$B$136),MATCH(A1829,klasyfikacja!$A$2:$A$136,0))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829" s="98" t="n">
        <v>851</v>
      </c>
      <c r="E1829" s="102" t="n">
        <v>2059</v>
      </c>
      <c r="F1829" s="100" t="n">
        <f aca="false">SUM(G1829:H1829)</f>
        <v>0</v>
      </c>
      <c r="G1829" s="101" t="n">
        <f aca="false" t="array" ref="G1829:G1829">SUM(IF(ewidencja!$A$8:$A$759=D1829,IF(ewidencja!$C$8:$C$759=E1829,ewidencja!$F$8:$F$759,0),0))</f>
        <v>0</v>
      </c>
      <c r="H1829" s="101" t="n">
        <f aca="false" t="array" ref="H1829:H1829">SUM(IF(ewidencja!$A$8:$A$759=D1829,IF(ewidencja!$C$8:$C$759=E1829,ewidencja!$G$8:$G$759,0),0))</f>
        <v>0</v>
      </c>
      <c r="K1829" s="111"/>
    </row>
    <row r="1830" s="51" customFormat="true" ht="37.5" hidden="true" customHeight="true" outlineLevel="0" collapsed="false">
      <c r="A1830" s="49" t="s">
        <v>696</v>
      </c>
      <c r="B1830" s="49"/>
      <c r="C1830" s="50" t="str">
        <f aca="false">INDEX((klasyfikacja!$B$2:$B$136),MATCH(A1830,klasyfikacja!$A$2:$A$136,0))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1830" s="98" t="n">
        <v>851</v>
      </c>
      <c r="E1830" s="102" t="n">
        <v>2060</v>
      </c>
      <c r="F1830" s="100" t="n">
        <f aca="false">SUM(G1830:H1830)</f>
        <v>0</v>
      </c>
      <c r="G1830" s="101" t="n">
        <f aca="false" t="array" ref="G1830:G1830">SUM(IF(ewidencja!$A$8:$A$759=D1830,IF(ewidencja!$C$8:$C$759=E1830,ewidencja!$F$8:$F$759,0),0))</f>
        <v>0</v>
      </c>
      <c r="H1830" s="101" t="n">
        <f aca="false" t="array" ref="H1830:H1830">SUM(IF(ewidencja!$A$8:$A$759=D1830,IF(ewidencja!$C$8:$C$759=E1830,ewidencja!$G$8:$G$759,0),0))</f>
        <v>0</v>
      </c>
      <c r="K1830" s="111"/>
    </row>
    <row r="1831" s="51" customFormat="true" ht="25.5" hidden="false" customHeight="true" outlineLevel="0" collapsed="false">
      <c r="A1831" s="49" t="n">
        <v>2110</v>
      </c>
      <c r="B1831" s="49"/>
      <c r="C1831" s="50" t="e">
        <f aca="false">INDEX((klasyfikacja!$B$2:$B$136),MATCH(A1831,klasyfikacja!$A$2:$A$136,0))</f>
        <v>#N/A</v>
      </c>
      <c r="D1831" s="98" t="n">
        <v>851</v>
      </c>
      <c r="E1831" s="102" t="n">
        <v>2110</v>
      </c>
      <c r="F1831" s="100" t="n">
        <f aca="false">SUM(G1831:H1831)</f>
        <v>13189997</v>
      </c>
      <c r="G1831" s="101" t="n">
        <f aca="false" t="array" ref="G1831:G1831">SUM(IF(ewidencja!$A$8:$A$759=D1831,IF(ewidencja!$C$8:$C$759=E1831,ewidencja!$F$8:$F$759,0),0))</f>
        <v>0</v>
      </c>
      <c r="H1831" s="101" t="n">
        <f aca="false" t="array" ref="H1831:H1831">SUM(IF(ewidencja!$A$8:$A$759=D1831,IF(ewidencja!$C$8:$C$759=E1831,ewidencja!$G$8:$G$759,0),0))</f>
        <v>13189997</v>
      </c>
      <c r="K1831" s="111"/>
    </row>
    <row r="1832" s="51" customFormat="true" ht="12.75" hidden="true" customHeight="true" outlineLevel="0" collapsed="false">
      <c r="A1832" s="49" t="s">
        <v>700</v>
      </c>
      <c r="B1832" s="49"/>
      <c r="C1832" s="50" t="str">
        <f aca="false">INDEX((klasyfikacja!$B$2:$B$136),MATCH(A1832,klasyfikacja!$A$2:$A$136,0))</f>
        <v>Dotacja celowa otrzymana z budżetu państwa na zadania bieżące realizowane przez powiat na podstawie porozumień z organami administracji rządowej</v>
      </c>
      <c r="D1832" s="98" t="n">
        <v>851</v>
      </c>
      <c r="E1832" s="102" t="n">
        <v>2120</v>
      </c>
      <c r="F1832" s="100" t="n">
        <f aca="false">SUM(G1832:H1832)</f>
        <v>0</v>
      </c>
      <c r="G1832" s="101" t="n">
        <f aca="false" t="array" ref="G1832:G1832">SUM(IF(ewidencja!$A$8:$A$759=D1832,IF(ewidencja!$C$8:$C$759=E1832,ewidencja!$F$8:$F$759,0),0))</f>
        <v>0</v>
      </c>
      <c r="H1832" s="101" t="n">
        <f aca="false" t="array" ref="H1832:H1832">SUM(IF(ewidencja!$A$8:$A$759=D1832,IF(ewidencja!$C$8:$C$759=E1832,ewidencja!$G$8:$G$759,0),0))</f>
        <v>0</v>
      </c>
      <c r="K1832" s="111"/>
    </row>
    <row r="1833" s="51" customFormat="true" ht="12.75" hidden="true" customHeight="true" outlineLevel="0" collapsed="false">
      <c r="A1833" s="49" t="s">
        <v>702</v>
      </c>
      <c r="B1833" s="49"/>
      <c r="C1833" s="50" t="str">
        <f aca="false">INDEX((klasyfikacja!$B$2:$B$136),MATCH(A1833,klasyfikacja!$A$2:$A$136,0))</f>
        <v>Dotacja celowa otrzymana z budżetu państwa na realizację bieżących zadań własnych powiatu</v>
      </c>
      <c r="D1833" s="98" t="n">
        <v>851</v>
      </c>
      <c r="E1833" s="102" t="n">
        <v>2130</v>
      </c>
      <c r="F1833" s="100" t="n">
        <f aca="false">SUM(G1833:H1833)</f>
        <v>0</v>
      </c>
      <c r="G1833" s="101" t="n">
        <f aca="false" t="array" ref="G1833:G1833">SUM(IF(ewidencja!$A$8:$A$759=D1833,IF(ewidencja!$C$8:$C$759=E1833,ewidencja!$F$8:$F$759,0),0))</f>
        <v>0</v>
      </c>
      <c r="H1833" s="101" t="n">
        <f aca="false" t="array" ref="H1833:H1833">SUM(IF(ewidencja!$A$8:$A$759=D1833,IF(ewidencja!$C$8:$C$759=E1833,ewidencja!$G$8:$G$759,0),0))</f>
        <v>0</v>
      </c>
      <c r="K1833" s="111"/>
    </row>
    <row r="1834" s="51" customFormat="true" ht="12.75" hidden="true" customHeight="true" outlineLevel="0" collapsed="false">
      <c r="A1834" s="49" t="s">
        <v>704</v>
      </c>
      <c r="B1834" s="49"/>
      <c r="C1834" s="50" t="str">
        <f aca="false">INDEX((klasyfikacja!$B$2:$B$136),MATCH(A1834,klasyfikacja!$A$2:$A$136,0))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1834" s="98" t="n">
        <v>851</v>
      </c>
      <c r="E1834" s="102" t="n">
        <v>2160</v>
      </c>
      <c r="F1834" s="100" t="n">
        <f aca="false">SUM(G1834:H1834)</f>
        <v>0</v>
      </c>
      <c r="G1834" s="101" t="n">
        <f aca="false" t="array" ref="G1834:G1834">SUM(IF(ewidencja!$A$8:$A$759=D1834,IF(ewidencja!$C$8:$C$759=E1834,ewidencja!$F$8:$F$759,0),0))</f>
        <v>0</v>
      </c>
      <c r="H1834" s="101" t="n">
        <f aca="false" t="array" ref="H1834:H1834">SUM(IF(ewidencja!$A$8:$A$759=D1834,IF(ewidencja!$C$8:$C$759=E1834,ewidencja!$G$8:$G$759,0),0))</f>
        <v>0</v>
      </c>
      <c r="K1834" s="111"/>
    </row>
    <row r="1835" s="51" customFormat="true" ht="25.5" hidden="true" customHeight="true" outlineLevel="0" collapsed="false">
      <c r="A1835" s="49" t="s">
        <v>708</v>
      </c>
      <c r="B1835" s="49"/>
      <c r="C1835" s="50" t="str">
        <f aca="false">INDEX((klasyfikacja!$B$2:$B$136),MATCH(A1835,klasyfikacja!$A$2:$A$136,0))</f>
        <v>Dotacja celowa otrzymana z gminy na zadania bieżące realizowane na podstawie porozumień (umów) między jednostkami samorządu terytorialnego</v>
      </c>
      <c r="D1835" s="98" t="n">
        <v>851</v>
      </c>
      <c r="E1835" s="102" t="n">
        <v>2310</v>
      </c>
      <c r="F1835" s="100" t="n">
        <f aca="false">SUM(G1835:H1835)</f>
        <v>0</v>
      </c>
      <c r="G1835" s="101" t="n">
        <f aca="false" t="array" ref="G1835:G1835">SUM(IF(ewidencja!$A$8:$A$759=D1835,IF(ewidencja!$C$8:$C$759=E1835,ewidencja!$F$8:$F$759,0),0))</f>
        <v>0</v>
      </c>
      <c r="H1835" s="101" t="n">
        <f aca="false" t="array" ref="H1835:H1835">SUM(IF(ewidencja!$A$8:$A$759=D1835,IF(ewidencja!$C$8:$C$759=E1835,ewidencja!$G$8:$G$759,0),0))</f>
        <v>0</v>
      </c>
      <c r="K1835" s="111"/>
    </row>
    <row r="1836" s="51" customFormat="true" ht="12.75" hidden="true" customHeight="true" outlineLevel="0" collapsed="false">
      <c r="A1836" s="49" t="s">
        <v>712</v>
      </c>
      <c r="B1836" s="49"/>
      <c r="C1836" s="50" t="str">
        <f aca="false">INDEX((klasyfikacja!$B$2:$B$136),MATCH(A1836,klasyfikacja!$A$2:$A$136,0))</f>
        <v>Dotacja celowa otrzymana z powiatu na zadania bieżące realizowane na podstawie porozumień (umów) między jednostkami samorządu terytorialnego</v>
      </c>
      <c r="D1836" s="98" t="n">
        <v>851</v>
      </c>
      <c r="E1836" s="102" t="n">
        <v>2320</v>
      </c>
      <c r="F1836" s="100" t="n">
        <f aca="false">SUM(G1836:H1836)</f>
        <v>0</v>
      </c>
      <c r="G1836" s="101" t="n">
        <f aca="false" t="array" ref="G1836:G1836">SUM(IF(ewidencja!$A$8:$A$759=D1836,IF(ewidencja!$C$8:$C$759=E1836,ewidencja!$F$8:$F$759,0),0))</f>
        <v>0</v>
      </c>
      <c r="H1836" s="101" t="n">
        <f aca="false" t="array" ref="H1836:H1836">SUM(IF(ewidencja!$A$8:$A$759=D1836,IF(ewidencja!$C$8:$C$759=E1836,ewidencja!$G$8:$G$759,0),0))</f>
        <v>0</v>
      </c>
      <c r="K1836" s="111"/>
    </row>
    <row r="1837" s="51" customFormat="true" ht="12.75" hidden="true" customHeight="true" outlineLevel="0" collapsed="false">
      <c r="A1837" s="49" t="s">
        <v>714</v>
      </c>
      <c r="B1837" s="49"/>
      <c r="C1837" s="50" t="str">
        <f aca="false">INDEX((klasyfikacja!$B$2:$B$136),MATCH(A1837,klasyfikacja!$A$2:$A$136,0))</f>
        <v>Dotacja celowa otrzymana od samorządu województwa na zadania bieżące realizowane na podstawie porozumień (umów) między jednostkami samorządu terytorialnego</v>
      </c>
      <c r="D1837" s="98" t="n">
        <v>851</v>
      </c>
      <c r="E1837" s="102" t="n">
        <v>2330</v>
      </c>
      <c r="F1837" s="100" t="n">
        <f aca="false">SUM(G1837:H1837)</f>
        <v>0</v>
      </c>
      <c r="G1837" s="101" t="n">
        <f aca="false" t="array" ref="G1837:G1837">SUM(IF(ewidencja!$A$8:$A$759=D1837,IF(ewidencja!$C$8:$C$759=E1837,ewidencja!$F$8:$F$759,0),0))</f>
        <v>0</v>
      </c>
      <c r="H1837" s="101" t="n">
        <f aca="false" t="array" ref="H1837:H1837">SUM(IF(ewidencja!$A$8:$A$759=D1837,IF(ewidencja!$C$8:$C$759=E1837,ewidencja!$G$8:$G$759,0),0))</f>
        <v>0</v>
      </c>
      <c r="K1837" s="111"/>
    </row>
    <row r="1838" s="51" customFormat="true" ht="12.75" hidden="true" customHeight="true" outlineLevel="0" collapsed="false">
      <c r="A1838" s="49" t="s">
        <v>716</v>
      </c>
      <c r="B1838" s="49"/>
      <c r="C1838" s="50" t="str">
        <f aca="false">INDEX((klasyfikacja!$B$2:$B$136),MATCH(A1838,klasyfikacja!$A$2:$A$136,0))</f>
        <v>Dochody jednostek samorządu terytorialnego związane z realizacją zadań z zakresu administracji rządowej oraz innych zadań zleconych ustawami</v>
      </c>
      <c r="D1838" s="98" t="n">
        <v>851</v>
      </c>
      <c r="E1838" s="102" t="n">
        <v>2360</v>
      </c>
      <c r="F1838" s="100" t="n">
        <f aca="false">SUM(G1838:H1838)</f>
        <v>0</v>
      </c>
      <c r="G1838" s="101" t="n">
        <f aca="false" t="array" ref="G1838:G1838">SUM(IF(ewidencja!$A$8:$A$759=D1838,IF(ewidencja!$C$8:$C$759=E1838,ewidencja!$F$8:$F$759,0),0))</f>
        <v>0</v>
      </c>
      <c r="H1838" s="101" t="n">
        <f aca="false" t="array" ref="H1838:H1838">SUM(IF(ewidencja!$A$8:$A$759=D1838,IF(ewidencja!$C$8:$C$759=E1838,ewidencja!$G$8:$G$759,0),0))</f>
        <v>0</v>
      </c>
      <c r="K1838" s="111"/>
    </row>
    <row r="1839" s="51" customFormat="true" ht="12.75" hidden="true" customHeight="true" outlineLevel="0" collapsed="false">
      <c r="A1839" s="49" t="s">
        <v>718</v>
      </c>
      <c r="B1839" s="49"/>
      <c r="C1839" s="50" t="str">
        <f aca="false">INDEX((klasyfikacja!$B$2:$B$136),MATCH(A1839,klasyfikacja!$A$2:$A$136,0))</f>
        <v>Wpływy do budżetu nadwyżki środków obrotowych samorządowego zakładu budżetowego</v>
      </c>
      <c r="D1839" s="98" t="n">
        <v>851</v>
      </c>
      <c r="E1839" s="102" t="n">
        <v>2370</v>
      </c>
      <c r="F1839" s="100" t="n">
        <f aca="false">SUM(G1839:H1839)</f>
        <v>0</v>
      </c>
      <c r="G1839" s="101" t="n">
        <f aca="false" t="array" ref="G1839:G1839">SUM(IF(ewidencja!$A$8:$A$759=D1839,IF(ewidencja!$C$8:$C$759=E1839,ewidencja!$F$8:$F$759,0),0))</f>
        <v>0</v>
      </c>
      <c r="H1839" s="101" t="n">
        <f aca="false" t="array" ref="H1839:H1839">SUM(IF(ewidencja!$A$8:$A$759=D1839,IF(ewidencja!$C$8:$C$759=E1839,ewidencja!$G$8:$G$759,0),0))</f>
        <v>0</v>
      </c>
      <c r="K1839" s="111"/>
    </row>
    <row r="1840" s="51" customFormat="true" ht="12.75" hidden="true" customHeight="true" outlineLevel="0" collapsed="false">
      <c r="A1840" s="49" t="s">
        <v>720</v>
      </c>
      <c r="B1840" s="49"/>
      <c r="C1840" s="50" t="str">
        <f aca="false">INDEX((klasyfikacja!$B$2:$B$136),MATCH(A1840,klasyfikacja!$A$2:$A$136,0))</f>
        <v>Dotacja otrzymana z państwowego funduszu celowego na realizację zadań bieżących jednostek sektora finansów publicznych</v>
      </c>
      <c r="D1840" s="98" t="n">
        <v>851</v>
      </c>
      <c r="E1840" s="102" t="n">
        <v>2440</v>
      </c>
      <c r="F1840" s="100" t="n">
        <f aca="false">SUM(G1840:H1840)</f>
        <v>0</v>
      </c>
      <c r="G1840" s="101" t="n">
        <f aca="false" t="array" ref="G1840:G1840">SUM(IF(ewidencja!$A$8:$A$759=D1840,IF(ewidencja!$C$8:$C$759=E1840,ewidencja!$F$8:$F$759,0),0))</f>
        <v>0</v>
      </c>
      <c r="H1840" s="101" t="n">
        <f aca="false" t="array" ref="H1840:H1840">SUM(IF(ewidencja!$A$8:$A$759=D1840,IF(ewidencja!$C$8:$C$759=E1840,ewidencja!$G$8:$G$759,0),0))</f>
        <v>0</v>
      </c>
      <c r="K1840" s="111"/>
    </row>
    <row r="1841" s="51" customFormat="true" ht="12.75" hidden="true" customHeight="true" outlineLevel="0" collapsed="false">
      <c r="A1841" s="49" t="s">
        <v>722</v>
      </c>
      <c r="B1841" s="49"/>
      <c r="C1841" s="50" t="str">
        <f aca="false">INDEX((klasyfikacja!$B$2:$B$136),MATCH(A1841,klasyfikacja!$A$2:$A$136,0))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1841" s="98" t="n">
        <v>851</v>
      </c>
      <c r="E1841" s="102" t="n">
        <v>2442</v>
      </c>
      <c r="F1841" s="100" t="n">
        <f aca="false">SUM(G1841:H1841)</f>
        <v>0</v>
      </c>
      <c r="G1841" s="101" t="n">
        <f aca="false" t="array" ref="G1841:G1841">SUM(IF(ewidencja!$A$8:$A$759=D1841,IF(ewidencja!$C$8:$C$759=E1841,ewidencja!$F$8:$F$759,0),0))</f>
        <v>0</v>
      </c>
      <c r="H1841" s="101" t="n">
        <f aca="false" t="array" ref="H1841:H1841">SUM(IF(ewidencja!$A$8:$A$759=D1841,IF(ewidencja!$C$8:$C$759=E1841,ewidencja!$G$8:$G$759,0),0))</f>
        <v>0</v>
      </c>
      <c r="K1841" s="111"/>
    </row>
    <row r="1842" s="51" customFormat="true" ht="12.75" hidden="true" customHeight="true" outlineLevel="0" collapsed="false">
      <c r="A1842" s="49" t="s">
        <v>724</v>
      </c>
      <c r="B1842" s="49"/>
      <c r="C1842" s="50" t="str">
        <f aca="false">INDEX((klasyfikacja!$B$2:$B$136),MATCH(A1842,klasyfikacja!$A$2:$A$136,0))</f>
        <v>Środki otrzymane od pozostałych jednostek zaliczanych do sektora finansów publicznych na realizację zadań bieżących jednostek zaliczanych do sektora finansów publicznych</v>
      </c>
      <c r="D1842" s="98" t="n">
        <v>851</v>
      </c>
      <c r="E1842" s="102" t="n">
        <v>2460</v>
      </c>
      <c r="F1842" s="100" t="n">
        <f aca="false">SUM(G1842:H1842)</f>
        <v>0</v>
      </c>
      <c r="G1842" s="101" t="n">
        <f aca="false" t="array" ref="G1842:G1842">SUM(IF(ewidencja!$A$8:$A$759=D1842,IF(ewidencja!$C$8:$C$759=E1842,ewidencja!$F$8:$F$759,0),0))</f>
        <v>0</v>
      </c>
      <c r="H1842" s="101" t="n">
        <f aca="false" t="array" ref="H1842:H1842">SUM(IF(ewidencja!$A$8:$A$759=D1842,IF(ewidencja!$C$8:$C$759=E1842,ewidencja!$G$8:$G$759,0),0))</f>
        <v>0</v>
      </c>
      <c r="K1842" s="111"/>
    </row>
    <row r="1843" s="51" customFormat="true" ht="12.75" hidden="true" customHeight="true" outlineLevel="0" collapsed="false">
      <c r="A1843" s="49" t="s">
        <v>728</v>
      </c>
      <c r="B1843" s="49"/>
      <c r="C1843" s="50" t="str">
        <f aca="false">INDEX((klasyfikacja!$B$2:$B$136),MATCH(A1843,klasyfikacja!$A$2:$A$136,0))</f>
        <v>Rekompensaty utraconych dochodów w podatkach i opłatach lokalnych</v>
      </c>
      <c r="D1843" s="98" t="n">
        <v>851</v>
      </c>
      <c r="E1843" s="102" t="n">
        <v>2680</v>
      </c>
      <c r="F1843" s="100" t="n">
        <f aca="false">SUM(G1843:H1843)</f>
        <v>0</v>
      </c>
      <c r="G1843" s="101" t="n">
        <f aca="false" t="array" ref="G1843:G1843">SUM(IF(ewidencja!$A$8:$A$759=D1843,IF(ewidencja!$C$8:$C$759=E1843,ewidencja!$F$8:$F$759,0),0))</f>
        <v>0</v>
      </c>
      <c r="H1843" s="101" t="n">
        <f aca="false" t="array" ref="H1843:H1843">SUM(IF(ewidencja!$A$8:$A$759=D1843,IF(ewidencja!$C$8:$C$759=E1843,ewidencja!$G$8:$G$759,0),0))</f>
        <v>0</v>
      </c>
      <c r="K1843" s="111"/>
    </row>
    <row r="1844" s="51" customFormat="true" ht="12.75" hidden="true" customHeight="true" outlineLevel="0" collapsed="false">
      <c r="A1844" s="49" t="s">
        <v>730</v>
      </c>
      <c r="B1844" s="49"/>
      <c r="C1844" s="50" t="str">
        <f aca="false">INDEX((klasyfikacja!$B$2:$B$136),MATCH(A1844,klasyfikacja!$A$2:$A$136,0))</f>
        <v>Środki z Funduszu Pracy otrzymane na realizację zadań wynikających z odrębnych ustaw</v>
      </c>
      <c r="D1844" s="98" t="n">
        <v>851</v>
      </c>
      <c r="E1844" s="102" t="n">
        <v>2690</v>
      </c>
      <c r="F1844" s="100" t="n">
        <f aca="false">SUM(G1844:H1844)</f>
        <v>0</v>
      </c>
      <c r="G1844" s="101" t="n">
        <f aca="false" t="array" ref="G1844:G1844">SUM(IF(ewidencja!$A$8:$A$759=D1844,IF(ewidencja!$C$8:$C$759=E1844,ewidencja!$F$8:$F$759,0),0))</f>
        <v>0</v>
      </c>
      <c r="H1844" s="101" t="n">
        <f aca="false" t="array" ref="H1844:H1844">SUM(IF(ewidencja!$A$8:$A$759=D1844,IF(ewidencja!$C$8:$C$759=E1844,ewidencja!$G$8:$G$759,0),0))</f>
        <v>0</v>
      </c>
      <c r="K1844" s="111"/>
    </row>
    <row r="1845" s="51" customFormat="true" ht="12.75" hidden="true" customHeight="true" outlineLevel="0" collapsed="false">
      <c r="A1845" s="49" t="s">
        <v>732</v>
      </c>
      <c r="B1845" s="49"/>
      <c r="C1845" s="50" t="str">
        <f aca="false">INDEX((klasyfikacja!$B$2:$B$136),MATCH(A1845,klasyfikacja!$A$2:$A$136,0))</f>
        <v>Środki na dofinansowanie własnych zadań bieżących gmin, powiatów (związków gmin, związków powiatowo-gminnych, związków powiatów), samorządów województw, pozyskane z innych źródeł</v>
      </c>
      <c r="D1845" s="98" t="n">
        <v>851</v>
      </c>
      <c r="E1845" s="102" t="n">
        <v>2700</v>
      </c>
      <c r="F1845" s="100" t="n">
        <f aca="false">SUM(G1845:H1845)</f>
        <v>0</v>
      </c>
      <c r="G1845" s="101" t="n">
        <f aca="false" t="array" ref="G1845:G1845">SUM(IF(ewidencja!$A$8:$A$759=D1845,IF(ewidencja!$C$8:$C$759=E1845,ewidencja!$F$8:$F$759,0),0))</f>
        <v>0</v>
      </c>
      <c r="H1845" s="101" t="n">
        <f aca="false" t="array" ref="H1845:H1845">SUM(IF(ewidencja!$A$8:$A$759=D1845,IF(ewidencja!$C$8:$C$759=E1845,ewidencja!$G$8:$G$759,0),0))</f>
        <v>0</v>
      </c>
      <c r="K1845" s="111"/>
    </row>
    <row r="1846" s="51" customFormat="true" ht="12.75" hidden="true" customHeight="true" outlineLevel="0" collapsed="false">
      <c r="A1846" s="49" t="s">
        <v>734</v>
      </c>
      <c r="B1846" s="49"/>
      <c r="C1846" s="50" t="str">
        <f aca="false">INDEX((klasyfikacja!$B$2:$B$136),MATCH(A1846,klasyfikacja!$A$2:$A$136,0))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1846" s="98" t="n">
        <v>851</v>
      </c>
      <c r="E1846" s="102" t="n">
        <v>2701</v>
      </c>
      <c r="F1846" s="100" t="n">
        <f aca="false">SUM(G1846:H1846)</f>
        <v>0</v>
      </c>
      <c r="G1846" s="101" t="n">
        <f aca="false" t="array" ref="G1846:G1846">SUM(IF(ewidencja!$A$8:$A$759=D1846,IF(ewidencja!$C$8:$C$759=E1846,ewidencja!$F$8:$F$759,0),0))</f>
        <v>0</v>
      </c>
      <c r="H1846" s="101" t="n">
        <f aca="false" t="array" ref="H1846:H1846">SUM(IF(ewidencja!$A$8:$A$759=D1846,IF(ewidencja!$C$8:$C$759=E1846,ewidencja!$G$8:$G$759,0),0))</f>
        <v>0</v>
      </c>
      <c r="K1846" s="111"/>
    </row>
    <row r="1847" s="51" customFormat="true" ht="12.75" hidden="true" customHeight="true" outlineLevel="0" collapsed="false">
      <c r="A1847" s="49" t="s">
        <v>740</v>
      </c>
      <c r="B1847" s="49"/>
      <c r="C1847" s="50" t="str">
        <f aca="false">INDEX((klasyfikacja!$B$2:$B$136),MATCH(A1847,klasyfikacja!$A$2:$A$136,0))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1847" s="98" t="n">
        <v>851</v>
      </c>
      <c r="E1847" s="102" t="n">
        <v>2705</v>
      </c>
      <c r="F1847" s="100" t="n">
        <f aca="false">SUM(G1847:H1847)</f>
        <v>0</v>
      </c>
      <c r="G1847" s="101" t="n">
        <f aca="false" t="array" ref="G1847:G1847">SUM(IF(ewidencja!$A$8:$A$759=D1847,IF(ewidencja!$C$8:$C$759=E1847,ewidencja!$F$8:$F$759,0),0))</f>
        <v>0</v>
      </c>
      <c r="H1847" s="101" t="n">
        <f aca="false" t="array" ref="H1847:H1847">SUM(IF(ewidencja!$A$8:$A$759=D1847,IF(ewidencja!$C$8:$C$759=E1847,ewidencja!$G$8:$G$759,0),0))</f>
        <v>0</v>
      </c>
      <c r="K1847" s="111"/>
    </row>
    <row r="1848" s="51" customFormat="true" ht="12.75" hidden="true" customHeight="true" outlineLevel="0" collapsed="false">
      <c r="A1848" s="49" t="s">
        <v>742</v>
      </c>
      <c r="B1848" s="49"/>
      <c r="C1848" s="50" t="str">
        <f aca="false">INDEX((klasyfikacja!$B$2:$B$136),MATCH(A1848,klasyfikacja!$A$2:$A$136,0))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1848" s="98" t="n">
        <v>851</v>
      </c>
      <c r="E1848" s="102" t="n">
        <v>2706</v>
      </c>
      <c r="F1848" s="100" t="n">
        <f aca="false">SUM(G1848:H1848)</f>
        <v>0</v>
      </c>
      <c r="G1848" s="101" t="n">
        <f aca="false" t="array" ref="G1848:G1848">SUM(IF(ewidencja!$A$8:$A$759=D1848,IF(ewidencja!$C$8:$C$759=E1848,ewidencja!$F$8:$F$759,0),0))</f>
        <v>0</v>
      </c>
      <c r="H1848" s="101" t="n">
        <f aca="false" t="array" ref="H1848:H1848">SUM(IF(ewidencja!$A$8:$A$759=D1848,IF(ewidencja!$C$8:$C$759=E1848,ewidencja!$G$8:$G$759,0),0))</f>
        <v>0</v>
      </c>
      <c r="K1848" s="111"/>
    </row>
    <row r="1849" s="51" customFormat="true" ht="38.25" hidden="true" customHeight="true" outlineLevel="0" collapsed="false">
      <c r="A1849" s="49" t="s">
        <v>744</v>
      </c>
      <c r="B1849" s="49"/>
      <c r="C1849" s="50" t="str">
        <f aca="false">INDEX((klasyfikacja!$B$2:$B$136),MATCH(A1849,klasyfikacja!$A$2:$A$136,0))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1849" s="98" t="n">
        <v>851</v>
      </c>
      <c r="E1849" s="102" t="n">
        <v>2707</v>
      </c>
      <c r="F1849" s="100" t="n">
        <f aca="false">SUM(G1849:H1849)</f>
        <v>0</v>
      </c>
      <c r="G1849" s="101" t="n">
        <f aca="false" t="array" ref="G1849:G1849">SUM(IF(ewidencja!$A$8:$A$759=D1849,IF(ewidencja!$C$8:$C$759=E1849,ewidencja!$F$8:$F$759,0),0))</f>
        <v>0</v>
      </c>
      <c r="H1849" s="101" t="n">
        <f aca="false" t="array" ref="H1849:H1849">SUM(IF(ewidencja!$A$8:$A$759=D1849,IF(ewidencja!$C$8:$C$759=E1849,ewidencja!$G$8:$G$759,0),0))</f>
        <v>0</v>
      </c>
      <c r="K1849" s="111"/>
    </row>
    <row r="1850" s="51" customFormat="true" ht="12.75" hidden="true" customHeight="true" outlineLevel="0" collapsed="false">
      <c r="A1850" s="49" t="s">
        <v>746</v>
      </c>
      <c r="B1850" s="49"/>
      <c r="C1850" s="50" t="str">
        <f aca="false">INDEX((klasyfikacja!$B$2:$B$136),MATCH(A1850,klasyfikacja!$A$2:$A$136,0))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850" s="98" t="n">
        <v>851</v>
      </c>
      <c r="E1850" s="102" t="n">
        <v>2708</v>
      </c>
      <c r="F1850" s="100" t="n">
        <f aca="false">SUM(G1850:H1850)</f>
        <v>0</v>
      </c>
      <c r="G1850" s="101" t="n">
        <f aca="false" t="array" ref="G1850:G1850">SUM(IF(ewidencja!$A$8:$A$759=D1850,IF(ewidencja!$C$8:$C$759=E1850,ewidencja!$F$8:$F$759,0),0))</f>
        <v>0</v>
      </c>
      <c r="H1850" s="101" t="n">
        <f aca="false" t="array" ref="H1850:H1850">SUM(IF(ewidencja!$A$8:$A$759=D1850,IF(ewidencja!$C$8:$C$759=E1850,ewidencja!$G$8:$G$759,0),0))</f>
        <v>0</v>
      </c>
      <c r="K1850" s="111"/>
    </row>
    <row r="1851" s="51" customFormat="true" ht="25.5" hidden="true" customHeight="true" outlineLevel="0" collapsed="false">
      <c r="A1851" s="49" t="s">
        <v>750</v>
      </c>
      <c r="B1851" s="49"/>
      <c r="C1851" s="50" t="str">
        <f aca="false">INDEX((klasyfikacja!$B$2:$B$136),MATCH(A1851,klasyfikacja!$A$2:$A$136,0))</f>
        <v>Dotacja celowa otrzymana z tytułu pomocy finansowej udzielanej między jednostkami samorządu terytorialnego na dofinansowanie własnych zadań bieżących</v>
      </c>
      <c r="D1851" s="98" t="n">
        <v>851</v>
      </c>
      <c r="E1851" s="102" t="n">
        <v>2710</v>
      </c>
      <c r="F1851" s="100" t="n">
        <f aca="false">SUM(G1851:H1851)</f>
        <v>0</v>
      </c>
      <c r="G1851" s="101" t="n">
        <f aca="false" t="array" ref="G1851:G1851">SUM(IF(ewidencja!$A$8:$A$759=D1851,IF(ewidencja!$C$8:$C$759=E1851,ewidencja!$F$8:$F$759,0),0))</f>
        <v>0</v>
      </c>
      <c r="H1851" s="101" t="n">
        <f aca="false" t="array" ref="H1851:H1851">SUM(IF(ewidencja!$A$8:$A$759=D1851,IF(ewidencja!$C$8:$C$759=E1851,ewidencja!$G$8:$G$759,0),0))</f>
        <v>0</v>
      </c>
      <c r="K1851" s="111"/>
    </row>
    <row r="1852" s="112" customFormat="true" ht="12.75" hidden="true" customHeight="true" outlineLevel="0" collapsed="false">
      <c r="A1852" s="49" t="s">
        <v>752</v>
      </c>
      <c r="B1852" s="49"/>
      <c r="C1852" s="50" t="str">
        <f aca="false">INDEX((klasyfikacja!$B$2:$B$136),MATCH(A1852,klasyfikacja!$A$2:$A$136,0))</f>
        <v>Środki na uzupełnienie dochodów gmin</v>
      </c>
      <c r="D1852" s="98" t="n">
        <v>851</v>
      </c>
      <c r="E1852" s="102" t="n">
        <v>2750</v>
      </c>
      <c r="F1852" s="100" t="n">
        <f aca="false">SUM(G1852:H1852)</f>
        <v>0</v>
      </c>
      <c r="G1852" s="101" t="n">
        <f aca="false" t="array" ref="G1852:G1852">SUM(IF(ewidencja!$A$8:$A$759=D1852,IF(ewidencja!$C$8:$C$759=E1852,ewidencja!$F$8:$F$759,0),0))</f>
        <v>0</v>
      </c>
      <c r="H1852" s="101" t="n">
        <f aca="false" t="array" ref="H1852:H1852">SUM(IF(ewidencja!$A$8:$A$759=D1852,IF(ewidencja!$C$8:$C$759=E1852,ewidencja!$G$8:$G$759,0),0))</f>
        <v>0</v>
      </c>
    </row>
    <row r="1853" s="112" customFormat="true" ht="12.75" hidden="true" customHeight="true" outlineLevel="0" collapsed="false">
      <c r="A1853" s="49" t="s">
        <v>754</v>
      </c>
      <c r="B1853" s="49"/>
      <c r="C1853" s="50" t="str">
        <f aca="false">INDEX((klasyfikacja!$B$2:$B$136),MATCH(A1853,klasyfikacja!$A$2:$A$136,0))</f>
        <v>Środki na uzupełnienie dochodów powiatów</v>
      </c>
      <c r="D1853" s="98" t="n">
        <v>851</v>
      </c>
      <c r="E1853" s="102" t="n">
        <v>2760</v>
      </c>
      <c r="F1853" s="100" t="n">
        <f aca="false">SUM(G1853:H1853)</f>
        <v>0</v>
      </c>
      <c r="G1853" s="101" t="n">
        <f aca="false" t="array" ref="G1853:G1853">SUM(IF(ewidencja!$A$8:$A$759=D1853,IF(ewidencja!$C$8:$C$759=E1853,ewidencja!$F$8:$F$759,0),0))</f>
        <v>0</v>
      </c>
      <c r="H1853" s="101" t="n">
        <f aca="false" t="array" ref="H1853:H1853">SUM(IF(ewidencja!$A$8:$A$759=D1853,IF(ewidencja!$C$8:$C$759=E1853,ewidencja!$G$8:$G$759,0),0))</f>
        <v>0</v>
      </c>
    </row>
    <row r="1854" s="112" customFormat="true" ht="12.75" hidden="true" customHeight="true" outlineLevel="0" collapsed="false">
      <c r="A1854" s="49" t="s">
        <v>756</v>
      </c>
      <c r="B1854" s="49"/>
      <c r="C1854" s="50" t="str">
        <f aca="false">INDEX((klasyfikacja!$B$2:$B$136),MATCH(A1854,klasyfikacja!$A$2:$A$136,0))</f>
        <v>Środki na utrzymanie rzecznych przepraw promowych oraz na remonty, utrzymanie, ochronę i zarządzanie drogami krajowymi i wojewódzkimi w granicach miast na prawach powiatu</v>
      </c>
      <c r="D1854" s="98" t="n">
        <v>851</v>
      </c>
      <c r="E1854" s="102" t="n">
        <v>2790</v>
      </c>
      <c r="F1854" s="100" t="n">
        <f aca="false">SUM(G1854:H1854)</f>
        <v>0</v>
      </c>
      <c r="G1854" s="101" t="n">
        <f aca="false" t="array" ref="G1854:G1854">SUM(IF(ewidencja!$A$8:$A$759=D1854,IF(ewidencja!$C$8:$C$759=E1854,ewidencja!$F$8:$F$759,0),0))</f>
        <v>0</v>
      </c>
      <c r="H1854" s="101" t="n">
        <f aca="false" t="array" ref="H1854:H1854">SUM(IF(ewidencja!$A$8:$A$759=D1854,IF(ewidencja!$C$8:$C$759=E1854,ewidencja!$G$8:$G$759,0),0))</f>
        <v>0</v>
      </c>
    </row>
    <row r="1855" s="112" customFormat="true" ht="12.75" hidden="true" customHeight="true" outlineLevel="0" collapsed="false">
      <c r="A1855" s="49" t="s">
        <v>758</v>
      </c>
      <c r="B1855" s="49"/>
      <c r="C1855" s="50" t="str">
        <f aca="false">INDEX((klasyfikacja!$B$2:$B$136),MATCH(A1855,klasyfikacja!$A$2:$A$136,0))</f>
        <v>Dotacja z budżetu państwa dla gmin uzdrowiskowych</v>
      </c>
      <c r="D1855" s="98" t="n">
        <v>851</v>
      </c>
      <c r="E1855" s="102" t="n">
        <v>2870</v>
      </c>
      <c r="F1855" s="100" t="n">
        <f aca="false">SUM(G1855:H1855)</f>
        <v>0</v>
      </c>
      <c r="G1855" s="101" t="n">
        <f aca="false" t="array" ref="G1855:G1855">SUM(IF(ewidencja!$A$8:$A$759=D1855,IF(ewidencja!$C$8:$C$759=E1855,ewidencja!$F$8:$F$759,0),0))</f>
        <v>0</v>
      </c>
      <c r="H1855" s="101" t="n">
        <f aca="false" t="array" ref="H1855:H1855">SUM(IF(ewidencja!$A$8:$A$759=D1855,IF(ewidencja!$C$8:$C$759=E1855,ewidencja!$G$8:$G$759,0),0))</f>
        <v>0</v>
      </c>
    </row>
    <row r="1856" s="112" customFormat="true" ht="26.25" hidden="true" customHeight="true" outlineLevel="0" collapsed="false">
      <c r="A1856" s="49" t="s">
        <v>760</v>
      </c>
      <c r="B1856" s="49"/>
      <c r="C1856" s="50" t="str">
        <f aca="false">INDEX((klasyfikacja!$B$2:$B$136),MATCH(A1856,klasyfikacja!$A$2:$A$136,0))</f>
        <v>Wpływy ze zwrotów dotacji oraz płatności wykorzystanych niezgodnie z przeznaczeniem lub wykorzystanych z naruszeniem procedur, o których mowa w art. 184 ustawy, pobranych nienależnie lub w nadmiernej wysokości</v>
      </c>
      <c r="D1856" s="98" t="n">
        <v>851</v>
      </c>
      <c r="E1856" s="102" t="n">
        <v>2910</v>
      </c>
      <c r="F1856" s="100" t="n">
        <f aca="false">SUM(G1856:H1856)</f>
        <v>0</v>
      </c>
      <c r="G1856" s="101" t="n">
        <f aca="false" t="array" ref="G1856:G1856">SUM(IF(ewidencja!$A$8:$A$759=D1856,IF(ewidencja!$C$8:$C$759=E1856,ewidencja!$F$8:$F$759,0),0))</f>
        <v>0</v>
      </c>
      <c r="H1856" s="101" t="n">
        <f aca="false" t="array" ref="H1856:H1856">SUM(IF(ewidencja!$A$8:$A$759=D1856,IF(ewidencja!$C$8:$C$759=E1856,ewidencja!$G$8:$G$759,0),0))</f>
        <v>0</v>
      </c>
    </row>
    <row r="1857" s="112" customFormat="true" ht="12.75" hidden="true" customHeight="true" outlineLevel="0" collapsed="false">
      <c r="A1857" s="49" t="s">
        <v>762</v>
      </c>
      <c r="B1857" s="49"/>
      <c r="C1857" s="50" t="str">
        <f aca="false">INDEX((klasyfikacja!$B$2:$B$136),MATCH(A1857,klasyfikacja!$A$2:$A$136,0))</f>
        <v>Subwencje ogólne z budżetu państwa</v>
      </c>
      <c r="D1857" s="98" t="n">
        <v>851</v>
      </c>
      <c r="E1857" s="102" t="n">
        <v>2920</v>
      </c>
      <c r="F1857" s="100" t="n">
        <f aca="false">SUM(G1857:H1857)</f>
        <v>0</v>
      </c>
      <c r="G1857" s="101" t="n">
        <f aca="false" t="array" ref="G1857:G1857">SUM(IF(ewidencja!$A$8:$A$759=D1857,IF(ewidencja!$C$8:$C$759=E1857,ewidencja!$F$8:$F$759,0),0))</f>
        <v>0</v>
      </c>
      <c r="H1857" s="101" t="n">
        <f aca="false" t="array" ref="H1857:H1857">SUM(IF(ewidencja!$A$8:$A$759=D1857,IF(ewidencja!$C$8:$C$759=E1857,ewidencja!$G$8:$G$759,0),0))</f>
        <v>0</v>
      </c>
    </row>
    <row r="1858" s="112" customFormat="true" ht="12.75" hidden="true" customHeight="true" outlineLevel="0" collapsed="false">
      <c r="A1858" s="49" t="s">
        <v>764</v>
      </c>
      <c r="B1858" s="49"/>
      <c r="C1858" s="50" t="str">
        <f aca="false">INDEX((klasyfikacja!$B$2:$B$136),MATCH(A1858,klasyfikacja!$A$2:$A$136,0))</f>
        <v>Wpływy ze zwrotów niewykorzystanych dotacji oraz płatności</v>
      </c>
      <c r="D1858" s="98" t="n">
        <v>851</v>
      </c>
      <c r="E1858" s="102" t="n">
        <v>2950</v>
      </c>
      <c r="F1858" s="100" t="n">
        <f aca="false">SUM(G1858:H1858)</f>
        <v>0</v>
      </c>
      <c r="G1858" s="101" t="n">
        <f aca="false" t="array" ref="G1858:G1858">SUM(IF(ewidencja!$A$8:$A$759=D1858,IF(ewidencja!$C$8:$C$759=E1858,ewidencja!$F$8:$F$759,0),0))</f>
        <v>0</v>
      </c>
      <c r="H1858" s="101" t="n">
        <f aca="false" t="array" ref="H1858:H1858">SUM(IF(ewidencja!$A$8:$A$759=D1858,IF(ewidencja!$C$8:$C$759=E1858,ewidencja!$G$8:$G$759,0),0))</f>
        <v>0</v>
      </c>
    </row>
    <row r="1859" s="112" customFormat="true" ht="18" hidden="true" customHeight="true" outlineLevel="0" collapsed="false">
      <c r="A1859" s="94"/>
      <c r="B1859" s="94"/>
      <c r="C1859" s="95" t="s">
        <v>869</v>
      </c>
      <c r="D1859" s="98"/>
      <c r="E1859" s="104"/>
      <c r="F1859" s="96" t="n">
        <f aca="false">SUM(G1859:H1859)</f>
        <v>0</v>
      </c>
      <c r="G1859" s="97" t="n">
        <f aca="false">SUM(G1860:G1894)</f>
        <v>0</v>
      </c>
      <c r="H1859" s="97" t="n">
        <f aca="false">SUM(H1860:H1894)</f>
        <v>0</v>
      </c>
    </row>
    <row r="1860" s="112" customFormat="true" ht="12.75" hidden="true" customHeight="true" outlineLevel="0" collapsed="false">
      <c r="A1860" s="49" t="s">
        <v>766</v>
      </c>
      <c r="B1860" s="49"/>
      <c r="C1860" s="50" t="str">
        <f aca="false">INDEX((klasyfikacja!$B$2:$B$136),MATCH(A1860,klasyfikacja!$A$2:$A$136,0))</f>
        <v>Wpływy z tytułu przekształcenia prawa użytkowania wieczystego w prawo własności</v>
      </c>
      <c r="D1860" s="98" t="n">
        <v>851</v>
      </c>
      <c r="E1860" s="102" t="s">
        <v>419</v>
      </c>
      <c r="F1860" s="100" t="n">
        <f aca="false">SUM(G1860:H1860)</f>
        <v>0</v>
      </c>
      <c r="G1860" s="101" t="n">
        <f aca="false" t="array" ref="G1860:G1860">SUM(IF(ewidencja!$A$8:$A$759=D1860,IF(ewidencja!$C$8:$C$759=E1860,ewidencja!$F$8:$F$759,0),0))</f>
        <v>0</v>
      </c>
      <c r="H1860" s="101" t="n">
        <f aca="false" t="array" ref="H1860:H1860">SUM(IF(ewidencja!$A$8:$A$759=D1860,IF(ewidencja!$C$8:$C$759=E1860,ewidencja!$G$8:$G$759,0),0))</f>
        <v>0</v>
      </c>
    </row>
    <row r="1861" s="112" customFormat="true" ht="12.75" hidden="true" customHeight="true" outlineLevel="0" collapsed="false">
      <c r="A1861" s="49" t="s">
        <v>768</v>
      </c>
      <c r="B1861" s="49"/>
      <c r="C1861" s="50" t="str">
        <f aca="false">INDEX((klasyfikacja!$B$2:$B$136),MATCH(A1861,klasyfikacja!$A$2:$A$136,0))</f>
        <v>Wpłaty z tytułu odpłatnego nabycia prawa własności oraz prawa użytkowania wieczystego nieruchomości</v>
      </c>
      <c r="D1861" s="98" t="n">
        <v>851</v>
      </c>
      <c r="E1861" s="102" t="s">
        <v>475</v>
      </c>
      <c r="F1861" s="100" t="n">
        <f aca="false">SUM(G1861:H1861)</f>
        <v>0</v>
      </c>
      <c r="G1861" s="101" t="n">
        <f aca="false" t="array" ref="G1861:G1861">SUM(IF(ewidencja!$A$8:$A$759=D1861,IF(ewidencja!$C$8:$C$759=E1861,ewidencja!$F$8:$F$759,0),0))</f>
        <v>0</v>
      </c>
      <c r="H1861" s="101" t="n">
        <f aca="false" t="array" ref="H1861:H1861">SUM(IF(ewidencja!$A$8:$A$759=D1861,IF(ewidencja!$C$8:$C$759=E1861,ewidencja!$G$8:$G$759,0),0))</f>
        <v>0</v>
      </c>
    </row>
    <row r="1862" s="112" customFormat="true" ht="12.75" hidden="true" customHeight="true" outlineLevel="0" collapsed="false">
      <c r="A1862" s="49" t="s">
        <v>770</v>
      </c>
      <c r="B1862" s="49"/>
      <c r="C1862" s="50" t="str">
        <f aca="false">INDEX((klasyfikacja!$B$2:$B$136),MATCH(A1862,klasyfikacja!$A$2:$A$136,0))</f>
        <v>Wpływy ze zbycia praw majątkowych</v>
      </c>
      <c r="D1862" s="98" t="n">
        <v>851</v>
      </c>
      <c r="E1862" s="102" t="s">
        <v>870</v>
      </c>
      <c r="F1862" s="100" t="n">
        <f aca="false">SUM(G1862:H1862)</f>
        <v>0</v>
      </c>
      <c r="G1862" s="101" t="n">
        <f aca="false" t="array" ref="G1862:G1862">SUM(IF(ewidencja!$A$8:$A$759=D1862,IF(ewidencja!$C$8:$C$759=E1862,ewidencja!$F$8:$F$759,0),0))</f>
        <v>0</v>
      </c>
      <c r="H1862" s="101" t="n">
        <f aca="false" t="array" ref="H1862:H1862">SUM(IF(ewidencja!$A$8:$A$759=D1862,IF(ewidencja!$C$8:$C$759=E1862,ewidencja!$G$8:$G$759,0),0))</f>
        <v>0</v>
      </c>
    </row>
    <row r="1863" s="112" customFormat="true" ht="12.75" hidden="true" customHeight="true" outlineLevel="0" collapsed="false">
      <c r="A1863" s="49" t="s">
        <v>772</v>
      </c>
      <c r="B1863" s="49"/>
      <c r="C1863" s="50" t="str">
        <f aca="false">INDEX((klasyfikacja!$B$2:$B$136),MATCH(A1863,klasyfikacja!$A$2:$A$136,0))</f>
        <v>Wpływy z tytułu odszkodowania za przejęte nieruchomości pod inwestycje celu publicznego</v>
      </c>
      <c r="D1863" s="98" t="n">
        <v>851</v>
      </c>
      <c r="E1863" s="102" t="s">
        <v>871</v>
      </c>
      <c r="F1863" s="100" t="n">
        <f aca="false">SUM(G1863:H1863)</f>
        <v>0</v>
      </c>
      <c r="G1863" s="101" t="n">
        <f aca="false" t="array" ref="G1863:G1863">SUM(IF(ewidencja!$A$8:$A$759=D1863,IF(ewidencja!$C$8:$C$759=E1863,ewidencja!$F$8:$F$759,0),0))</f>
        <v>0</v>
      </c>
      <c r="H1863" s="101" t="n">
        <f aca="false" t="array" ref="H1863:H1863">SUM(IF(ewidencja!$A$8:$A$759=D1863,IF(ewidencja!$C$8:$C$759=E1863,ewidencja!$G$8:$G$759,0),0))</f>
        <v>0</v>
      </c>
    </row>
    <row r="1864" s="112" customFormat="true" ht="12.75" hidden="true" customHeight="true" outlineLevel="0" collapsed="false">
      <c r="A1864" s="49" t="s">
        <v>774</v>
      </c>
      <c r="B1864" s="49"/>
      <c r="C1864" s="50" t="str">
        <f aca="false">INDEX((klasyfikacja!$B$2:$B$136),MATCH(A1864,klasyfikacja!$A$2:$A$136,0))</f>
        <v>Wpływy ze sprzedaży składników majątkowych</v>
      </c>
      <c r="D1864" s="98" t="n">
        <v>851</v>
      </c>
      <c r="E1864" s="102" t="s">
        <v>472</v>
      </c>
      <c r="F1864" s="100" t="n">
        <f aca="false">SUM(G1864:H1864)</f>
        <v>0</v>
      </c>
      <c r="G1864" s="101" t="n">
        <f aca="false" t="array" ref="G1864:G1864">SUM(IF(ewidencja!$A$8:$A$759=D1864,IF(ewidencja!$C$8:$C$759=E1864,ewidencja!$F$8:$F$759,0),0))</f>
        <v>0</v>
      </c>
      <c r="H1864" s="101" t="n">
        <f aca="false" t="array" ref="H1864:H1864">SUM(IF(ewidencja!$A$8:$A$759=D1864,IF(ewidencja!$C$8:$C$759=E1864,ewidencja!$G$8:$G$759,0),0))</f>
        <v>0</v>
      </c>
    </row>
    <row r="1865" s="112" customFormat="true" ht="12.75" hidden="true" customHeight="true" outlineLevel="0" collapsed="false">
      <c r="A1865" s="49" t="s">
        <v>776</v>
      </c>
      <c r="B1865" s="49"/>
      <c r="C1865" s="50" t="str">
        <f aca="false">INDEX((klasyfikacja!$B$2:$B$136),MATCH(A1865,klasyfikacja!$A$2:$A$136,0))</f>
        <v>Środki z Funduszu Przeciwdziałania COVID-19 na finansowanie lub dofinansowanie kosztów realizacji inwestycji i zakupów inwestycyjnych związanych z przeciwdziałaniem COVID-19</v>
      </c>
      <c r="D1865" s="98" t="n">
        <v>851</v>
      </c>
      <c r="E1865" s="102" t="n">
        <v>6090</v>
      </c>
      <c r="F1865" s="100" t="n">
        <f aca="false">SUM(G1865:H1865)</f>
        <v>0</v>
      </c>
      <c r="G1865" s="101" t="n">
        <f aca="false" t="array" ref="G1865:G1865">SUM(IF(ewidencja!$A$8:$A$759=D1865,IF(ewidencja!$C$8:$C$759=E1865,ewidencja!$F$8:$F$759,0),0))</f>
        <v>0</v>
      </c>
      <c r="H1865" s="101" t="n">
        <f aca="false" t="array" ref="H1865:H1865">SUM(IF(ewidencja!$A$8:$A$759=D1865,IF(ewidencja!$C$8:$C$759=E1865,ewidencja!$G$8:$G$759,0),0))</f>
        <v>0</v>
      </c>
    </row>
    <row r="1866" s="112" customFormat="true" ht="12.75" hidden="true" customHeight="true" outlineLevel="0" collapsed="false">
      <c r="A1866" s="49" t="s">
        <v>778</v>
      </c>
      <c r="B1866" s="49"/>
      <c r="C1866" s="50" t="str">
        <f aca="false">INDEX((klasyfikacja!$B$2:$B$136),MATCH(A1866,klasyfikacja!$A$2:$A$136,0))</f>
        <v>Środki na inwestycje na drogach publicznych powiatowych i wojewódzkich oraz na drogach powiatowych, wojewódzkich i krajowych w granicach miast na prawach powiatu</v>
      </c>
      <c r="D1866" s="98" t="n">
        <v>851</v>
      </c>
      <c r="E1866" s="102" t="n">
        <v>6180</v>
      </c>
      <c r="F1866" s="100" t="n">
        <f aca="false">SUM(G1866:H1866)</f>
        <v>0</v>
      </c>
      <c r="G1866" s="101" t="n">
        <f aca="false" t="array" ref="G1866:G1866">SUM(IF(ewidencja!$A$8:$A$759=D1866,IF(ewidencja!$C$8:$C$759=E1866,ewidencja!$F$8:$F$759,0),0))</f>
        <v>0</v>
      </c>
      <c r="H1866" s="101" t="n">
        <f aca="false" t="array" ref="H1866:H1866">SUM(IF(ewidencja!$A$8:$A$759=D1866,IF(ewidencja!$C$8:$C$759=E1866,ewidencja!$G$8:$G$759,0),0))</f>
        <v>0</v>
      </c>
    </row>
    <row r="1867" s="112" customFormat="true" ht="37.5" hidden="true" customHeight="true" outlineLevel="0" collapsed="false">
      <c r="A1867" s="49" t="s">
        <v>780</v>
      </c>
      <c r="B1867" s="49"/>
      <c r="C1867" s="50" t="str">
        <f aca="false">INDEX((klasyfikacja!$B$2:$B$136),MATCH(A1867,klasyfikacja!$A$2:$A$136,0))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867" s="98" t="n">
        <v>851</v>
      </c>
      <c r="E1867" s="102" t="n">
        <v>6207</v>
      </c>
      <c r="F1867" s="100" t="n">
        <f aca="false">SUM(G1867:H1867)</f>
        <v>0</v>
      </c>
      <c r="G1867" s="101" t="n">
        <f aca="false" t="array" ref="G1867:G1867">SUM(IF(ewidencja!$A$8:$A$759=D1867,IF(ewidencja!$C$8:$C$759=E1867,ewidencja!$F$8:$F$759,0),0))</f>
        <v>0</v>
      </c>
      <c r="H1867" s="101" t="n">
        <f aca="false" t="array" ref="H1867:H1867">SUM(IF(ewidencja!$A$8:$A$759=D1867,IF(ewidencja!$C$8:$C$759=E1867,ewidencja!$G$8:$G$759,0),0))</f>
        <v>0</v>
      </c>
    </row>
    <row r="1868" s="112" customFormat="true" ht="63.75" hidden="true" customHeight="true" outlineLevel="0" collapsed="false">
      <c r="A1868" s="49" t="s">
        <v>782</v>
      </c>
      <c r="B1868" s="49"/>
      <c r="C1868" s="50" t="str">
        <f aca="false">INDEX((klasyfikacja!$B$2:$B$136),MATCH(A1868,klasyfikacja!$A$2:$A$136,0))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868" s="98" t="n">
        <v>851</v>
      </c>
      <c r="E1868" s="102" t="n">
        <v>6208</v>
      </c>
      <c r="F1868" s="100" t="n">
        <f aca="false">SUM(G1868:H1868)</f>
        <v>0</v>
      </c>
      <c r="G1868" s="101" t="n">
        <f aca="false" t="array" ref="G1868:G1868">SUM(IF(ewidencja!$A$8:$A$759=D1868,IF(ewidencja!$C$8:$C$759=E1868,ewidencja!$F$8:$F$759,0),0))</f>
        <v>0</v>
      </c>
      <c r="H1868" s="101" t="n">
        <f aca="false" t="array" ref="H1868:H1868">SUM(IF(ewidencja!$A$8:$A$759=D1868,IF(ewidencja!$C$8:$C$759=E1868,ewidencja!$G$8:$G$759,0),0))</f>
        <v>0</v>
      </c>
    </row>
    <row r="1869" s="112" customFormat="true" ht="63.75" hidden="true" customHeight="true" outlineLevel="0" collapsed="false">
      <c r="A1869" s="49" t="s">
        <v>784</v>
      </c>
      <c r="B1869" s="49"/>
      <c r="C1869" s="50" t="str">
        <f aca="false">INDEX((klasyfikacja!$B$2:$B$136),MATCH(A1869,klasyfikacja!$A$2:$A$136,0))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869" s="98" t="n">
        <v>851</v>
      </c>
      <c r="E1869" s="102" t="n">
        <v>6209</v>
      </c>
      <c r="F1869" s="100" t="n">
        <f aca="false">SUM(G1869:H1869)</f>
        <v>0</v>
      </c>
      <c r="G1869" s="101" t="n">
        <f aca="false" t="array" ref="G1869:G1869">SUM(IF(ewidencja!$A$8:$A$759=D1869,IF(ewidencja!$C$8:$C$759=E1869,ewidencja!$F$8:$F$759,0),0))</f>
        <v>0</v>
      </c>
      <c r="H1869" s="101" t="n">
        <f aca="false" t="array" ref="H1869:H1869">SUM(IF(ewidencja!$A$8:$A$759=D1869,IF(ewidencja!$C$8:$C$759=E1869,ewidencja!$G$8:$G$759,0),0))</f>
        <v>0</v>
      </c>
    </row>
    <row r="1870" s="112" customFormat="true" ht="37.5" hidden="true" customHeight="true" outlineLevel="0" collapsed="false">
      <c r="A1870" s="49" t="s">
        <v>786</v>
      </c>
      <c r="B1870" s="49"/>
      <c r="C1870" s="50" t="str">
        <f aca="false">INDEX((klasyfikacja!$B$2:$B$136),MATCH(A1870,klasyfikacja!$A$2:$A$136,0))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870" s="98" t="n">
        <v>851</v>
      </c>
      <c r="E1870" s="102" t="n">
        <v>6257</v>
      </c>
      <c r="F1870" s="100" t="n">
        <f aca="false">SUM(G1870:H1870)</f>
        <v>0</v>
      </c>
      <c r="G1870" s="101" t="n">
        <f aca="false" t="array" ref="G1870:G1870">SUM(IF(ewidencja!$A$8:$A$759=D1870,IF(ewidencja!$C$8:$C$759=E1870,ewidencja!$F$8:$F$759,0),0))</f>
        <v>0</v>
      </c>
      <c r="H1870" s="101" t="n">
        <f aca="false" t="array" ref="H1870:H1870">SUM(IF(ewidencja!$A$8:$A$759=D1870,IF(ewidencja!$C$8:$C$759=E1870,ewidencja!$G$8:$G$759,0),0))</f>
        <v>0</v>
      </c>
    </row>
    <row r="1871" s="112" customFormat="true" ht="37.5" hidden="true" customHeight="true" outlineLevel="0" collapsed="false">
      <c r="A1871" s="49" t="s">
        <v>787</v>
      </c>
      <c r="B1871" s="49"/>
      <c r="C1871" s="50" t="str">
        <f aca="false">INDEX((klasyfikacja!$B$2:$B$136),MATCH(A1871,klasyfikacja!$A$2:$A$136,0))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871" s="98" t="n">
        <v>851</v>
      </c>
      <c r="E1871" s="102" t="n">
        <v>6258</v>
      </c>
      <c r="F1871" s="100" t="n">
        <f aca="false">SUM(G1871:H1871)</f>
        <v>0</v>
      </c>
      <c r="G1871" s="101" t="n">
        <f aca="false" t="array" ref="G1871:G1871">SUM(IF(ewidencja!$A$8:$A$759=D1871,IF(ewidencja!$C$8:$C$759=E1871,ewidencja!$F$8:$F$759,0),0))</f>
        <v>0</v>
      </c>
      <c r="H1871" s="101" t="n">
        <f aca="false" t="array" ref="H1871:H1871">SUM(IF(ewidencja!$A$8:$A$759=D1871,IF(ewidencja!$C$8:$C$759=E1871,ewidencja!$G$8:$G$759,0),0))</f>
        <v>0</v>
      </c>
    </row>
    <row r="1872" s="112" customFormat="true" ht="37.5" hidden="true" customHeight="true" outlineLevel="0" collapsed="false">
      <c r="A1872" s="49" t="s">
        <v>788</v>
      </c>
      <c r="B1872" s="49"/>
      <c r="C1872" s="50" t="str">
        <f aca="false">INDEX((klasyfikacja!$B$2:$B$136),MATCH(A1872,klasyfikacja!$A$2:$A$136,0))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872" s="98" t="n">
        <v>851</v>
      </c>
      <c r="E1872" s="102" t="n">
        <v>6259</v>
      </c>
      <c r="F1872" s="100" t="n">
        <f aca="false">SUM(G1872:H1872)</f>
        <v>0</v>
      </c>
      <c r="G1872" s="101" t="n">
        <f aca="false" t="array" ref="G1872:G1872">SUM(IF(ewidencja!$A$8:$A$759=D1872,IF(ewidencja!$C$8:$C$759=E1872,ewidencja!$F$8:$F$759,0),0))</f>
        <v>0</v>
      </c>
      <c r="H1872" s="101" t="n">
        <f aca="false" t="array" ref="H1872:H1872">SUM(IF(ewidencja!$A$8:$A$759=D1872,IF(ewidencja!$C$8:$C$759=E1872,ewidencja!$G$8:$G$759,0),0))</f>
        <v>0</v>
      </c>
    </row>
    <row r="1873" s="112" customFormat="true" ht="12.75" hidden="true" customHeight="true" outlineLevel="0" collapsed="false">
      <c r="A1873" s="49" t="s">
        <v>789</v>
      </c>
      <c r="B1873" s="49"/>
      <c r="C1873" s="50" t="str">
        <f aca="false">INDEX((klasyfikacja!$B$2:$B$136),MATCH(A1873,klasyfikacja!$A$2:$A$136,0))</f>
        <v>Dotacja otrzymana z państwowych funduszy celowych na finansowanie lub dofinansowanie kosztów realizacji inwestycji i zakupów inwestycyjnych jednostek sektora finansów publicznych</v>
      </c>
      <c r="D1873" s="98" t="n">
        <v>851</v>
      </c>
      <c r="E1873" s="102" t="n">
        <v>6260</v>
      </c>
      <c r="F1873" s="100" t="n">
        <f aca="false">SUM(G1873:H1873)</f>
        <v>0</v>
      </c>
      <c r="G1873" s="101" t="n">
        <f aca="false" t="array" ref="G1873:G1873">SUM(IF(ewidencja!$A$8:$A$759=D1873,IF(ewidencja!$C$8:$C$759=E1873,ewidencja!$F$8:$F$759,0),0))</f>
        <v>0</v>
      </c>
      <c r="H1873" s="101" t="n">
        <f aca="false" t="array" ref="H1873:H1873">SUM(IF(ewidencja!$A$8:$A$759=D1873,IF(ewidencja!$C$8:$C$759=E1873,ewidencja!$G$8:$G$759,0),0))</f>
        <v>0</v>
      </c>
    </row>
    <row r="1874" s="112" customFormat="true" ht="12.75" hidden="true" customHeight="true" outlineLevel="0" collapsed="false">
      <c r="A1874" s="49" t="s">
        <v>791</v>
      </c>
      <c r="B1874" s="49"/>
      <c r="C1874" s="50" t="str">
        <f aca="false">INDEX((klasyfikacja!$B$2:$B$136),MATCH(A1874,klasyfikacja!$A$2:$A$136,0))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874" s="98" t="n">
        <v>851</v>
      </c>
      <c r="E1874" s="102" t="n">
        <v>6280</v>
      </c>
      <c r="F1874" s="100" t="n">
        <f aca="false">SUM(G1874:H1874)</f>
        <v>0</v>
      </c>
      <c r="G1874" s="101" t="n">
        <f aca="false" t="array" ref="G1874:G1874">SUM(IF(ewidencja!$A$8:$A$759=D1874,IF(ewidencja!$C$8:$C$759=E1874,ewidencja!$F$8:$F$759,0),0))</f>
        <v>0</v>
      </c>
      <c r="H1874" s="101" t="n">
        <f aca="false" t="array" ref="H1874:H1874">SUM(IF(ewidencja!$A$8:$A$759=D1874,IF(ewidencja!$C$8:$C$759=E1874,ewidencja!$G$8:$G$759,0),0))</f>
        <v>0</v>
      </c>
    </row>
    <row r="1875" s="112" customFormat="true" ht="25.5" hidden="true" customHeight="false" outlineLevel="0" collapsed="false">
      <c r="A1875" s="49" t="s">
        <v>795</v>
      </c>
      <c r="B1875" s="49"/>
      <c r="C1875" s="50" t="str">
        <f aca="false">INDEX((klasyfikacja!$B$2:$B$136),MATCH(A1875,klasyfikacja!$A$2:$A$136,0))</f>
        <v>Środki na dofinansowanie własnych inwestycji gmin, powiatów (związków gmin, związków powiatowo-gminnych, związków powiatów), samorządów województw, pozyskane z innych źródeł</v>
      </c>
      <c r="D1875" s="98" t="n">
        <v>851</v>
      </c>
      <c r="E1875" s="102" t="n">
        <v>6290</v>
      </c>
      <c r="F1875" s="100" t="n">
        <f aca="false">SUM(G1875:H1875)</f>
        <v>0</v>
      </c>
      <c r="G1875" s="101" t="n">
        <f aca="false" t="array" ref="G1875:G1875">SUM(IF(ewidencja!$A$8:$A$759=D1875,IF(ewidencja!$C$8:$C$759=E1875,ewidencja!$F$8:$F$759,0),0))</f>
        <v>0</v>
      </c>
      <c r="H1875" s="101" t="n">
        <f aca="false" t="array" ref="H1875:H1875">SUM(IF(ewidencja!$A$8:$A$759=D1875,IF(ewidencja!$C$8:$C$759=E1875,ewidencja!$G$8:$G$759,0),0))</f>
        <v>0</v>
      </c>
    </row>
    <row r="1876" s="112" customFormat="true" ht="12.75" hidden="true" customHeight="true" outlineLevel="0" collapsed="false">
      <c r="A1876" s="49" t="s">
        <v>797</v>
      </c>
      <c r="B1876" s="49"/>
      <c r="C1876" s="50" t="str">
        <f aca="false">INDEX((klasyfikacja!$B$2:$B$136),MATCH(A1876,klasyfikacja!$A$2:$A$136,0))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876" s="98" t="n">
        <v>851</v>
      </c>
      <c r="E1876" s="102" t="n">
        <v>6291</v>
      </c>
      <c r="F1876" s="100" t="n">
        <f aca="false">SUM(G1876:H1876)</f>
        <v>0</v>
      </c>
      <c r="G1876" s="101" t="n">
        <f aca="false" t="array" ref="G1876:G1876">SUM(IF(ewidencja!$A$8:$A$759=D1876,IF(ewidencja!$C$8:$C$759=E1876,ewidencja!$F$8:$F$759,0),0))</f>
        <v>0</v>
      </c>
      <c r="H1876" s="101" t="n">
        <f aca="false" t="array" ref="H1876:H1876">SUM(IF(ewidencja!$A$8:$A$759=D1876,IF(ewidencja!$C$8:$C$759=E1876,ewidencja!$G$8:$G$759,0),0))</f>
        <v>0</v>
      </c>
    </row>
    <row r="1877" s="112" customFormat="true" ht="12.75" hidden="true" customHeight="true" outlineLevel="0" collapsed="false">
      <c r="A1877" s="49" t="s">
        <v>801</v>
      </c>
      <c r="B1877" s="49"/>
      <c r="C1877" s="50" t="str">
        <f aca="false">INDEX((klasyfikacja!$B$2:$B$136),MATCH(A1877,klasyfikacja!$A$2:$A$136,0))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877" s="98" t="n">
        <v>851</v>
      </c>
      <c r="E1877" s="102" t="n">
        <v>6296</v>
      </c>
      <c r="F1877" s="100" t="n">
        <f aca="false">SUM(G1877:H1877)</f>
        <v>0</v>
      </c>
      <c r="G1877" s="101" t="n">
        <f aca="false" t="array" ref="G1877:G1877">SUM(IF(ewidencja!$A$8:$A$759=D1877,IF(ewidencja!$C$8:$C$759=E1877,ewidencja!$F$8:$F$759,0),0))</f>
        <v>0</v>
      </c>
      <c r="H1877" s="101" t="n">
        <f aca="false" t="array" ref="H1877:H1877">SUM(IF(ewidencja!$A$8:$A$759=D1877,IF(ewidencja!$C$8:$C$759=E1877,ewidencja!$G$8:$G$759,0),0))</f>
        <v>0</v>
      </c>
    </row>
    <row r="1878" s="112" customFormat="true" ht="38.25" hidden="true" customHeight="true" outlineLevel="0" collapsed="false">
      <c r="A1878" s="49" t="s">
        <v>803</v>
      </c>
      <c r="B1878" s="49"/>
      <c r="C1878" s="50" t="str">
        <f aca="false">INDEX((klasyfikacja!$B$2:$B$136),MATCH(A1878,klasyfikacja!$A$2:$A$136,0))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878" s="98" t="n">
        <v>851</v>
      </c>
      <c r="E1878" s="102" t="n">
        <v>6297</v>
      </c>
      <c r="F1878" s="100" t="n">
        <f aca="false">SUM(G1878:H1878)</f>
        <v>0</v>
      </c>
      <c r="G1878" s="101" t="n">
        <f aca="false" t="array" ref="G1878:G1878">SUM(IF(ewidencja!$A$8:$A$759=D1878,IF(ewidencja!$C$8:$C$759=E1878,ewidencja!$F$8:$F$759,0),0))</f>
        <v>0</v>
      </c>
      <c r="H1878" s="101" t="n">
        <f aca="false" t="array" ref="H1878:H1878">SUM(IF(ewidencja!$A$8:$A$759=D1878,IF(ewidencja!$C$8:$C$759=E1878,ewidencja!$G$8:$G$759,0),0))</f>
        <v>0</v>
      </c>
    </row>
    <row r="1879" s="112" customFormat="true" ht="12.75" hidden="true" customHeight="true" outlineLevel="0" collapsed="false">
      <c r="A1879" s="49" t="s">
        <v>805</v>
      </c>
      <c r="B1879" s="49"/>
      <c r="C1879" s="50" t="str">
        <f aca="false">INDEX((klasyfikacja!$B$2:$B$136),MATCH(A1879,klasyfikacja!$A$2:$A$136,0))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879" s="98" t="n">
        <v>851</v>
      </c>
      <c r="E1879" s="102" t="n">
        <v>6298</v>
      </c>
      <c r="F1879" s="100" t="n">
        <f aca="false">SUM(G1879:H1879)</f>
        <v>0</v>
      </c>
      <c r="G1879" s="101" t="n">
        <f aca="false" t="array" ref="G1879:G1879">SUM(IF(ewidencja!$A$8:$A$759=D1879,IF(ewidencja!$C$8:$C$759=E1879,ewidencja!$F$8:$F$759,0),0))</f>
        <v>0</v>
      </c>
      <c r="H1879" s="101" t="n">
        <f aca="false" t="array" ref="H1879:H1879">SUM(IF(ewidencja!$A$8:$A$759=D1879,IF(ewidencja!$C$8:$C$759=E1879,ewidencja!$G$8:$G$759,0),0))</f>
        <v>0</v>
      </c>
    </row>
    <row r="1880" s="112" customFormat="true" ht="12.75" hidden="true" customHeight="true" outlineLevel="0" collapsed="false">
      <c r="A1880" s="49" t="s">
        <v>809</v>
      </c>
      <c r="B1880" s="49"/>
      <c r="C1880" s="50" t="str">
        <f aca="false">INDEX((klasyfikacja!$B$2:$B$136),MATCH(A1880,klasyfikacja!$A$2:$A$136,0))</f>
        <v>Dotacja celowa otrzymana z tytułu pomocy finansowej udzielanej między jednostkami samorządu terytorialnego na dofinansowanie własnych zadań inwestycyjnych i zakupów inwestycyjnych</v>
      </c>
      <c r="D1880" s="98" t="n">
        <v>851</v>
      </c>
      <c r="E1880" s="102" t="n">
        <v>6300</v>
      </c>
      <c r="F1880" s="100" t="n">
        <f aca="false">SUM(G1880:H1880)</f>
        <v>0</v>
      </c>
      <c r="G1880" s="101" t="n">
        <f aca="false" t="array" ref="G1880:G1880">SUM(IF(ewidencja!$A$8:$A$759=D1880,IF(ewidencja!$C$8:$C$759=E1880,ewidencja!$F$8:$F$759,0),0))</f>
        <v>0</v>
      </c>
      <c r="H1880" s="101" t="n">
        <f aca="false" t="array" ref="H1880:H1880">SUM(IF(ewidencja!$A$8:$A$759=D1880,IF(ewidencja!$C$8:$C$759=E1880,ewidencja!$G$8:$G$759,0),0))</f>
        <v>0</v>
      </c>
    </row>
    <row r="1881" s="112" customFormat="true" ht="25.5" hidden="true" customHeight="false" outlineLevel="0" collapsed="false">
      <c r="A1881" s="49" t="s">
        <v>811</v>
      </c>
      <c r="B1881" s="49"/>
      <c r="C1881" s="50" t="str">
        <f aca="false">INDEX((klasyfikacja!$B$2:$B$136),MATCH(A1881,klasyfikacja!$A$2:$A$136,0))</f>
        <v>Dotacja celowa otrzymana z budżetu państwa na inwestycje i zakupy inwestycyjne z zakresu administracji rządowej oraz innych zadań zleconych gminom ustawami</v>
      </c>
      <c r="D1881" s="98" t="n">
        <v>851</v>
      </c>
      <c r="E1881" s="102" t="n">
        <v>6310</v>
      </c>
      <c r="F1881" s="100" t="n">
        <f aca="false">SUM(G1881:H1881)</f>
        <v>0</v>
      </c>
      <c r="G1881" s="101" t="n">
        <f aca="false" t="array" ref="G1881:G1881">SUM(IF(ewidencja!$A$8:$A$759=D1881,IF(ewidencja!$C$8:$C$759=E1881,ewidencja!$F$8:$F$759,0),0))</f>
        <v>0</v>
      </c>
      <c r="H1881" s="101" t="n">
        <f aca="false" t="array" ref="H1881:H1881">SUM(IF(ewidencja!$A$8:$A$759=D1881,IF(ewidencja!$C$8:$C$759=E1881,ewidencja!$G$8:$G$759,0),0))</f>
        <v>0</v>
      </c>
    </row>
    <row r="1882" s="112" customFormat="true" ht="12.75" hidden="true" customHeight="true" outlineLevel="0" collapsed="false">
      <c r="A1882" s="49" t="s">
        <v>813</v>
      </c>
      <c r="B1882" s="49"/>
      <c r="C1882" s="50" t="str">
        <f aca="false">INDEX((klasyfikacja!$B$2:$B$136),MATCH(A1882,klasyfikacja!$A$2:$A$136,0))</f>
        <v>Dotacja celowa otrzymana z budżetu państwa na inwestycje i zakupy inwestycyjne realizowane przez gminę na podstawie porozumień z organami administracji rządowej</v>
      </c>
      <c r="D1882" s="98" t="n">
        <v>851</v>
      </c>
      <c r="E1882" s="102" t="n">
        <v>6320</v>
      </c>
      <c r="F1882" s="100" t="n">
        <f aca="false">SUM(G1882:H1882)</f>
        <v>0</v>
      </c>
      <c r="G1882" s="101" t="n">
        <f aca="false" t="array" ref="G1882:G1882">SUM(IF(ewidencja!$A$8:$A$759=D1882,IF(ewidencja!$C$8:$C$759=E1882,ewidencja!$F$8:$F$759,0),0))</f>
        <v>0</v>
      </c>
      <c r="H1882" s="101" t="n">
        <f aca="false" t="array" ref="H1882:H1882">SUM(IF(ewidencja!$A$8:$A$759=D1882,IF(ewidencja!$C$8:$C$759=E1882,ewidencja!$G$8:$G$759,0),0))</f>
        <v>0</v>
      </c>
    </row>
    <row r="1883" s="112" customFormat="true" ht="12.75" hidden="true" customHeight="true" outlineLevel="0" collapsed="false">
      <c r="A1883" s="49" t="s">
        <v>815</v>
      </c>
      <c r="B1883" s="49"/>
      <c r="C1883" s="50" t="str">
        <f aca="false">INDEX((klasyfikacja!$B$2:$B$136),MATCH(A1883,klasyfikacja!$A$2:$A$136,0))</f>
        <v>Dotacja celowa otrzymana z budżetu państwa na realizację inwestycji i zakupów inwestycyjnych własnych gmin (związków gmin, związków powiatowo-gminnych)</v>
      </c>
      <c r="D1883" s="98" t="n">
        <v>851</v>
      </c>
      <c r="E1883" s="102" t="n">
        <v>6330</v>
      </c>
      <c r="F1883" s="100" t="n">
        <f aca="false">SUM(G1883:H1883)</f>
        <v>0</v>
      </c>
      <c r="G1883" s="101" t="n">
        <f aca="false" t="array" ref="G1883:G1883">SUM(IF(ewidencja!$A$8:$A$759=D1883,IF(ewidencja!$C$8:$C$759=E1883,ewidencja!$F$8:$F$759,0),0))</f>
        <v>0</v>
      </c>
      <c r="H1883" s="101" t="n">
        <f aca="false" t="array" ref="H1883:H1883">SUM(IF(ewidencja!$A$8:$A$759=D1883,IF(ewidencja!$C$8:$C$759=E1883,ewidencja!$G$8:$G$759,0),0))</f>
        <v>0</v>
      </c>
    </row>
    <row r="1884" s="112" customFormat="true" ht="12.75" hidden="true" customHeight="true" outlineLevel="0" collapsed="false">
      <c r="A1884" s="49" t="s">
        <v>817</v>
      </c>
      <c r="B1884" s="49"/>
      <c r="C1884" s="50" t="str">
        <f aca="false">INDEX((klasyfikacja!$B$2:$B$136),MATCH(A1884,klasyfikacja!$A$2:$A$136,0))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884" s="98" t="n">
        <v>851</v>
      </c>
      <c r="E1884" s="102" t="n">
        <v>6340</v>
      </c>
      <c r="F1884" s="100" t="n">
        <f aca="false">SUM(G1884:H1884)</f>
        <v>0</v>
      </c>
      <c r="G1884" s="101" t="n">
        <f aca="false" t="array" ref="G1884:G1884">SUM(IF(ewidencja!$A$8:$A$759=D1884,IF(ewidencja!$C$8:$C$759=E1884,ewidencja!$F$8:$F$759,0),0))</f>
        <v>0</v>
      </c>
      <c r="H1884" s="101" t="n">
        <f aca="false" t="array" ref="H1884:H1884">SUM(IF(ewidencja!$A$8:$A$759=D1884,IF(ewidencja!$C$8:$C$759=E1884,ewidencja!$G$8:$G$759,0),0))</f>
        <v>0</v>
      </c>
    </row>
    <row r="1885" s="112" customFormat="true" ht="12.75" hidden="true" customHeight="true" outlineLevel="0" collapsed="false">
      <c r="A1885" s="49" t="s">
        <v>821</v>
      </c>
      <c r="B1885" s="49"/>
      <c r="C1885" s="50" t="str">
        <f aca="false">INDEX((klasyfikacja!$B$2:$B$136),MATCH(A1885,klasyfikacja!$A$2:$A$136,0))</f>
        <v>Dotacja celowa otrzymana z budżetu państwa na inwestycje i zakupy inwestycyjne z zakresu administracji rządowej oraz inne zadania zlecone ustawami realizowane przez powiat</v>
      </c>
      <c r="D1885" s="98" t="n">
        <v>851</v>
      </c>
      <c r="E1885" s="102" t="n">
        <v>6410</v>
      </c>
      <c r="F1885" s="100" t="n">
        <f aca="false">SUM(G1885:H1885)</f>
        <v>0</v>
      </c>
      <c r="G1885" s="101" t="n">
        <f aca="false" t="array" ref="G1885:G1885">SUM(IF(ewidencja!$A$8:$A$759=D1885,IF(ewidencja!$C$8:$C$759=E1885,ewidencja!$F$8:$F$759,0),0))</f>
        <v>0</v>
      </c>
      <c r="H1885" s="101" t="n">
        <f aca="false" t="array" ref="H1885:H1885">SUM(IF(ewidencja!$A$8:$A$759=D1885,IF(ewidencja!$C$8:$C$759=E1885,ewidencja!$G$8:$G$759,0),0))</f>
        <v>0</v>
      </c>
    </row>
    <row r="1886" s="112" customFormat="true" ht="12.75" hidden="true" customHeight="true" outlineLevel="0" collapsed="false">
      <c r="A1886" s="49" t="s">
        <v>823</v>
      </c>
      <c r="B1886" s="49"/>
      <c r="C1886" s="50" t="str">
        <f aca="false">INDEX((klasyfikacja!$B$2:$B$136),MATCH(A1886,klasyfikacja!$A$2:$A$136,0))</f>
        <v>Dotacja celowa otrzymana z budżetu państwa na inwestycje i zakupy inwestycyjne realizowane przez powiat na podstawie porozumień z organami administracji rządowej</v>
      </c>
      <c r="D1886" s="98" t="n">
        <v>851</v>
      </c>
      <c r="E1886" s="102" t="n">
        <v>6420</v>
      </c>
      <c r="F1886" s="100" t="n">
        <f aca="false">SUM(G1886:H1886)</f>
        <v>0</v>
      </c>
      <c r="G1886" s="101" t="n">
        <f aca="false" t="array" ref="G1886:G1886">SUM(IF(ewidencja!$A$8:$A$759=D1886,IF(ewidencja!$C$8:$C$759=E1886,ewidencja!$F$8:$F$759,0),0))</f>
        <v>0</v>
      </c>
      <c r="H1886" s="101" t="n">
        <f aca="false" t="array" ref="H1886:H1886">SUM(IF(ewidencja!$A$8:$A$759=D1886,IF(ewidencja!$C$8:$C$759=E1886,ewidencja!$G$8:$G$759,0),0))</f>
        <v>0</v>
      </c>
    </row>
    <row r="1887" s="112" customFormat="true" ht="12.75" hidden="true" customHeight="true" outlineLevel="0" collapsed="false">
      <c r="A1887" s="49" t="s">
        <v>825</v>
      </c>
      <c r="B1887" s="49"/>
      <c r="C1887" s="50" t="str">
        <f aca="false">INDEX((klasyfikacja!$B$2:$B$136),MATCH(A1887,klasyfikacja!$A$2:$A$136,0))</f>
        <v>Dotacja celowa otrzymana z budżetu państwa na realizację inwestycji i zakupów inwestycyjnych własnych powiatu</v>
      </c>
      <c r="D1887" s="98" t="n">
        <v>851</v>
      </c>
      <c r="E1887" s="102" t="n">
        <v>6430</v>
      </c>
      <c r="F1887" s="100" t="n">
        <f aca="false">SUM(G1887:H1887)</f>
        <v>0</v>
      </c>
      <c r="G1887" s="101" t="n">
        <f aca="false" t="array" ref="G1887:G1887">SUM(IF(ewidencja!$A$8:$A$759=D1887,IF(ewidencja!$C$8:$C$759=E1887,ewidencja!$F$8:$F$759,0),0))</f>
        <v>0</v>
      </c>
      <c r="H1887" s="101" t="n">
        <f aca="false" t="array" ref="H1887:H1887">SUM(IF(ewidencja!$A$8:$A$759=D1887,IF(ewidencja!$C$8:$C$759=E1887,ewidencja!$G$8:$G$759,0),0))</f>
        <v>0</v>
      </c>
    </row>
    <row r="1888" s="112" customFormat="true" ht="12.75" hidden="true" customHeight="true" outlineLevel="0" collapsed="false">
      <c r="A1888" s="49" t="s">
        <v>827</v>
      </c>
      <c r="B1888" s="49"/>
      <c r="C1888" s="50" t="str">
        <f aca="false">INDEX((klasyfikacja!$B$2:$B$136),MATCH(A1888,klasyfikacja!$A$2:$A$136,0))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888" s="98" t="n">
        <v>851</v>
      </c>
      <c r="E1888" s="102" t="n">
        <v>6440</v>
      </c>
      <c r="F1888" s="100" t="n">
        <f aca="false">SUM(G1888:H1888)</f>
        <v>0</v>
      </c>
      <c r="G1888" s="101" t="n">
        <f aca="false" t="array" ref="G1888:G1888">SUM(IF(ewidencja!$A$8:$A$759=D1888,IF(ewidencja!$C$8:$C$759=E1888,ewidencja!$F$8:$F$759,0),0))</f>
        <v>0</v>
      </c>
      <c r="H1888" s="101" t="n">
        <f aca="false" t="array" ref="H1888:H1888">SUM(IF(ewidencja!$A$8:$A$759=D1888,IF(ewidencja!$C$8:$C$759=E1888,ewidencja!$G$8:$G$759,0),0))</f>
        <v>0</v>
      </c>
    </row>
    <row r="1889" s="112" customFormat="true" ht="12.75" hidden="true" customHeight="true" outlineLevel="0" collapsed="false">
      <c r="A1889" s="49" t="s">
        <v>829</v>
      </c>
      <c r="B1889" s="49"/>
      <c r="C1889" s="50" t="str">
        <f aca="false">INDEX((klasyfikacja!$B$2:$B$136),MATCH(A1889,klasyfikacja!$A$2:$A$136,0))</f>
        <v>Dotacja celowa otrzymana z gminy na inwestycje i zakupy inwestycyjne realizowane na podstawie porozumień (umów) między jednostkami samorządu terytorialnego</v>
      </c>
      <c r="D1889" s="98" t="n">
        <v>851</v>
      </c>
      <c r="E1889" s="102" t="n">
        <v>6610</v>
      </c>
      <c r="F1889" s="100" t="n">
        <f aca="false">SUM(G1889:H1889)</f>
        <v>0</v>
      </c>
      <c r="G1889" s="101" t="n">
        <f aca="false" t="array" ref="G1889:G1889">SUM(IF(ewidencja!$A$8:$A$759=D1889,IF(ewidencja!$C$8:$C$759=E1889,ewidencja!$F$8:$F$759,0),0))</f>
        <v>0</v>
      </c>
      <c r="H1889" s="101" t="n">
        <f aca="false" t="array" ref="H1889:H1889">SUM(IF(ewidencja!$A$8:$A$759=D1889,IF(ewidencja!$C$8:$C$759=E1889,ewidencja!$G$8:$G$759,0),0))</f>
        <v>0</v>
      </c>
    </row>
    <row r="1890" s="112" customFormat="true" ht="12.75" hidden="true" customHeight="true" outlineLevel="0" collapsed="false">
      <c r="A1890" s="49" t="s">
        <v>831</v>
      </c>
      <c r="B1890" s="49"/>
      <c r="C1890" s="50" t="str">
        <f aca="false">INDEX((klasyfikacja!$B$2:$B$136),MATCH(A1890,klasyfikacja!$A$2:$A$136,0))</f>
        <v>Dotacja celowa otrzymana z powiatu na inwestycje i zakupy inwestycyjne realizowane na podstawie porozumień (umów) między jednostkami samorządu terytorialnego</v>
      </c>
      <c r="D1890" s="98" t="n">
        <v>851</v>
      </c>
      <c r="E1890" s="102" t="n">
        <v>6620</v>
      </c>
      <c r="F1890" s="100" t="n">
        <f aca="false">SUM(G1890:H1890)</f>
        <v>0</v>
      </c>
      <c r="G1890" s="101" t="n">
        <f aca="false" t="array" ref="G1890:G1890">SUM(IF(ewidencja!$A$8:$A$759=D1890,IF(ewidencja!$C$8:$C$759=E1890,ewidencja!$F$8:$F$759,0),0))</f>
        <v>0</v>
      </c>
      <c r="H1890" s="101" t="n">
        <f aca="false" t="array" ref="H1890:H1890">SUM(IF(ewidencja!$A$8:$A$759=D1890,IF(ewidencja!$C$8:$C$759=E1890,ewidencja!$G$8:$G$759,0),0))</f>
        <v>0</v>
      </c>
    </row>
    <row r="1891" s="112" customFormat="true" ht="12.75" hidden="true" customHeight="true" outlineLevel="0" collapsed="false">
      <c r="A1891" s="49" t="s">
        <v>833</v>
      </c>
      <c r="B1891" s="49"/>
      <c r="C1891" s="50" t="str">
        <f aca="false">INDEX((klasyfikacja!$B$2:$B$136),MATCH(A1891,klasyfikacja!$A$2:$A$136,0))</f>
        <v>Dotacja celowa otrzymana z samorządu województwa na inwestycje i zakupy inwestycyjne realizowane na podstawie porozumień (umów) między jednostkami samorządu terytorialnego</v>
      </c>
      <c r="D1891" s="98" t="n">
        <v>851</v>
      </c>
      <c r="E1891" s="102" t="n">
        <v>6630</v>
      </c>
      <c r="F1891" s="100" t="n">
        <f aca="false">SUM(G1891:H1891)</f>
        <v>0</v>
      </c>
      <c r="G1891" s="101" t="n">
        <f aca="false" t="array" ref="G1891:G1891">SUM(IF(ewidencja!$A$8:$A$759=D1891,IF(ewidencja!$C$8:$C$759=E1891,ewidencja!$F$8:$F$759,0),0))</f>
        <v>0</v>
      </c>
      <c r="H1891" s="101" t="n">
        <f aca="false" t="array" ref="H1891:H1891">SUM(IF(ewidencja!$A$8:$A$759=D1891,IF(ewidencja!$C$8:$C$759=E1891,ewidencja!$G$8:$G$759,0),0))</f>
        <v>0</v>
      </c>
    </row>
    <row r="1892" s="112" customFormat="true" ht="12.75" hidden="true" customHeight="true" outlineLevel="0" collapsed="false">
      <c r="A1892" s="49" t="s">
        <v>837</v>
      </c>
      <c r="B1892" s="49"/>
      <c r="C1892" s="50" t="str">
        <f aca="false">INDEX((klasyfikacja!$B$2:$B$136),MATCH(A1892,klasyfikacja!$A$2:$A$136,0))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892" s="98" t="n">
        <v>851</v>
      </c>
      <c r="E1892" s="102" t="n">
        <v>6660</v>
      </c>
      <c r="F1892" s="100" t="n">
        <f aca="false">SUM(G1892:H1892)</f>
        <v>0</v>
      </c>
      <c r="G1892" s="101" t="n">
        <f aca="false" t="array" ref="G1892:G1892">SUM(IF(ewidencja!$A$8:$A$759=D1892,IF(ewidencja!$C$8:$C$759=E1892,ewidencja!$F$8:$F$759,0),0))</f>
        <v>0</v>
      </c>
      <c r="H1892" s="101" t="n">
        <f aca="false" t="array" ref="H1892:H1892">SUM(IF(ewidencja!$A$8:$A$759=D1892,IF(ewidencja!$C$8:$C$759=E1892,ewidencja!$G$8:$G$759,0),0))</f>
        <v>0</v>
      </c>
    </row>
    <row r="1893" s="112" customFormat="true" ht="12.75" hidden="true" customHeight="true" outlineLevel="0" collapsed="false">
      <c r="A1893" s="49" t="s">
        <v>839</v>
      </c>
      <c r="B1893" s="49"/>
      <c r="C1893" s="50" t="str">
        <f aca="false">INDEX((klasyfikacja!$B$2:$B$136),MATCH(A1893,klasyfikacja!$A$2:$A$136,0))</f>
        <v>Wpłata środków finansowych z niewykorzystanych w terminie wydatków, które nie wygasają z upływem roku budżetowego</v>
      </c>
      <c r="D1893" s="98" t="n">
        <v>851</v>
      </c>
      <c r="E1893" s="102" t="n">
        <v>6680</v>
      </c>
      <c r="F1893" s="100" t="n">
        <f aca="false">SUM(G1893:H1893)</f>
        <v>0</v>
      </c>
      <c r="G1893" s="101" t="n">
        <f aca="false" t="array" ref="G1893:G1893">SUM(IF(ewidencja!$A$8:$A$759=D1893,IF(ewidencja!$C$8:$C$759=E1893,ewidencja!$F$8:$F$759,0),0))</f>
        <v>0</v>
      </c>
      <c r="H1893" s="101" t="n">
        <f aca="false" t="array" ref="H1893:H1893">SUM(IF(ewidencja!$A$8:$A$759=D1893,IF(ewidencja!$C$8:$C$759=E1893,ewidencja!$G$8:$G$759,0),0))</f>
        <v>0</v>
      </c>
    </row>
    <row r="1894" s="112" customFormat="true" ht="12.75" hidden="true" customHeight="true" outlineLevel="0" collapsed="false">
      <c r="A1894" s="49" t="s">
        <v>841</v>
      </c>
      <c r="B1894" s="49"/>
      <c r="C1894" s="50" t="str">
        <f aca="false">INDEX((klasyfikacja!$B$2:$B$136),MATCH(A1894,klasyfikacja!$A$2:$A$136,0))</f>
        <v>Wpływy ze zwrotów niewykorzystanych dotacji oraz płatności, dotyczące dochodów majątkowych</v>
      </c>
      <c r="D1894" s="105" t="n">
        <v>851</v>
      </c>
      <c r="E1894" s="106" t="n">
        <v>6690</v>
      </c>
      <c r="F1894" s="100" t="n">
        <f aca="false">SUM(G1894:H1894)</f>
        <v>0</v>
      </c>
      <c r="G1894" s="101" t="n">
        <f aca="false" t="array" ref="G1894:G1894">SUM(IF(ewidencja!$A$8:$A$759=D1894,IF(ewidencja!$C$8:$C$759=E1894,ewidencja!$F$8:$F$759,0),0))</f>
        <v>0</v>
      </c>
      <c r="H1894" s="101" t="n">
        <f aca="false" t="array" ref="H1894:H1894">SUM(IF(ewidencja!$A$8:$A$759=D1894,IF(ewidencja!$C$8:$C$759=E1894,ewidencja!$G$8:$G$759,0),0))</f>
        <v>0</v>
      </c>
    </row>
    <row r="1895" s="93" customFormat="true" ht="30.75" hidden="false" customHeight="true" outlineLevel="0" collapsed="false">
      <c r="A1895" s="88" t="n">
        <v>852</v>
      </c>
      <c r="B1895" s="88" t="n">
        <v>1</v>
      </c>
      <c r="C1895" s="89" t="s">
        <v>888</v>
      </c>
      <c r="D1895" s="90"/>
      <c r="E1895" s="90"/>
      <c r="F1895" s="91" t="n">
        <f aca="false">SUM(G1895:H1895)</f>
        <v>104388898</v>
      </c>
      <c r="G1895" s="92" t="n">
        <f aca="false">SUM(G1896+G1985)</f>
        <v>52612539</v>
      </c>
      <c r="H1895" s="92" t="n">
        <f aca="false">SUM(H1896+H1985)</f>
        <v>51776359</v>
      </c>
    </row>
    <row r="1896" s="51" customFormat="true" ht="18" hidden="false" customHeight="true" outlineLevel="0" collapsed="false">
      <c r="A1896" s="94"/>
      <c r="B1896" s="94"/>
      <c r="C1896" s="95" t="s">
        <v>860</v>
      </c>
      <c r="D1896" s="90"/>
      <c r="E1896" s="90"/>
      <c r="F1896" s="96" t="n">
        <f aca="false">SUM(G1896:H1896)</f>
        <v>104382898</v>
      </c>
      <c r="G1896" s="97" t="n">
        <f aca="false">SUM(G1897:G1984)</f>
        <v>52611539</v>
      </c>
      <c r="H1896" s="97" t="n">
        <f aca="false">SUM(H1897:H1984)</f>
        <v>51771359</v>
      </c>
      <c r="K1896" s="111"/>
    </row>
    <row r="1897" s="51" customFormat="true" ht="12.75" hidden="true" customHeight="true" outlineLevel="0" collapsed="false">
      <c r="A1897" s="49" t="s">
        <v>576</v>
      </c>
      <c r="B1897" s="49"/>
      <c r="C1897" s="50" t="str">
        <f aca="false">INDEX((klasyfikacja!$B$2:$B$136),MATCH(A1897,klasyfikacja!$A$2:$A$136,0))</f>
        <v>Wpływy z podatku dochodowego od osób fizycznych</v>
      </c>
      <c r="D1897" s="98" t="n">
        <v>852</v>
      </c>
      <c r="E1897" s="99" t="s">
        <v>501</v>
      </c>
      <c r="F1897" s="100" t="n">
        <f aca="false">SUM(G1897:H1897)</f>
        <v>0</v>
      </c>
      <c r="G1897" s="101" t="n">
        <f aca="false" t="array" ref="G1897:G1897">SUM(IF(ewidencja!$A$8:$A$759=D1897,IF(ewidencja!$C$8:$C$759=E1897,ewidencja!$F$8:$F$759,0),0))</f>
        <v>0</v>
      </c>
      <c r="H1897" s="101" t="n">
        <f aca="false" t="array" ref="H1897:H1897">SUM(IF(ewidencja!$A$8:$A$759=D1897,IF(ewidencja!$C$8:$C$759=E1897,ewidencja!$G$8:$G$759,0),0))</f>
        <v>0</v>
      </c>
      <c r="K1897" s="111"/>
    </row>
    <row r="1898" s="51" customFormat="true" ht="12.75" hidden="true" customHeight="true" outlineLevel="0" collapsed="false">
      <c r="A1898" s="49" t="s">
        <v>578</v>
      </c>
      <c r="B1898" s="49"/>
      <c r="C1898" s="50" t="str">
        <f aca="false">INDEX((klasyfikacja!$B$2:$B$136),MATCH(A1898,klasyfikacja!$A$2:$A$136,0))</f>
        <v>Wpływy z podatku dochodowego od osób prawnych</v>
      </c>
      <c r="D1898" s="98" t="n">
        <v>852</v>
      </c>
      <c r="E1898" s="102" t="s">
        <v>498</v>
      </c>
      <c r="F1898" s="100" t="n">
        <f aca="false">SUM(G1898:H1898)</f>
        <v>0</v>
      </c>
      <c r="G1898" s="101" t="n">
        <f aca="false" t="array" ref="G1898:G1898">SUM(IF(ewidencja!$A$8:$A$759=D1898,IF(ewidencja!$C$8:$C$759=E1898,ewidencja!$F$8:$F$759,0),0))</f>
        <v>0</v>
      </c>
      <c r="H1898" s="101" t="n">
        <f aca="false" t="array" ref="H1898:H1898">SUM(IF(ewidencja!$A$8:$A$759=D1898,IF(ewidencja!$C$8:$C$759=E1898,ewidencja!$G$8:$G$759,0),0))</f>
        <v>0</v>
      </c>
      <c r="K1898" s="111"/>
    </row>
    <row r="1899" s="51" customFormat="true" ht="12.75" hidden="true" customHeight="true" outlineLevel="0" collapsed="false">
      <c r="A1899" s="49" t="s">
        <v>580</v>
      </c>
      <c r="B1899" s="49"/>
      <c r="C1899" s="50" t="str">
        <f aca="false">INDEX((klasyfikacja!$B$2:$B$136),MATCH(A1899,klasyfikacja!$A$2:$A$136,0))</f>
        <v>Wpływy z części opłaty za zezwolenie na sprzedaż napojów alkoholowych w obrocie hurtowym</v>
      </c>
      <c r="D1899" s="98" t="n">
        <v>852</v>
      </c>
      <c r="E1899" s="102" t="s">
        <v>334</v>
      </c>
      <c r="F1899" s="100" t="n">
        <f aca="false">SUM(G1899:H1899)</f>
        <v>0</v>
      </c>
      <c r="G1899" s="101" t="n">
        <f aca="false" t="array" ref="G1899:G1899">SUM(IF(ewidencja!$A$8:$A$759=D1899,IF(ewidencja!$C$8:$C$759=E1899,ewidencja!$F$8:$F$759,0),0))</f>
        <v>0</v>
      </c>
      <c r="H1899" s="101" t="n">
        <f aca="false" t="array" ref="H1899:H1899">SUM(IF(ewidencja!$A$8:$A$759=D1899,IF(ewidencja!$C$8:$C$759=E1899,ewidencja!$G$8:$G$759,0),0))</f>
        <v>0</v>
      </c>
      <c r="K1899" s="111"/>
    </row>
    <row r="1900" s="51" customFormat="true" ht="12.75" hidden="true" customHeight="true" outlineLevel="0" collapsed="false">
      <c r="A1900" s="49" t="s">
        <v>582</v>
      </c>
      <c r="B1900" s="49"/>
      <c r="C1900" s="50" t="str">
        <f aca="false">INDEX((klasyfikacja!$B$2:$B$136),MATCH(A1900,klasyfikacja!$A$2:$A$136,0))</f>
        <v>Wpływy z podatku od nieruchomości</v>
      </c>
      <c r="D1900" s="98" t="n">
        <v>852</v>
      </c>
      <c r="E1900" s="102" t="s">
        <v>405</v>
      </c>
      <c r="F1900" s="100" t="n">
        <f aca="false">SUM(G1900:H1900)</f>
        <v>0</v>
      </c>
      <c r="G1900" s="101" t="n">
        <f aca="false" t="array" ref="G1900:G1900">SUM(IF(ewidencja!$A$8:$A$759=D1900,IF(ewidencja!$C$8:$C$759=E1900,ewidencja!$F$8:$F$759,0),0))</f>
        <v>0</v>
      </c>
      <c r="H1900" s="101" t="n">
        <f aca="false" t="array" ref="H1900:H1900">SUM(IF(ewidencja!$A$8:$A$759=D1900,IF(ewidencja!$C$8:$C$759=E1900,ewidencja!$G$8:$G$759,0),0))</f>
        <v>0</v>
      </c>
      <c r="K1900" s="111"/>
    </row>
    <row r="1901" s="51" customFormat="true" ht="12.75" hidden="true" customHeight="true" outlineLevel="0" collapsed="false">
      <c r="A1901" s="49" t="s">
        <v>584</v>
      </c>
      <c r="B1901" s="49"/>
      <c r="C1901" s="50" t="str">
        <f aca="false">INDEX((klasyfikacja!$B$2:$B$136),MATCH(A1901,klasyfikacja!$A$2:$A$136,0))</f>
        <v>Wpływy z podatku rolnego</v>
      </c>
      <c r="D1901" s="98" t="n">
        <v>852</v>
      </c>
      <c r="E1901" s="102" t="s">
        <v>411</v>
      </c>
      <c r="F1901" s="100" t="n">
        <f aca="false">SUM(G1901:H1901)</f>
        <v>0</v>
      </c>
      <c r="G1901" s="101" t="n">
        <f aca="false" t="array" ref="G1901:G1901">SUM(IF(ewidencja!$A$8:$A$759=D1901,IF(ewidencja!$C$8:$C$759=E1901,ewidencja!$F$8:$F$759,0),0))</f>
        <v>0</v>
      </c>
      <c r="H1901" s="101" t="n">
        <f aca="false" t="array" ref="H1901:H1901">SUM(IF(ewidencja!$A$8:$A$759=D1901,IF(ewidencja!$C$8:$C$759=E1901,ewidencja!$G$8:$G$759,0),0))</f>
        <v>0</v>
      </c>
      <c r="K1901" s="111"/>
    </row>
    <row r="1902" s="51" customFormat="true" ht="12.75" hidden="true" customHeight="true" outlineLevel="0" collapsed="false">
      <c r="A1902" s="49" t="s">
        <v>586</v>
      </c>
      <c r="B1902" s="49"/>
      <c r="C1902" s="50" t="str">
        <f aca="false">INDEX((klasyfikacja!$B$2:$B$136),MATCH(A1902,klasyfikacja!$A$2:$A$136,0))</f>
        <v>Wpływy z podatku leśnego</v>
      </c>
      <c r="D1902" s="98" t="n">
        <v>852</v>
      </c>
      <c r="E1902" s="102" t="s">
        <v>400</v>
      </c>
      <c r="F1902" s="100" t="n">
        <f aca="false">SUM(G1902:H1902)</f>
        <v>0</v>
      </c>
      <c r="G1902" s="101" t="n">
        <f aca="false" t="array" ref="G1902:G1902">SUM(IF(ewidencja!$A$8:$A$759=D1902,IF(ewidencja!$C$8:$C$759=E1902,ewidencja!$F$8:$F$759,0),0))</f>
        <v>0</v>
      </c>
      <c r="H1902" s="101" t="n">
        <f aca="false" t="array" ref="H1902:H1902">SUM(IF(ewidencja!$A$8:$A$759=D1902,IF(ewidencja!$C$8:$C$759=E1902,ewidencja!$G$8:$G$759,0),0))</f>
        <v>0</v>
      </c>
      <c r="K1902" s="111"/>
    </row>
    <row r="1903" s="51" customFormat="true" ht="12.75" hidden="true" customHeight="true" outlineLevel="0" collapsed="false">
      <c r="A1903" s="49" t="s">
        <v>588</v>
      </c>
      <c r="B1903" s="49"/>
      <c r="C1903" s="50" t="str">
        <f aca="false">INDEX((klasyfikacja!$B$2:$B$136),MATCH(A1903,klasyfikacja!$A$2:$A$136,0))</f>
        <v>Wpływy z podatku od środków transportowych</v>
      </c>
      <c r="D1903" s="98" t="n">
        <v>852</v>
      </c>
      <c r="E1903" s="102" t="s">
        <v>409</v>
      </c>
      <c r="F1903" s="100" t="n">
        <f aca="false">SUM(G1903:H1903)</f>
        <v>0</v>
      </c>
      <c r="G1903" s="101" t="n">
        <f aca="false" t="array" ref="G1903:G1903">SUM(IF(ewidencja!$A$8:$A$759=D1903,IF(ewidencja!$C$8:$C$759=E1903,ewidencja!$F$8:$F$759,0),0))</f>
        <v>0</v>
      </c>
      <c r="H1903" s="101" t="n">
        <f aca="false" t="array" ref="H1903:H1903">SUM(IF(ewidencja!$A$8:$A$759=D1903,IF(ewidencja!$C$8:$C$759=E1903,ewidencja!$G$8:$G$759,0),0))</f>
        <v>0</v>
      </c>
      <c r="K1903" s="111"/>
    </row>
    <row r="1904" s="51" customFormat="true" ht="12.75" hidden="true" customHeight="true" outlineLevel="0" collapsed="false">
      <c r="A1904" s="49" t="s">
        <v>590</v>
      </c>
      <c r="B1904" s="49"/>
      <c r="C1904" s="50" t="str">
        <f aca="false">INDEX((klasyfikacja!$B$2:$B$136),MATCH(A1904,klasyfikacja!$A$2:$A$136,0))</f>
        <v>Wpływy z podatku od działalności gospodarczej osób fizycznych, opłacanego w formie karty podatkowej</v>
      </c>
      <c r="D1904" s="98" t="n">
        <v>852</v>
      </c>
      <c r="E1904" s="102" t="s">
        <v>170</v>
      </c>
      <c r="F1904" s="100" t="n">
        <f aca="false">SUM(G1904:H1904)</f>
        <v>0</v>
      </c>
      <c r="G1904" s="101" t="n">
        <f aca="false" t="array" ref="G1904:G1904">SUM(IF(ewidencja!$A$8:$A$759=D1904,IF(ewidencja!$C$8:$C$759=E1904,ewidencja!$F$8:$F$759,0),0))</f>
        <v>0</v>
      </c>
      <c r="H1904" s="101" t="n">
        <f aca="false" t="array" ref="H1904:H1904">SUM(IF(ewidencja!$A$8:$A$759=D1904,IF(ewidencja!$C$8:$C$759=E1904,ewidencja!$G$8:$G$759,0),0))</f>
        <v>0</v>
      </c>
      <c r="K1904" s="111"/>
    </row>
    <row r="1905" s="51" customFormat="true" ht="12.75" hidden="true" customHeight="true" outlineLevel="0" collapsed="false">
      <c r="A1905" s="49" t="s">
        <v>592</v>
      </c>
      <c r="B1905" s="49"/>
      <c r="C1905" s="50" t="str">
        <f aca="false">INDEX((klasyfikacja!$B$2:$B$136),MATCH(A1905,klasyfikacja!$A$2:$A$136,0))</f>
        <v>Wpływy z podatku od spadków i darowizn</v>
      </c>
      <c r="D1905" s="98" t="n">
        <v>852</v>
      </c>
      <c r="E1905" s="102" t="s">
        <v>407</v>
      </c>
      <c r="F1905" s="100" t="n">
        <f aca="false">SUM(G1905:H1905)</f>
        <v>0</v>
      </c>
      <c r="G1905" s="101" t="n">
        <f aca="false" t="array" ref="G1905:G1905">SUM(IF(ewidencja!$A$8:$A$759=D1905,IF(ewidencja!$C$8:$C$759=E1905,ewidencja!$F$8:$F$759,0),0))</f>
        <v>0</v>
      </c>
      <c r="H1905" s="101" t="n">
        <f aca="false" t="array" ref="H1905:H1905">SUM(IF(ewidencja!$A$8:$A$759=D1905,IF(ewidencja!$C$8:$C$759=E1905,ewidencja!$G$8:$G$759,0),0))</f>
        <v>0</v>
      </c>
      <c r="K1905" s="111"/>
    </row>
    <row r="1906" s="51" customFormat="true" ht="12.75" hidden="true" customHeight="true" outlineLevel="0" collapsed="false">
      <c r="A1906" s="49" t="s">
        <v>594</v>
      </c>
      <c r="B1906" s="49"/>
      <c r="C1906" s="50" t="str">
        <f aca="false">INDEX((klasyfikacja!$B$2:$B$136),MATCH(A1906,klasyfikacja!$A$2:$A$136,0))</f>
        <v>Wpływy z opłaty od posiadania psów</v>
      </c>
      <c r="D1906" s="98" t="n">
        <v>852</v>
      </c>
      <c r="E1906" s="102" t="s">
        <v>336</v>
      </c>
      <c r="F1906" s="100" t="n">
        <f aca="false">SUM(G1906:H1906)</f>
        <v>0</v>
      </c>
      <c r="G1906" s="101" t="n">
        <f aca="false" t="array" ref="G1906:G1906">SUM(IF(ewidencja!$A$8:$A$759=D1906,IF(ewidencja!$C$8:$C$759=E1906,ewidencja!$F$8:$F$759,0),0))</f>
        <v>0</v>
      </c>
      <c r="H1906" s="101" t="n">
        <f aca="false" t="array" ref="H1906:H1906">SUM(IF(ewidencja!$A$8:$A$759=D1906,IF(ewidencja!$C$8:$C$759=E1906,ewidencja!$G$8:$G$759,0),0))</f>
        <v>0</v>
      </c>
      <c r="K1906" s="111"/>
    </row>
    <row r="1907" s="51" customFormat="true" ht="12.75" hidden="true" customHeight="true" outlineLevel="0" collapsed="false">
      <c r="A1907" s="49" t="s">
        <v>596</v>
      </c>
      <c r="B1907" s="49"/>
      <c r="C1907" s="50" t="str">
        <f aca="false">INDEX((klasyfikacja!$B$2:$B$136),MATCH(A1907,klasyfikacja!$A$2:$A$136,0))</f>
        <v>Wpływy z opłaty uzdrowiskowej, pobieranej w gminach posiadających status gminy uzdrowiskowej</v>
      </c>
      <c r="D1907" s="98" t="n">
        <v>852</v>
      </c>
      <c r="E1907" s="102" t="s">
        <v>861</v>
      </c>
      <c r="F1907" s="100" t="n">
        <f aca="false">SUM(G1907:H1907)</f>
        <v>0</v>
      </c>
      <c r="G1907" s="101" t="n">
        <f aca="false" t="array" ref="G1907:G1907">SUM(IF(ewidencja!$A$8:$A$759=D1907,IF(ewidencja!$C$8:$C$759=E1907,ewidencja!$F$8:$F$759,0),0))</f>
        <v>0</v>
      </c>
      <c r="H1907" s="101" t="n">
        <f aca="false" t="array" ref="H1907:H1907">SUM(IF(ewidencja!$A$8:$A$759=D1907,IF(ewidencja!$C$8:$C$759=E1907,ewidencja!$G$8:$G$759,0),0))</f>
        <v>0</v>
      </c>
      <c r="K1907" s="111"/>
    </row>
    <row r="1908" s="51" customFormat="true" ht="12.75" hidden="true" customHeight="true" outlineLevel="0" collapsed="false">
      <c r="A1908" s="49" t="s">
        <v>598</v>
      </c>
      <c r="B1908" s="49"/>
      <c r="C1908" s="50" t="str">
        <f aca="false">INDEX((klasyfikacja!$B$2:$B$136),MATCH(A1908,klasyfikacja!$A$2:$A$136,0))</f>
        <v>Wpływy z opłaty produktowej</v>
      </c>
      <c r="D1908" s="98" t="n">
        <v>852</v>
      </c>
      <c r="E1908" s="102" t="s">
        <v>338</v>
      </c>
      <c r="F1908" s="100" t="n">
        <f aca="false">SUM(G1908:H1908)</f>
        <v>0</v>
      </c>
      <c r="G1908" s="101" t="n">
        <f aca="false" t="array" ref="G1908:G1908">SUM(IF(ewidencja!$A$8:$A$759=D1908,IF(ewidencja!$C$8:$C$759=E1908,ewidencja!$F$8:$F$759,0),0))</f>
        <v>0</v>
      </c>
      <c r="H1908" s="101" t="n">
        <f aca="false" t="array" ref="H1908:H1908">SUM(IF(ewidencja!$A$8:$A$759=D1908,IF(ewidencja!$C$8:$C$759=E1908,ewidencja!$G$8:$G$759,0),0))</f>
        <v>0</v>
      </c>
      <c r="K1908" s="111"/>
    </row>
    <row r="1909" s="51" customFormat="true" ht="12.75" hidden="true" customHeight="true" outlineLevel="0" collapsed="false">
      <c r="A1909" s="49" t="s">
        <v>600</v>
      </c>
      <c r="B1909" s="49"/>
      <c r="C1909" s="50" t="str">
        <f aca="false">INDEX((klasyfikacja!$B$2:$B$136),MATCH(A1909,klasyfikacja!$A$2:$A$136,0))</f>
        <v>Wpływy z opłaty skarbowej</v>
      </c>
      <c r="D1909" s="98" t="n">
        <v>852</v>
      </c>
      <c r="E1909" s="102" t="s">
        <v>341</v>
      </c>
      <c r="F1909" s="100" t="n">
        <f aca="false">SUM(G1909:H1909)</f>
        <v>0</v>
      </c>
      <c r="G1909" s="101" t="n">
        <f aca="false" t="array" ref="G1909:G1909">SUM(IF(ewidencja!$A$8:$A$759=D1909,IF(ewidencja!$C$8:$C$759=E1909,ewidencja!$F$8:$F$759,0),0))</f>
        <v>0</v>
      </c>
      <c r="H1909" s="101" t="n">
        <f aca="false" t="array" ref="H1909:H1909">SUM(IF(ewidencja!$A$8:$A$759=D1909,IF(ewidencja!$C$8:$C$759=E1909,ewidencja!$G$8:$G$759,0),0))</f>
        <v>0</v>
      </c>
      <c r="K1909" s="111"/>
    </row>
    <row r="1910" s="51" customFormat="true" ht="12.75" hidden="true" customHeight="true" outlineLevel="0" collapsed="false">
      <c r="A1910" s="49" t="s">
        <v>602</v>
      </c>
      <c r="B1910" s="49"/>
      <c r="C1910" s="50" t="str">
        <f aca="false">INDEX((klasyfikacja!$B$2:$B$136),MATCH(A1910,klasyfikacja!$A$2:$A$136,0))</f>
        <v>Wpływy z opłaty komunikacyjnej</v>
      </c>
      <c r="D1910" s="98" t="n">
        <v>852</v>
      </c>
      <c r="E1910" s="102" t="s">
        <v>332</v>
      </c>
      <c r="F1910" s="100" t="n">
        <f aca="false">SUM(G1910:H1910)</f>
        <v>0</v>
      </c>
      <c r="G1910" s="101" t="n">
        <f aca="false" t="array" ref="G1910:G1910">SUM(IF(ewidencja!$A$8:$A$759=D1910,IF(ewidencja!$C$8:$C$759=E1910,ewidencja!$F$8:$F$759,0),0))</f>
        <v>0</v>
      </c>
      <c r="H1910" s="101" t="n">
        <f aca="false" t="array" ref="H1910:H1910">SUM(IF(ewidencja!$A$8:$A$759=D1910,IF(ewidencja!$C$8:$C$759=E1910,ewidencja!$G$8:$G$759,0),0))</f>
        <v>0</v>
      </c>
      <c r="K1910" s="111"/>
    </row>
    <row r="1911" s="51" customFormat="true" ht="12.75" hidden="true" customHeight="true" outlineLevel="0" collapsed="false">
      <c r="A1911" s="49" t="s">
        <v>604</v>
      </c>
      <c r="B1911" s="49"/>
      <c r="C1911" s="50" t="str">
        <f aca="false">INDEX((klasyfikacja!$B$2:$B$136),MATCH(A1911,klasyfikacja!$A$2:$A$136,0))</f>
        <v>Wpływy z opłaty targowej</v>
      </c>
      <c r="D1911" s="98" t="n">
        <v>852</v>
      </c>
      <c r="E1911" s="102" t="s">
        <v>344</v>
      </c>
      <c r="F1911" s="100" t="n">
        <f aca="false">SUM(G1911:H1911)</f>
        <v>0</v>
      </c>
      <c r="G1911" s="101" t="n">
        <f aca="false" t="array" ref="G1911:G1911">SUM(IF(ewidencja!$A$8:$A$759=D1911,IF(ewidencja!$C$8:$C$759=E1911,ewidencja!$F$8:$F$759,0),0))</f>
        <v>0</v>
      </c>
      <c r="H1911" s="101" t="n">
        <f aca="false" t="array" ref="H1911:H1911">SUM(IF(ewidencja!$A$8:$A$759=D1911,IF(ewidencja!$C$8:$C$759=E1911,ewidencja!$G$8:$G$759,0),0))</f>
        <v>0</v>
      </c>
      <c r="K1911" s="111"/>
    </row>
    <row r="1912" s="51" customFormat="true" ht="12.75" hidden="true" customHeight="true" outlineLevel="0" collapsed="false">
      <c r="A1912" s="49" t="s">
        <v>606</v>
      </c>
      <c r="B1912" s="49"/>
      <c r="C1912" s="50" t="str">
        <f aca="false">INDEX((klasyfikacja!$B$2:$B$136),MATCH(A1912,klasyfikacja!$A$2:$A$136,0))</f>
        <v>Wpływy z opłaty miejscowej</v>
      </c>
      <c r="D1912" s="98" t="n">
        <v>852</v>
      </c>
      <c r="E1912" s="102" t="s">
        <v>862</v>
      </c>
      <c r="F1912" s="100" t="n">
        <f aca="false">SUM(G1912:H1912)</f>
        <v>0</v>
      </c>
      <c r="G1912" s="101" t="n">
        <f aca="false" t="array" ref="G1912:G1912">SUM(IF(ewidencja!$A$8:$A$759=D1912,IF(ewidencja!$C$8:$C$759=E1912,ewidencja!$F$8:$F$759,0),0))</f>
        <v>0</v>
      </c>
      <c r="H1912" s="101" t="n">
        <f aca="false" t="array" ref="H1912:H1912">SUM(IF(ewidencja!$A$8:$A$759=D1912,IF(ewidencja!$C$8:$C$759=E1912,ewidencja!$G$8:$G$759,0),0))</f>
        <v>0</v>
      </c>
      <c r="K1912" s="111"/>
    </row>
    <row r="1913" s="51" customFormat="true" ht="12.75" hidden="true" customHeight="true" outlineLevel="0" collapsed="false">
      <c r="A1913" s="49" t="s">
        <v>608</v>
      </c>
      <c r="B1913" s="49"/>
      <c r="C1913" s="50" t="str">
        <f aca="false">INDEX((klasyfikacja!$B$2:$B$136),MATCH(A1913,klasyfikacja!$A$2:$A$136,0))</f>
        <v>Wpływy z opłaty eksploatacyjnej</v>
      </c>
      <c r="D1913" s="98" t="n">
        <v>852</v>
      </c>
      <c r="E1913" s="102" t="s">
        <v>330</v>
      </c>
      <c r="F1913" s="100" t="n">
        <f aca="false">SUM(G1913:H1913)</f>
        <v>0</v>
      </c>
      <c r="G1913" s="101" t="n">
        <f aca="false" t="array" ref="G1913:G1913">SUM(IF(ewidencja!$A$8:$A$759=D1913,IF(ewidencja!$C$8:$C$759=E1913,ewidencja!$F$8:$F$759,0),0))</f>
        <v>0</v>
      </c>
      <c r="H1913" s="101" t="n">
        <f aca="false" t="array" ref="H1913:H1913">SUM(IF(ewidencja!$A$8:$A$759=D1913,IF(ewidencja!$C$8:$C$759=E1913,ewidencja!$G$8:$G$759,0),0))</f>
        <v>0</v>
      </c>
      <c r="K1913" s="111"/>
    </row>
    <row r="1914" s="51" customFormat="true" ht="12.75" hidden="true" customHeight="true" outlineLevel="0" collapsed="false">
      <c r="A1914" s="49" t="s">
        <v>610</v>
      </c>
      <c r="B1914" s="49"/>
      <c r="C1914" s="50" t="str">
        <f aca="false">INDEX((klasyfikacja!$B$2:$B$136),MATCH(A1914,klasyfikacja!$A$2:$A$136,0))</f>
        <v>Wpływy z opłat za trwały zarząd, użytkowanie i służebności</v>
      </c>
      <c r="D1914" s="98" t="n">
        <v>852</v>
      </c>
      <c r="E1914" s="102" t="s">
        <v>390</v>
      </c>
      <c r="F1914" s="100" t="n">
        <f aca="false">SUM(G1914:H1914)</f>
        <v>0</v>
      </c>
      <c r="G1914" s="101" t="n">
        <f aca="false" t="array" ref="G1914:G1914">SUM(IF(ewidencja!$A$8:$A$759=D1914,IF(ewidencja!$C$8:$C$759=E1914,ewidencja!$F$8:$F$759,0),0))</f>
        <v>0</v>
      </c>
      <c r="H1914" s="101" t="n">
        <f aca="false" t="array" ref="H1914:H1914">SUM(IF(ewidencja!$A$8:$A$759=D1914,IF(ewidencja!$C$8:$C$759=E1914,ewidencja!$G$8:$G$759,0),0))</f>
        <v>0</v>
      </c>
      <c r="K1914" s="111"/>
    </row>
    <row r="1915" s="51" customFormat="true" ht="12.75" hidden="true" customHeight="true" outlineLevel="0" collapsed="false">
      <c r="A1915" s="49" t="s">
        <v>612</v>
      </c>
      <c r="B1915" s="49"/>
      <c r="C1915" s="50" t="str">
        <f aca="false">INDEX((klasyfikacja!$B$2:$B$136),MATCH(A1915,klasyfikacja!$A$2:$A$136,0))</f>
        <v>Wpływy z opłat za zezwolenia na sprzedaż napojów alkoholowych</v>
      </c>
      <c r="D1915" s="98" t="n">
        <v>852</v>
      </c>
      <c r="E1915" s="102" t="s">
        <v>375</v>
      </c>
      <c r="F1915" s="100" t="n">
        <f aca="false">SUM(G1915:H1915)</f>
        <v>0</v>
      </c>
      <c r="G1915" s="101" t="n">
        <f aca="false" t="array" ref="G1915:G1915">SUM(IF(ewidencja!$A$8:$A$759=D1915,IF(ewidencja!$C$8:$C$759=E1915,ewidencja!$F$8:$F$759,0),0))</f>
        <v>0</v>
      </c>
      <c r="H1915" s="101" t="n">
        <f aca="false" t="array" ref="H1915:H1915">SUM(IF(ewidencja!$A$8:$A$759=D1915,IF(ewidencja!$C$8:$C$759=E1915,ewidencja!$G$8:$G$759,0),0))</f>
        <v>0</v>
      </c>
      <c r="K1915" s="111"/>
    </row>
    <row r="1916" s="51" customFormat="true" ht="12.75" hidden="true" customHeight="true" outlineLevel="0" collapsed="false">
      <c r="A1916" s="49" t="s">
        <v>614</v>
      </c>
      <c r="B1916" s="49"/>
      <c r="C1916" s="50" t="str">
        <f aca="false">INDEX((klasyfikacja!$B$2:$B$136),MATCH(A1916,klasyfikacja!$A$2:$A$136,0))</f>
        <v>Wpływy z innych lokalnych opłat pobieranych przez jednostki samorządu terytorialnego na podstawie odrębnych ustaw</v>
      </c>
      <c r="D1916" s="98" t="n">
        <v>852</v>
      </c>
      <c r="E1916" s="102" t="s">
        <v>30</v>
      </c>
      <c r="F1916" s="100" t="n">
        <f aca="false">SUM(G1916:H1916)</f>
        <v>0</v>
      </c>
      <c r="G1916" s="101" t="n">
        <f aca="false" t="array" ref="G1916:G1916">SUM(IF(ewidencja!$A$8:$A$759=D1916,IF(ewidencja!$C$8:$C$759=E1916,ewidencja!$F$8:$F$759,0),0))</f>
        <v>0</v>
      </c>
      <c r="H1916" s="101" t="n">
        <f aca="false" t="array" ref="H1916:H1916">SUM(IF(ewidencja!$A$8:$A$759=D1916,IF(ewidencja!$C$8:$C$759=E1916,ewidencja!$G$8:$G$759,0),0))</f>
        <v>0</v>
      </c>
      <c r="K1916" s="111"/>
    </row>
    <row r="1917" s="51" customFormat="true" ht="12.75" hidden="true" customHeight="true" outlineLevel="0" collapsed="false">
      <c r="A1917" s="49" t="s">
        <v>616</v>
      </c>
      <c r="B1917" s="49"/>
      <c r="C1917" s="50" t="str">
        <f aca="false">INDEX((klasyfikacja!$B$2:$B$136),MATCH(A1917,klasyfikacja!$A$2:$A$136,0))</f>
        <v>Wpływy z podatku od czynności cywilnoprawnych</v>
      </c>
      <c r="D1917" s="98" t="n">
        <v>852</v>
      </c>
      <c r="E1917" s="102" t="s">
        <v>403</v>
      </c>
      <c r="F1917" s="100" t="n">
        <f aca="false">SUM(G1917:H1917)</f>
        <v>0</v>
      </c>
      <c r="G1917" s="101" t="n">
        <f aca="false" t="array" ref="G1917:G1917">SUM(IF(ewidencja!$A$8:$A$759=D1917,IF(ewidencja!$C$8:$C$759=E1917,ewidencja!$F$8:$F$759,0),0))</f>
        <v>0</v>
      </c>
      <c r="H1917" s="101" t="n">
        <f aca="false" t="array" ref="H1917:H1917">SUM(IF(ewidencja!$A$8:$A$759=D1917,IF(ewidencja!$C$8:$C$759=E1917,ewidencja!$G$8:$G$759,0),0))</f>
        <v>0</v>
      </c>
      <c r="K1917" s="111"/>
    </row>
    <row r="1918" s="51" customFormat="true" ht="12.75" hidden="true" customHeight="true" outlineLevel="0" collapsed="false">
      <c r="A1918" s="49" t="s">
        <v>618</v>
      </c>
      <c r="B1918" s="49"/>
      <c r="C1918" s="50" t="str">
        <f aca="false">INDEX((klasyfikacja!$B$2:$B$136),MATCH(A1918,klasyfikacja!$A$2:$A$136,0))</f>
        <v>Wpływy z opłat z tytułu użytkowania wieczystego nieruchomości</v>
      </c>
      <c r="D1918" s="98" t="n">
        <v>852</v>
      </c>
      <c r="E1918" s="102" t="s">
        <v>393</v>
      </c>
      <c r="F1918" s="100" t="n">
        <f aca="false">SUM(G1918:H1918)</f>
        <v>0</v>
      </c>
      <c r="G1918" s="101" t="n">
        <f aca="false" t="array" ref="G1918:G1918">SUM(IF(ewidencja!$A$8:$A$759=D1918,IF(ewidencja!$C$8:$C$759=E1918,ewidencja!$F$8:$F$759,0),0))</f>
        <v>0</v>
      </c>
      <c r="H1918" s="101" t="n">
        <f aca="false" t="array" ref="H1918:H1918">SUM(IF(ewidencja!$A$8:$A$759=D1918,IF(ewidencja!$C$8:$C$759=E1918,ewidencja!$G$8:$G$759,0),0))</f>
        <v>0</v>
      </c>
      <c r="K1918" s="111"/>
    </row>
    <row r="1919" s="51" customFormat="true" ht="12.75" hidden="true" customHeight="true" outlineLevel="0" collapsed="false">
      <c r="A1919" s="49" t="s">
        <v>620</v>
      </c>
      <c r="B1919" s="49"/>
      <c r="C1919" s="50" t="str">
        <f aca="false">INDEX((klasyfikacja!$B$2:$B$136),MATCH(A1919,klasyfikacja!$A$2:$A$136,0))</f>
        <v>Wpływy z tytułu grzywien, mandatów i innych kar pieniężnych od osób fizycznych</v>
      </c>
      <c r="D1919" s="98" t="n">
        <v>852</v>
      </c>
      <c r="E1919" s="102" t="s">
        <v>173</v>
      </c>
      <c r="F1919" s="100" t="n">
        <f aca="false">SUM(G1919:H1919)</f>
        <v>0</v>
      </c>
      <c r="G1919" s="101" t="n">
        <f aca="false" t="array" ref="G1919:G1919">SUM(IF(ewidencja!$A$8:$A$759=D1919,IF(ewidencja!$C$8:$C$759=E1919,ewidencja!$F$8:$F$759,0),0))</f>
        <v>0</v>
      </c>
      <c r="H1919" s="101" t="n">
        <f aca="false" t="array" ref="H1919:H1919">SUM(IF(ewidencja!$A$8:$A$759=D1919,IF(ewidencja!$C$8:$C$759=E1919,ewidencja!$G$8:$G$759,0),0))</f>
        <v>0</v>
      </c>
      <c r="K1919" s="111"/>
    </row>
    <row r="1920" s="51" customFormat="true" ht="12.75" hidden="true" customHeight="true" outlineLevel="0" collapsed="false">
      <c r="A1920" s="49" t="s">
        <v>622</v>
      </c>
      <c r="B1920" s="49"/>
      <c r="C1920" s="50" t="str">
        <f aca="false">INDEX((klasyfikacja!$B$2:$B$136),MATCH(A1920,klasyfikacja!$A$2:$A$136,0))</f>
        <v>Wpływy z tytułu grzywien i innych kar pieniężnych od osób prawnych i innych jednostek organizacyjnych</v>
      </c>
      <c r="D1920" s="98" t="n">
        <v>852</v>
      </c>
      <c r="E1920" s="102" t="s">
        <v>195</v>
      </c>
      <c r="F1920" s="100" t="n">
        <f aca="false">SUM(G1920:H1920)</f>
        <v>0</v>
      </c>
      <c r="G1920" s="101" t="n">
        <f aca="false" t="array" ref="G1920:G1920">SUM(IF(ewidencja!$A$8:$A$759=D1920,IF(ewidencja!$C$8:$C$759=E1920,ewidencja!$F$8:$F$759,0),0))</f>
        <v>0</v>
      </c>
      <c r="H1920" s="101" t="n">
        <f aca="false" t="array" ref="H1920:H1920">SUM(IF(ewidencja!$A$8:$A$759=D1920,IF(ewidencja!$C$8:$C$759=E1920,ewidencja!$G$8:$G$759,0),0))</f>
        <v>0</v>
      </c>
      <c r="K1920" s="111"/>
    </row>
    <row r="1921" s="51" customFormat="true" ht="12.75" hidden="true" customHeight="true" outlineLevel="0" collapsed="false">
      <c r="A1921" s="49" t="s">
        <v>624</v>
      </c>
      <c r="B1921" s="49"/>
      <c r="C1921" s="50" t="str">
        <f aca="false">INDEX((klasyfikacja!$B$2:$B$136),MATCH(A1921,klasyfikacja!$A$2:$A$136,0))</f>
        <v>Wpływy z opłat za koncesje i licencje</v>
      </c>
      <c r="D1921" s="98" t="n">
        <v>852</v>
      </c>
      <c r="E1921" s="102" t="s">
        <v>356</v>
      </c>
      <c r="F1921" s="100" t="n">
        <f aca="false">SUM(G1921:H1921)</f>
        <v>0</v>
      </c>
      <c r="G1921" s="101" t="n">
        <f aca="false" t="array" ref="G1921:G1921">SUM(IF(ewidencja!$A$8:$A$759=D1921,IF(ewidencja!$C$8:$C$759=E1921,ewidencja!$F$8:$F$759,0),0))</f>
        <v>0</v>
      </c>
      <c r="H1921" s="101" t="n">
        <f aca="false" t="array" ref="H1921:H1921">SUM(IF(ewidencja!$A$8:$A$759=D1921,IF(ewidencja!$C$8:$C$759=E1921,ewidencja!$G$8:$G$759,0),0))</f>
        <v>0</v>
      </c>
      <c r="K1921" s="111"/>
    </row>
    <row r="1922" s="51" customFormat="true" ht="12.75" hidden="true" customHeight="true" outlineLevel="0" collapsed="false">
      <c r="A1922" s="49" t="s">
        <v>626</v>
      </c>
      <c r="B1922" s="49"/>
      <c r="C1922" s="50" t="str">
        <f aca="false">INDEX((klasyfikacja!$B$2:$B$136),MATCH(A1922,klasyfikacja!$A$2:$A$136,0))</f>
        <v>Wpływy z opłat egzaminacyjnych oraz opłat za wydawanie świadectw, dyplomów, zaświadczeń, certyfikatów i ich duplikatów</v>
      </c>
      <c r="D1922" s="98" t="n">
        <v>852</v>
      </c>
      <c r="E1922" s="102" t="s">
        <v>863</v>
      </c>
      <c r="F1922" s="100" t="n">
        <f aca="false">SUM(G1922:H1922)</f>
        <v>0</v>
      </c>
      <c r="G1922" s="101" t="n">
        <f aca="false" t="array" ref="G1922:G1922">SUM(IF(ewidencja!$A$8:$A$759=D1922,IF(ewidencja!$C$8:$C$759=E1922,ewidencja!$F$8:$F$759,0),0))</f>
        <v>0</v>
      </c>
      <c r="H1922" s="101" t="n">
        <f aca="false" t="array" ref="H1922:H1922">SUM(IF(ewidencja!$A$8:$A$759=D1922,IF(ewidencja!$C$8:$C$759=E1922,ewidencja!$G$8:$G$759,0),0))</f>
        <v>0</v>
      </c>
      <c r="K1922" s="111"/>
    </row>
    <row r="1923" s="51" customFormat="true" ht="12.75" hidden="true" customHeight="true" outlineLevel="0" collapsed="false">
      <c r="A1923" s="49" t="s">
        <v>628</v>
      </c>
      <c r="B1923" s="49"/>
      <c r="C1923" s="50" t="str">
        <f aca="false">INDEX((klasyfikacja!$B$2:$B$136),MATCH(A1923,klasyfikacja!$A$2:$A$136,0))</f>
        <v>Wpływy z opłat za zezwolenia, akredytacje oraz opłaty ewidencyjne, w tym opłaty za częstotliwości</v>
      </c>
      <c r="D1923" s="98" t="n">
        <v>852</v>
      </c>
      <c r="E1923" s="102" t="s">
        <v>367</v>
      </c>
      <c r="F1923" s="100" t="n">
        <f aca="false">SUM(G1923:H1923)</f>
        <v>0</v>
      </c>
      <c r="G1923" s="101" t="n">
        <f aca="false" t="array" ref="G1923:G1923">SUM(IF(ewidencja!$A$8:$A$759=D1923,IF(ewidencja!$C$8:$C$759=E1923,ewidencja!$F$8:$F$759,0),0))</f>
        <v>0</v>
      </c>
      <c r="H1923" s="101" t="n">
        <f aca="false" t="array" ref="H1923:H1923">SUM(IF(ewidencja!$A$8:$A$759=D1923,IF(ewidencja!$C$8:$C$759=E1923,ewidencja!$G$8:$G$759,0),0))</f>
        <v>0</v>
      </c>
      <c r="K1923" s="111"/>
    </row>
    <row r="1924" s="51" customFormat="true" ht="25.5" hidden="true" customHeight="false" outlineLevel="0" collapsed="false">
      <c r="A1924" s="49" t="s">
        <v>630</v>
      </c>
      <c r="B1924" s="49"/>
      <c r="C1924" s="50" t="str">
        <f aca="false">INDEX((klasyfikacja!$B$2:$B$136),MATCH(A1924,klasyfikacja!$A$2:$A$136,0))</f>
        <v>Wpływy z tytułu opłat i kosztów sądowych oraz innych opłat uiszczanych na rzecz Skarbu Państwa z tytułu postępowania sądowego i prokuratorskiego</v>
      </c>
      <c r="D1924" s="98" t="n">
        <v>852</v>
      </c>
      <c r="E1924" s="102" t="s">
        <v>203</v>
      </c>
      <c r="F1924" s="100" t="n">
        <f aca="false">SUM(G1924:H1924)</f>
        <v>0</v>
      </c>
      <c r="G1924" s="101" t="n">
        <f aca="false" t="array" ref="G1924:G1924">SUM(IF(ewidencja!$A$8:$A$759=D1924,IF(ewidencja!$C$8:$C$759=E1924,ewidencja!$F$8:$F$759,0),0))</f>
        <v>0</v>
      </c>
      <c r="H1924" s="101" t="n">
        <f aca="false" t="array" ref="H1924:H1924">SUM(IF(ewidencja!$A$8:$A$759=D1924,IF(ewidencja!$C$8:$C$759=E1924,ewidencja!$G$8:$G$759,0),0))</f>
        <v>0</v>
      </c>
      <c r="K1924" s="111"/>
    </row>
    <row r="1925" s="51" customFormat="true" ht="12.75" hidden="false" customHeight="true" outlineLevel="0" collapsed="false">
      <c r="A1925" s="49" t="n">
        <v>640</v>
      </c>
      <c r="B1925" s="49"/>
      <c r="C1925" s="50" t="e">
        <f aca="false">INDEX((klasyfikacja!$B$2:$B$136),MATCH(A1925,klasyfikacja!$A$2:$A$136,0))</f>
        <v>#N/A</v>
      </c>
      <c r="D1925" s="98" t="n">
        <v>852</v>
      </c>
      <c r="E1925" s="102" t="s">
        <v>200</v>
      </c>
      <c r="F1925" s="113" t="n">
        <f aca="false">SUM(G1925:H1925)</f>
        <v>1000</v>
      </c>
      <c r="G1925" s="101" t="n">
        <f aca="false" t="array" ref="G1925:G1925">SUM(IF(ewidencja!$A$8:$A$759=D1925,IF(ewidencja!$C$8:$C$759=E1925,ewidencja!$F$8:$F$759,0),0))</f>
        <v>1000</v>
      </c>
      <c r="H1925" s="101" t="n">
        <f aca="false" t="array" ref="H1925:H1925">SUM(IF(ewidencja!$A$8:$A$759=D1925,IF(ewidencja!$C$8:$C$759=E1925,ewidencja!$G$8:$G$759,0),0))</f>
        <v>0</v>
      </c>
      <c r="K1925" s="111"/>
    </row>
    <row r="1926" s="51" customFormat="true" ht="12.75" hidden="true" customHeight="true" outlineLevel="0" collapsed="false">
      <c r="A1926" s="49" t="s">
        <v>634</v>
      </c>
      <c r="B1926" s="49"/>
      <c r="C1926" s="50" t="str">
        <f aca="false">INDEX((klasyfikacja!$B$2:$B$136),MATCH(A1926,klasyfikacja!$A$2:$A$136,0))</f>
        <v>Wpływy z opłat za wydanie prawa jazdy</v>
      </c>
      <c r="D1926" s="98" t="n">
        <v>852</v>
      </c>
      <c r="E1926" s="102" t="s">
        <v>388</v>
      </c>
      <c r="F1926" s="100" t="n">
        <f aca="false">SUM(G1926:H1926)</f>
        <v>0</v>
      </c>
      <c r="G1926" s="101" t="n">
        <f aca="false" t="array" ref="G1926:G1926">SUM(IF(ewidencja!$A$8:$A$759=D1926,IF(ewidencja!$C$8:$C$759=E1926,ewidencja!$F$8:$F$759,0),0))</f>
        <v>0</v>
      </c>
      <c r="H1926" s="101" t="n">
        <f aca="false" t="array" ref="H1926:H1926">SUM(IF(ewidencja!$A$8:$A$759=D1926,IF(ewidencja!$C$8:$C$759=E1926,ewidencja!$G$8:$G$759,0),0))</f>
        <v>0</v>
      </c>
      <c r="K1926" s="111"/>
    </row>
    <row r="1927" s="51" customFormat="true" ht="12.75" hidden="true" customHeight="true" outlineLevel="0" collapsed="false">
      <c r="A1927" s="49" t="s">
        <v>636</v>
      </c>
      <c r="B1927" s="49"/>
      <c r="C1927" s="50" t="str">
        <f aca="false">INDEX((klasyfikacja!$B$2:$B$136),MATCH(A1927,klasyfikacja!$A$2:$A$136,0))</f>
        <v>Wpływy z opłat za korzystanie z wychowania przedszkolnego</v>
      </c>
      <c r="D1927" s="98" t="n">
        <v>852</v>
      </c>
      <c r="E1927" s="102" t="s">
        <v>280</v>
      </c>
      <c r="F1927" s="100" t="n">
        <f aca="false">SUM(G1927:H1927)</f>
        <v>0</v>
      </c>
      <c r="G1927" s="101" t="n">
        <f aca="false" t="array" ref="G1927:G1927">SUM(IF(ewidencja!$A$8:$A$759=D1927,IF(ewidencja!$C$8:$C$759=E1927,ewidencja!$F$8:$F$759,0),0))</f>
        <v>0</v>
      </c>
      <c r="H1927" s="101" t="n">
        <f aca="false" t="array" ref="H1927:H1927">SUM(IF(ewidencja!$A$8:$A$759=D1927,IF(ewidencja!$C$8:$C$759=E1927,ewidencja!$G$8:$G$759,0),0))</f>
        <v>0</v>
      </c>
      <c r="K1927" s="111"/>
    </row>
    <row r="1928" s="51" customFormat="true" ht="12.75" hidden="true" customHeight="true" outlineLevel="0" collapsed="false">
      <c r="A1928" s="49" t="s">
        <v>638</v>
      </c>
      <c r="B1928" s="49"/>
      <c r="C1928" s="50" t="str">
        <f aca="false">INDEX((klasyfikacja!$B$2:$B$136),MATCH(A1928,klasyfikacja!$A$2:$A$136,0))</f>
        <v>Wpływy z opłat za korzystanie z wyżywienia w jednostkach realizujących zadania z zakresu wychowania przedszkolnego</v>
      </c>
      <c r="D1928" s="98" t="n">
        <v>852</v>
      </c>
      <c r="E1928" s="102" t="s">
        <v>510</v>
      </c>
      <c r="F1928" s="100" t="n">
        <f aca="false">SUM(G1928:H1928)</f>
        <v>0</v>
      </c>
      <c r="G1928" s="101" t="n">
        <f aca="false" t="array" ref="G1928:G1928">SUM(IF(ewidencja!$A$8:$A$759=D1928,IF(ewidencja!$C$8:$C$759=E1928,ewidencja!$F$8:$F$759,0),0))</f>
        <v>0</v>
      </c>
      <c r="H1928" s="101" t="n">
        <f aca="false" t="array" ref="H1928:H1928">SUM(IF(ewidencja!$A$8:$A$759=D1928,IF(ewidencja!$C$8:$C$759=E1928,ewidencja!$G$8:$G$759,0),0))</f>
        <v>0</v>
      </c>
      <c r="K1928" s="111"/>
    </row>
    <row r="1929" s="51" customFormat="true" ht="12" hidden="true" customHeight="true" outlineLevel="0" collapsed="false">
      <c r="A1929" s="49" t="s">
        <v>640</v>
      </c>
      <c r="B1929" s="49"/>
      <c r="C1929" s="50" t="str">
        <f aca="false">INDEX((klasyfikacja!$B$2:$B$136),MATCH(A1929,klasyfikacja!$A$2:$A$136,0))</f>
        <v>Wpływy od rodziców z tytułu opłaty za pobyt dziecka w pieczy zastępczej</v>
      </c>
      <c r="D1929" s="98" t="n">
        <v>852</v>
      </c>
      <c r="E1929" s="102" t="s">
        <v>248</v>
      </c>
      <c r="F1929" s="100" t="n">
        <f aca="false">SUM(G1929:H1929)</f>
        <v>0</v>
      </c>
      <c r="G1929" s="101" t="n">
        <f aca="false" t="array" ref="G1929:G1929">SUM(IF(ewidencja!$A$8:$A$759=D1929,IF(ewidencja!$C$8:$C$759=E1929,ewidencja!$F$8:$F$759,0),0))</f>
        <v>0</v>
      </c>
      <c r="H1929" s="101" t="n">
        <f aca="false" t="array" ref="H1929:H1929">SUM(IF(ewidencja!$A$8:$A$759=D1929,IF(ewidencja!$C$8:$C$759=E1929,ewidencja!$G$8:$G$759,0),0))</f>
        <v>0</v>
      </c>
      <c r="K1929" s="111"/>
    </row>
    <row r="1930" s="51" customFormat="true" ht="12.75" hidden="false" customHeight="true" outlineLevel="0" collapsed="false">
      <c r="A1930" s="49" t="n">
        <v>690</v>
      </c>
      <c r="B1930" s="49"/>
      <c r="C1930" s="50" t="e">
        <f aca="false">INDEX((klasyfikacja!$B$2:$B$136),MATCH(A1930,klasyfikacja!$A$2:$A$136,0))</f>
        <v>#N/A</v>
      </c>
      <c r="D1930" s="98" t="n">
        <v>852</v>
      </c>
      <c r="E1930" s="102" t="s">
        <v>205</v>
      </c>
      <c r="F1930" s="100" t="n">
        <f aca="false">SUM(G1930:H1930)</f>
        <v>12000</v>
      </c>
      <c r="G1930" s="101" t="n">
        <f aca="false" t="array" ref="G1930:G1930">SUM(IF(ewidencja!$A$8:$A$759=D1930,IF(ewidencja!$C$8:$C$759=E1930,ewidencja!$F$8:$F$759,0),0))</f>
        <v>12000</v>
      </c>
      <c r="H1930" s="101" t="n">
        <f aca="false" t="array" ref="H1930:H1930">SUM(IF(ewidencja!$A$8:$A$759=D1930,IF(ewidencja!$C$8:$C$759=E1930,ewidencja!$G$8:$G$759,0),0))</f>
        <v>0</v>
      </c>
      <c r="K1930" s="111"/>
    </row>
    <row r="1931" s="51" customFormat="true" ht="25.5" hidden="false" customHeight="true" outlineLevel="0" collapsed="false">
      <c r="A1931" s="49" t="n">
        <v>750</v>
      </c>
      <c r="B1931" s="49"/>
      <c r="C1931" s="50" t="e">
        <f aca="false">INDEX((klasyfikacja!$B$2:$B$136),MATCH(A1931,klasyfikacja!$A$2:$A$136,0))</f>
        <v>#N/A</v>
      </c>
      <c r="D1931" s="98" t="n">
        <v>852</v>
      </c>
      <c r="E1931" s="102" t="s">
        <v>58</v>
      </c>
      <c r="F1931" s="100" t="n">
        <f aca="false">SUM(G1931:H1931)</f>
        <v>339000</v>
      </c>
      <c r="G1931" s="101" t="n">
        <f aca="false" t="array" ref="G1931:G1931">SUM(IF(ewidencja!$A$8:$A$759=D1931,IF(ewidencja!$C$8:$C$759=E1931,ewidencja!$F$8:$F$759,0),0))</f>
        <v>157000</v>
      </c>
      <c r="H1931" s="101" t="n">
        <f aca="false" t="array" ref="H1931:H1931">SUM(IF(ewidencja!$A$8:$A$759=D1931,IF(ewidencja!$C$8:$C$759=E1931,ewidencja!$G$8:$G$759,0),0))</f>
        <v>182000</v>
      </c>
      <c r="K1931" s="111"/>
    </row>
    <row r="1932" s="51" customFormat="true" ht="12.75" hidden="false" customHeight="true" outlineLevel="0" collapsed="false">
      <c r="A1932" s="49" t="n">
        <v>830</v>
      </c>
      <c r="B1932" s="49"/>
      <c r="C1932" s="50" t="e">
        <f aca="false">INDEX((klasyfikacja!$B$2:$B$136),MATCH(A1932,klasyfikacja!$A$2:$A$136,0))</f>
        <v>#N/A</v>
      </c>
      <c r="D1932" s="98" t="n">
        <v>852</v>
      </c>
      <c r="E1932" s="102" t="s">
        <v>37</v>
      </c>
      <c r="F1932" s="100" t="n">
        <f aca="false">SUM(G1932:H1932)</f>
        <v>33487000</v>
      </c>
      <c r="G1932" s="101" t="n">
        <f aca="false" t="array" ref="G1932:G1932">SUM(IF(ewidencja!$A$8:$A$759=D1932,IF(ewidencja!$C$8:$C$759=E1932,ewidencja!$F$8:$F$759,0),0))</f>
        <v>4199000</v>
      </c>
      <c r="H1932" s="101" t="n">
        <f aca="false" t="array" ref="H1932:H1932">SUM(IF(ewidencja!$A$8:$A$759=D1932,IF(ewidencja!$C$8:$C$759=E1932,ewidencja!$G$8:$G$759,0),0))</f>
        <v>29288000</v>
      </c>
      <c r="K1932" s="111"/>
    </row>
    <row r="1933" s="51" customFormat="true" ht="12.75" hidden="true" customHeight="true" outlineLevel="0" collapsed="false">
      <c r="A1933" s="49" t="s">
        <v>650</v>
      </c>
      <c r="B1933" s="49"/>
      <c r="C1933" s="50" t="str">
        <f aca="false">INDEX((klasyfikacja!$B$2:$B$136),MATCH(A1933,klasyfikacja!$A$2:$A$136,0))</f>
        <v>Wpływy ze sprzedaży wyrobów</v>
      </c>
      <c r="D1933" s="98" t="n">
        <v>852</v>
      </c>
      <c r="E1933" s="102" t="s">
        <v>864</v>
      </c>
      <c r="F1933" s="100" t="n">
        <f aca="false">SUM(G1933:H1933)</f>
        <v>0</v>
      </c>
      <c r="G1933" s="101" t="n">
        <f aca="false" t="array" ref="G1933:G1933">SUM(IF(ewidencja!$A$8:$A$759=D1933,IF(ewidencja!$C$8:$C$759=E1933,ewidencja!$F$8:$F$759,0),0))</f>
        <v>0</v>
      </c>
      <c r="H1933" s="101" t="n">
        <f aca="false" t="array" ref="H1933:H1933">SUM(IF(ewidencja!$A$8:$A$759=D1933,IF(ewidencja!$C$8:$C$759=E1933,ewidencja!$G$8:$G$759,0),0))</f>
        <v>0</v>
      </c>
      <c r="K1933" s="111"/>
    </row>
    <row r="1934" s="51" customFormat="true" ht="12.75" hidden="true" customHeight="true" outlineLevel="0" collapsed="false">
      <c r="A1934" s="49" t="s">
        <v>652</v>
      </c>
      <c r="B1934" s="49"/>
      <c r="C1934" s="50" t="str">
        <f aca="false">INDEX((klasyfikacja!$B$2:$B$136),MATCH(A1934,klasyfikacja!$A$2:$A$136,0))</f>
        <v>Wpływy z odsetek od dotacji oraz płatności: wykorzystanych niezgodnie z przeznaczeniem lub wykorzystanych z naruszeniem procedur, o których mowa w art. 184 ustawy, pobranych nienależnie lub w nadmiernej wysokości</v>
      </c>
      <c r="D1934" s="98" t="n">
        <v>852</v>
      </c>
      <c r="E1934" s="102" t="s">
        <v>562</v>
      </c>
      <c r="F1934" s="100" t="n">
        <f aca="false">SUM(G1934:H1934)</f>
        <v>0</v>
      </c>
      <c r="G1934" s="101" t="n">
        <f aca="false" t="array" ref="G1934:G1934">SUM(IF(ewidencja!$A$8:$A$759=D1934,IF(ewidencja!$C$8:$C$759=E1934,ewidencja!$F$8:$F$759,0),0))</f>
        <v>0</v>
      </c>
      <c r="H1934" s="101" t="n">
        <f aca="false" t="array" ref="H1934:H1934">SUM(IF(ewidencja!$A$8:$A$759=D1934,IF(ewidencja!$C$8:$C$759=E1934,ewidencja!$G$8:$G$759,0),0))</f>
        <v>0</v>
      </c>
      <c r="K1934" s="111"/>
    </row>
    <row r="1935" s="51" customFormat="true" ht="12.75" hidden="true" customHeight="true" outlineLevel="0" collapsed="false">
      <c r="A1935" s="49" t="s">
        <v>654</v>
      </c>
      <c r="B1935" s="49"/>
      <c r="C1935" s="50" t="str">
        <f aca="false">INDEX((klasyfikacja!$B$2:$B$136),MATCH(A1935,klasyfikacja!$A$2:$A$136,0))</f>
        <v>Wpływy z odsetek od nieterminowych wpłat z tytułu podatków i opłat</v>
      </c>
      <c r="D1935" s="98" t="n">
        <v>852</v>
      </c>
      <c r="E1935" s="102" t="s">
        <v>321</v>
      </c>
      <c r="F1935" s="100" t="n">
        <f aca="false">SUM(G1935:H1935)</f>
        <v>0</v>
      </c>
      <c r="G1935" s="101" t="n">
        <f aca="false" t="array" ref="G1935:G1935">SUM(IF(ewidencja!$A$8:$A$759=D1935,IF(ewidencja!$C$8:$C$759=E1935,ewidencja!$F$8:$F$759,0),0))</f>
        <v>0</v>
      </c>
      <c r="H1935" s="101" t="n">
        <f aca="false" t="array" ref="H1935:H1935">SUM(IF(ewidencja!$A$8:$A$759=D1935,IF(ewidencja!$C$8:$C$759=E1935,ewidencja!$G$8:$G$759,0),0))</f>
        <v>0</v>
      </c>
      <c r="K1935" s="111"/>
    </row>
    <row r="1936" s="51" customFormat="true" ht="12.75" hidden="false" customHeight="true" outlineLevel="0" collapsed="false">
      <c r="A1936" s="49" t="n">
        <v>920</v>
      </c>
      <c r="B1936" s="49"/>
      <c r="C1936" s="50" t="e">
        <f aca="false">INDEX((klasyfikacja!$B$2:$B$136),MATCH(A1936,klasyfikacja!$A$2:$A$136,0))</f>
        <v>#N/A</v>
      </c>
      <c r="D1936" s="98" t="n">
        <v>852</v>
      </c>
      <c r="E1936" s="102" t="s">
        <v>311</v>
      </c>
      <c r="F1936" s="100" t="n">
        <f aca="false">SUM(G1936:H1936)</f>
        <v>3000</v>
      </c>
      <c r="G1936" s="101" t="n">
        <f aca="false" t="array" ref="G1936:G1936">SUM(IF(ewidencja!$A$8:$A$759=D1936,IF(ewidencja!$C$8:$C$759=E1936,ewidencja!$F$8:$F$759,0),0))</f>
        <v>1000</v>
      </c>
      <c r="H1936" s="101" t="n">
        <f aca="false" t="array" ref="H1936:H1936">SUM(IF(ewidencja!$A$8:$A$759=D1936,IF(ewidencja!$C$8:$C$759=E1936,ewidencja!$G$8:$G$759,0),0))</f>
        <v>2000</v>
      </c>
      <c r="K1936" s="111"/>
    </row>
    <row r="1937" s="51" customFormat="true" ht="12.75" hidden="true" customHeight="true" outlineLevel="0" collapsed="false">
      <c r="A1937" s="49" t="s">
        <v>658</v>
      </c>
      <c r="B1937" s="49"/>
      <c r="C1937" s="50" t="str">
        <f aca="false">INDEX((klasyfikacja!$B$2:$B$136),MATCH(A1937,klasyfikacja!$A$2:$A$136,0))</f>
        <v>Wpływy z pozostałych odsetek (Finansowanie programów ze środków bezzwrotnych pochodzących z Unii Europejskiej)</v>
      </c>
      <c r="D1937" s="98" t="n">
        <v>852</v>
      </c>
      <c r="E1937" s="102" t="s">
        <v>865</v>
      </c>
      <c r="F1937" s="100" t="n">
        <f aca="false">SUM(G1937:H1937)</f>
        <v>0</v>
      </c>
      <c r="G1937" s="101" t="n">
        <f aca="false" t="array" ref="G1937:G1937">SUM(IF(ewidencja!$A$8:$A$759=D1937,IF(ewidencja!$C$8:$C$759=E1937,ewidencja!$F$8:$F$759,0),0))</f>
        <v>0</v>
      </c>
      <c r="H1937" s="101" t="n">
        <f aca="false" t="array" ref="H1937:H1937">SUM(IF(ewidencja!$A$8:$A$759=D1937,IF(ewidencja!$C$8:$C$759=E1937,ewidencja!$G$8:$G$759,0),0))</f>
        <v>0</v>
      </c>
      <c r="K1937" s="111"/>
    </row>
    <row r="1938" s="51" customFormat="true" ht="12.75" hidden="false" customHeight="true" outlineLevel="0" collapsed="false">
      <c r="A1938" s="49" t="n">
        <v>940</v>
      </c>
      <c r="B1938" s="49"/>
      <c r="C1938" s="50" t="e">
        <f aca="false">INDEX((klasyfikacja!$B$2:$B$136),MATCH(A1938,klasyfikacja!$A$2:$A$136,0))</f>
        <v>#N/A</v>
      </c>
      <c r="D1938" s="98" t="n">
        <v>852</v>
      </c>
      <c r="E1938" s="102" t="s">
        <v>275</v>
      </c>
      <c r="F1938" s="100" t="n">
        <f aca="false">SUM(G1938:H1938)</f>
        <v>477000</v>
      </c>
      <c r="G1938" s="101" t="n">
        <f aca="false" t="array" ref="G1938:G1938">SUM(IF(ewidencja!$A$8:$A$759=D1938,IF(ewidencja!$C$8:$C$759=E1938,ewidencja!$F$8:$F$759,0),0))</f>
        <v>447000</v>
      </c>
      <c r="H1938" s="101" t="n">
        <f aca="false" t="array" ref="H1938:H1938">SUM(IF(ewidencja!$A$8:$A$759=D1938,IF(ewidencja!$C$8:$C$759=E1938,ewidencja!$G$8:$G$759,0),0))</f>
        <v>30000</v>
      </c>
      <c r="K1938" s="111"/>
    </row>
    <row r="1939" s="51" customFormat="true" ht="12.75" hidden="true" customHeight="true" outlineLevel="0" collapsed="false">
      <c r="A1939" s="49" t="s">
        <v>662</v>
      </c>
      <c r="B1939" s="49"/>
      <c r="C1939" s="50" t="str">
        <f aca="false">INDEX((klasyfikacja!$B$2:$B$136),MATCH(A1939,klasyfikacja!$A$2:$A$136,0))</f>
        <v>Wpływy z tytułu kar i odszkodowań wynikających z umów</v>
      </c>
      <c r="D1939" s="98" t="n">
        <v>852</v>
      </c>
      <c r="E1939" s="102" t="s">
        <v>178</v>
      </c>
      <c r="F1939" s="100" t="n">
        <f aca="false">SUM(G1939:H1939)</f>
        <v>0</v>
      </c>
      <c r="G1939" s="101" t="n">
        <f aca="false" t="array" ref="G1939:G1939">SUM(IF(ewidencja!$A$8:$A$759=D1939,IF(ewidencja!$C$8:$C$759=E1939,ewidencja!$F$8:$F$759,0),0))</f>
        <v>0</v>
      </c>
      <c r="H1939" s="101" t="n">
        <f aca="false" t="array" ref="H1939:H1939">SUM(IF(ewidencja!$A$8:$A$759=D1939,IF(ewidencja!$C$8:$C$759=E1939,ewidencja!$G$8:$G$759,0),0))</f>
        <v>0</v>
      </c>
      <c r="K1939" s="111"/>
    </row>
    <row r="1940" s="51" customFormat="true" ht="12.75" hidden="false" customHeight="true" outlineLevel="0" collapsed="false">
      <c r="A1940" s="49" t="n">
        <v>960</v>
      </c>
      <c r="B1940" s="49"/>
      <c r="C1940" s="50" t="e">
        <f aca="false">INDEX((klasyfikacja!$B$2:$B$136),MATCH(A1940,klasyfikacja!$A$2:$A$136,0))</f>
        <v>#N/A</v>
      </c>
      <c r="D1940" s="98" t="n">
        <v>852</v>
      </c>
      <c r="E1940" s="102" t="s">
        <v>95</v>
      </c>
      <c r="F1940" s="100" t="n">
        <f aca="false">SUM(G1940:H1940)</f>
        <v>2000</v>
      </c>
      <c r="G1940" s="101" t="n">
        <f aca="false" t="array" ref="G1940:G1940">SUM(IF(ewidencja!$A$8:$A$759=D1940,IF(ewidencja!$C$8:$C$759=E1940,ewidencja!$F$8:$F$759,0),0))</f>
        <v>1000</v>
      </c>
      <c r="H1940" s="101" t="n">
        <f aca="false" t="array" ref="H1940:H1940">SUM(IF(ewidencja!$A$8:$A$759=D1940,IF(ewidencja!$C$8:$C$759=E1940,ewidencja!$G$8:$G$759,0),0))</f>
        <v>1000</v>
      </c>
      <c r="K1940" s="111"/>
    </row>
    <row r="1941" s="51" customFormat="true" ht="12.75" hidden="false" customHeight="true" outlineLevel="0" collapsed="false">
      <c r="A1941" s="49" t="n">
        <v>970</v>
      </c>
      <c r="B1941" s="49"/>
      <c r="C1941" s="50" t="e">
        <f aca="false">INDEX((klasyfikacja!$B$2:$B$136),MATCH(A1941,klasyfikacja!$A$2:$A$136,0))</f>
        <v>#N/A</v>
      </c>
      <c r="D1941" s="98" t="n">
        <v>852</v>
      </c>
      <c r="E1941" s="102" t="s">
        <v>153</v>
      </c>
      <c r="F1941" s="113" t="n">
        <f aca="false">SUM(G1941:H1941)</f>
        <v>4850000</v>
      </c>
      <c r="G1941" s="101" t="n">
        <f aca="false" t="array" ref="G1941:G1941">SUM(IF(ewidencja!$A$8:$A$759=D1941,IF(ewidencja!$C$8:$C$759=E1941,ewidencja!$F$8:$F$759,0),0))</f>
        <v>1041000</v>
      </c>
      <c r="H1941" s="101" t="n">
        <f aca="false" t="array" ref="H1941:H1941">SUM(IF(ewidencja!$A$8:$A$759=D1941,IF(ewidencja!$C$8:$C$759=E1941,ewidencja!$G$8:$G$759,0),0))</f>
        <v>3809000</v>
      </c>
      <c r="K1941" s="111"/>
    </row>
    <row r="1942" s="51" customFormat="true" ht="12.75" hidden="true" customHeight="true" outlineLevel="0" collapsed="false">
      <c r="A1942" s="49" t="s">
        <v>668</v>
      </c>
      <c r="B1942" s="49"/>
      <c r="C1942" s="50" t="str">
        <f aca="false">INDEX((klasyfikacja!$B$2:$B$136),MATCH(A1942,klasyfikacja!$A$2:$A$136,0))</f>
        <v>Wpływy z różnych dochodów (Finansowanie programów ze środków bezzwrotnych pochodzących z Unii Europejskiej)</v>
      </c>
      <c r="D1942" s="98" t="n">
        <v>852</v>
      </c>
      <c r="E1942" s="102" t="s">
        <v>866</v>
      </c>
      <c r="F1942" s="100" t="n">
        <f aca="false">SUM(G1942:H1942)</f>
        <v>0</v>
      </c>
      <c r="G1942" s="101" t="n">
        <f aca="false" t="array" ref="G1942:G1942">SUM(IF(ewidencja!$A$8:$A$759=D1942,IF(ewidencja!$C$8:$C$759=E1942,ewidencja!$F$8:$F$759,0),0))</f>
        <v>0</v>
      </c>
      <c r="H1942" s="101" t="n">
        <f aca="false" t="array" ref="H1942:H1942">SUM(IF(ewidencja!$A$8:$A$759=D1942,IF(ewidencja!$C$8:$C$759=E1942,ewidencja!$G$8:$G$759,0),0))</f>
        <v>0</v>
      </c>
      <c r="K1942" s="111"/>
    </row>
    <row r="1943" s="51" customFormat="true" ht="12.75" hidden="true" customHeight="true" outlineLevel="0" collapsed="false">
      <c r="A1943" s="49" t="s">
        <v>670</v>
      </c>
      <c r="B1943" s="49"/>
      <c r="C1943" s="50" t="str">
        <f aca="false">INDEX((klasyfikacja!$B$2:$B$136),MATCH(A1943,klasyfikacja!$A$2:$A$136,0))</f>
        <v>Wpływy z różnych dochodów (Płatności w zakresie budżetu środków europejskich)</v>
      </c>
      <c r="D1943" s="98" t="n">
        <v>852</v>
      </c>
      <c r="E1943" s="102" t="s">
        <v>867</v>
      </c>
      <c r="F1943" s="100" t="n">
        <f aca="false">SUM(G1943:H1943)</f>
        <v>0</v>
      </c>
      <c r="G1943" s="101" t="n">
        <f aca="false" t="array" ref="G1943:G1943">SUM(IF(ewidencja!$A$8:$A$759=D1943,IF(ewidencja!$C$8:$C$759=E1943,ewidencja!$F$8:$F$759,0),0))</f>
        <v>0</v>
      </c>
      <c r="H1943" s="101" t="n">
        <f aca="false" t="array" ref="H1943:H1943">SUM(IF(ewidencja!$A$8:$A$759=D1943,IF(ewidencja!$C$8:$C$759=E1943,ewidencja!$G$8:$G$759,0),0))</f>
        <v>0</v>
      </c>
      <c r="K1943" s="111"/>
    </row>
    <row r="1944" s="51" customFormat="true" ht="12.75" hidden="true" customHeight="true" outlineLevel="0" collapsed="false">
      <c r="A1944" s="49" t="s">
        <v>672</v>
      </c>
      <c r="B1944" s="49"/>
      <c r="C1944" s="50" t="str">
        <f aca="false">INDEX((klasyfikacja!$B$2:$B$136),MATCH(A1944,klasyfikacja!$A$2:$A$136,0))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944" s="98" t="n">
        <v>852</v>
      </c>
      <c r="E1944" s="102" t="s">
        <v>868</v>
      </c>
      <c r="F1944" s="100" t="n">
        <f aca="false">SUM(G1944:H1944)</f>
        <v>0</v>
      </c>
      <c r="G1944" s="101" t="n">
        <f aca="false" t="array" ref="G1944:G1944">SUM(IF(ewidencja!$A$8:$A$759=D1944,IF(ewidencja!$C$8:$C$759=E1944,ewidencja!$F$8:$F$759,0),0))</f>
        <v>0</v>
      </c>
      <c r="H1944" s="101" t="n">
        <f aca="false" t="array" ref="H1944:H1944">SUM(IF(ewidencja!$A$8:$A$759=D1944,IF(ewidencja!$C$8:$C$759=E1944,ewidencja!$G$8:$G$759,0),0))</f>
        <v>0</v>
      </c>
      <c r="K1944" s="111"/>
    </row>
    <row r="1945" s="51" customFormat="true" ht="51" hidden="true" customHeight="true" outlineLevel="0" collapsed="false">
      <c r="A1945" s="49" t="s">
        <v>674</v>
      </c>
      <c r="B1945" s="49"/>
      <c r="C1945" s="50" t="str">
        <f aca="false">INDEX((klasyfikacja!$B$2:$B$136),MATCH(A1945,klasyfikacja!$A$2:$A$136,0))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945" s="98" t="n">
        <v>852</v>
      </c>
      <c r="E1945" s="102" t="n">
        <v>2007</v>
      </c>
      <c r="F1945" s="100" t="n">
        <f aca="false">SUM(G1945:H1945)</f>
        <v>0</v>
      </c>
      <c r="G1945" s="101" t="n">
        <f aca="false" t="array" ref="G1945:G1945">SUM(IF(ewidencja!$A$8:$A$759=D1945,IF(ewidencja!$C$8:$C$759=E1945,ewidencja!$F$8:$F$759,0),0))</f>
        <v>0</v>
      </c>
      <c r="H1945" s="101" t="n">
        <f aca="false" t="array" ref="H1945:H1945">SUM(IF(ewidencja!$A$8:$A$759=D1945,IF(ewidencja!$C$8:$C$759=E1945,ewidencja!$G$8:$G$759,0),0))</f>
        <v>0</v>
      </c>
      <c r="K1945" s="111"/>
    </row>
    <row r="1946" s="51" customFormat="true" ht="63.75" hidden="true" customHeight="true" outlineLevel="0" collapsed="false">
      <c r="A1946" s="49" t="s">
        <v>676</v>
      </c>
      <c r="B1946" s="49"/>
      <c r="C1946" s="50" t="str">
        <f aca="false">INDEX((klasyfikacja!$B$2:$B$136),MATCH(A1946,klasyfikacja!$A$2:$A$136,0))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946" s="98" t="n">
        <v>852</v>
      </c>
      <c r="E1946" s="102" t="n">
        <v>2008</v>
      </c>
      <c r="F1946" s="100" t="n">
        <f aca="false">SUM(G1946:H1946)</f>
        <v>0</v>
      </c>
      <c r="G1946" s="101" t="n">
        <f aca="false" t="array" ref="G1946:G1946">SUM(IF(ewidencja!$A$8:$A$759=D1946,IF(ewidencja!$C$8:$C$759=E1946,ewidencja!$F$8:$F$759,0),0))</f>
        <v>0</v>
      </c>
      <c r="H1946" s="101" t="n">
        <f aca="false" t="array" ref="H1946:H1946">SUM(IF(ewidencja!$A$8:$A$759=D1946,IF(ewidencja!$C$8:$C$759=E1946,ewidencja!$G$8:$G$759,0),0))</f>
        <v>0</v>
      </c>
      <c r="K1946" s="111"/>
    </row>
    <row r="1947" s="51" customFormat="true" ht="53.25" hidden="true" customHeight="true" outlineLevel="0" collapsed="false">
      <c r="A1947" s="49" t="s">
        <v>678</v>
      </c>
      <c r="B1947" s="49"/>
      <c r="C1947" s="50" t="str">
        <f aca="false">INDEX((klasyfikacja!$B$2:$B$136),MATCH(A1947,klasyfikacja!$A$2:$A$136,0))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947" s="98" t="n">
        <v>852</v>
      </c>
      <c r="E1947" s="102" t="n">
        <v>2009</v>
      </c>
      <c r="F1947" s="100" t="n">
        <f aca="false">SUM(G1947:H1947)</f>
        <v>0</v>
      </c>
      <c r="G1947" s="101" t="n">
        <f aca="false" t="array" ref="G1947:G1947">SUM(IF(ewidencja!$A$8:$A$759=D1947,IF(ewidencja!$C$8:$C$759=E1947,ewidencja!$F$8:$F$759,0),0))</f>
        <v>0</v>
      </c>
      <c r="H1947" s="101" t="n">
        <f aca="false" t="array" ref="H1947:H1947">SUM(IF(ewidencja!$A$8:$A$759=D1947,IF(ewidencja!$C$8:$C$759=E1947,ewidencja!$G$8:$G$759,0),0))</f>
        <v>0</v>
      </c>
      <c r="K1947" s="111"/>
    </row>
    <row r="1948" s="51" customFormat="true" ht="27" hidden="false" customHeight="true" outlineLevel="0" collapsed="false">
      <c r="A1948" s="49" t="n">
        <v>2010</v>
      </c>
      <c r="B1948" s="49"/>
      <c r="C1948" s="50" t="e">
        <f aca="false">INDEX((klasyfikacja!$B$2:$B$136),MATCH(A1948,klasyfikacja!$A$2:$A$136,0))</f>
        <v>#N/A</v>
      </c>
      <c r="D1948" s="98" t="n">
        <v>852</v>
      </c>
      <c r="E1948" s="102" t="n">
        <v>2010</v>
      </c>
      <c r="F1948" s="100" t="n">
        <f aca="false">SUM(G1948:H1948)</f>
        <v>13822499</v>
      </c>
      <c r="G1948" s="101" t="n">
        <f aca="false" t="array" ref="G1948:G1948">SUM(IF(ewidencja!$A$8:$A$759=D1948,IF(ewidencja!$C$8:$C$759=E1948,ewidencja!$F$8:$F$759,0),0))</f>
        <v>13822499</v>
      </c>
      <c r="H1948" s="101" t="n">
        <f aca="false" t="array" ref="H1948:H1948">SUM(IF(ewidencja!$A$8:$A$759=D1948,IF(ewidencja!$C$8:$C$759=E1948,ewidencja!$G$8:$G$759,0),0))</f>
        <v>0</v>
      </c>
      <c r="K1948" s="111"/>
    </row>
    <row r="1949" s="51" customFormat="true" ht="25.5" hidden="true" customHeight="true" outlineLevel="0" collapsed="false">
      <c r="A1949" s="49" t="s">
        <v>682</v>
      </c>
      <c r="B1949" s="49"/>
      <c r="C1949" s="50" t="str">
        <f aca="false">INDEX((klasyfikacja!$B$2:$B$136),MATCH(A1949,klasyfikacja!$A$2:$A$136,0))</f>
        <v>Dotacja celowa otrzymana z budżetu państwa na zadania bieżące realizowane przez gminę na podstawie porozumień z organami administracji rządowej</v>
      </c>
      <c r="D1949" s="98" t="n">
        <v>852</v>
      </c>
      <c r="E1949" s="102" t="n">
        <v>2020</v>
      </c>
      <c r="F1949" s="100" t="n">
        <f aca="false">SUM(G1949:H1949)</f>
        <v>0</v>
      </c>
      <c r="G1949" s="101" t="n">
        <f aca="false" t="array" ref="G1949:G1949">SUM(IF(ewidencja!$A$8:$A$759=D1949,IF(ewidencja!$C$8:$C$759=E1949,ewidencja!$F$8:$F$759,0),0))</f>
        <v>0</v>
      </c>
      <c r="H1949" s="101" t="n">
        <f aca="false" t="array" ref="H1949:H1949">SUM(IF(ewidencja!$A$8:$A$759=D1949,IF(ewidencja!$C$8:$C$759=E1949,ewidencja!$G$8:$G$759,0),0))</f>
        <v>0</v>
      </c>
      <c r="K1949" s="111"/>
    </row>
    <row r="1950" s="51" customFormat="true" ht="27" hidden="false" customHeight="true" outlineLevel="0" collapsed="false">
      <c r="A1950" s="49" t="n">
        <v>2030</v>
      </c>
      <c r="B1950" s="49"/>
      <c r="C1950" s="50" t="e">
        <f aca="false">INDEX((klasyfikacja!$B$2:$B$136),MATCH(A1950,klasyfikacja!$A$2:$A$136,0))</f>
        <v>#N/A</v>
      </c>
      <c r="D1950" s="98" t="n">
        <v>852</v>
      </c>
      <c r="E1950" s="102" t="n">
        <v>2030</v>
      </c>
      <c r="F1950" s="113" t="n">
        <f aca="false">SUM(G1950:H1950)</f>
        <v>32566958</v>
      </c>
      <c r="G1950" s="101" t="n">
        <f aca="false" t="array" ref="G1950:G1950">SUM(IF(ewidencja!$A$8:$A$759=D1950,IF(ewidencja!$C$8:$C$759=E1950,ewidencja!$F$8:$F$759,0),0))</f>
        <v>32566958</v>
      </c>
      <c r="H1950" s="101" t="n">
        <f aca="false" t="array" ref="H1950:H1950">SUM(IF(ewidencja!$A$8:$A$759=D1950,IF(ewidencja!$C$8:$C$759=E1950,ewidencja!$G$8:$G$759,0),0))</f>
        <v>0</v>
      </c>
      <c r="K1950" s="111"/>
    </row>
    <row r="1951" s="51" customFormat="true" ht="51" hidden="true" customHeight="true" outlineLevel="0" collapsed="false">
      <c r="A1951" s="49" t="s">
        <v>686</v>
      </c>
      <c r="B1951" s="49"/>
      <c r="C1951" s="50" t="str">
        <f aca="false">INDEX((klasyfikacja!$B$2:$B$136),MATCH(A1951,klasyfikacja!$A$2:$A$136,0))</f>
        <v>Dotacja celowa otrzymana z budżetu państwa na realizację własnych zadań bieżących gmin (związków gmin, związków powiatowo-gminnych) (Współfinansowanie programów i projektów realizowanych ze środków, o których mowa w art. 5 ust. 3 ustawy, z wyłączeniem środków, o których mowa w art. 5 ust. 3 pkt 2, pkt 5 lit. c i d oraz pkt 6 ustawy)</v>
      </c>
      <c r="D1951" s="98" t="n">
        <v>852</v>
      </c>
      <c r="E1951" s="102" t="n">
        <v>2039</v>
      </c>
      <c r="F1951" s="100" t="n">
        <f aca="false">SUM(G1951:H1951)</f>
        <v>0</v>
      </c>
      <c r="G1951" s="101" t="n">
        <f aca="false" t="array" ref="G1951:G1951">SUM(IF(ewidencja!$A$8:$A$759=D1951,IF(ewidencja!$C$8:$C$759=E1951,ewidencja!$F$8:$F$759,0),0))</f>
        <v>0</v>
      </c>
      <c r="H1951" s="101" t="n">
        <f aca="false" t="array" ref="H1951:H1951">SUM(IF(ewidencja!$A$8:$A$759=D1951,IF(ewidencja!$C$8:$C$759=E1951,ewidencja!$G$8:$G$759,0),0))</f>
        <v>0</v>
      </c>
      <c r="K1951" s="111"/>
    </row>
    <row r="1952" s="51" customFormat="true" ht="25.5" hidden="true" customHeight="true" outlineLevel="0" collapsed="false">
      <c r="A1952" s="49" t="s">
        <v>688</v>
      </c>
      <c r="B1952" s="49"/>
      <c r="C1952" s="50" t="str">
        <f aca="false">INDEX((klasyfikacja!$B$2:$B$136),MATCH(A1952,klasyfikacja!$A$2:$A$136,0))</f>
        <v>Dotacja celowa otrzymana z budżetu państwa na realizację zadań bieżących gmin z zakresu edukacyjnej opieki wychowawczej finansowanych w całości przez budżet państwa w ramach programów rządowych</v>
      </c>
      <c r="D1952" s="98" t="n">
        <v>852</v>
      </c>
      <c r="E1952" s="102" t="n">
        <v>2040</v>
      </c>
      <c r="F1952" s="100" t="n">
        <f aca="false">SUM(G1952:H1952)</f>
        <v>0</v>
      </c>
      <c r="G1952" s="101" t="n">
        <f aca="false" t="array" ref="G1952:G1952">SUM(IF(ewidencja!$A$8:$A$759=D1952,IF(ewidencja!$C$8:$C$759=E1952,ewidencja!$F$8:$F$759,0),0))</f>
        <v>0</v>
      </c>
      <c r="H1952" s="101" t="n">
        <f aca="false" t="array" ref="H1952:H1952">SUM(IF(ewidencja!$A$8:$A$759=D1952,IF(ewidencja!$C$8:$C$759=E1952,ewidencja!$G$8:$G$759,0),0))</f>
        <v>0</v>
      </c>
      <c r="K1952" s="111"/>
    </row>
    <row r="1953" s="51" customFormat="true" ht="39" hidden="false" customHeight="true" outlineLevel="0" collapsed="false">
      <c r="A1953" s="49" t="n">
        <v>2057</v>
      </c>
      <c r="B1953" s="49"/>
      <c r="C1953" s="50" t="e">
        <f aca="false">INDEX((klasyfikacja!$B$2:$B$136),MATCH(A1953,klasyfikacja!$A$2:$A$136,0))</f>
        <v>#N/A</v>
      </c>
      <c r="D1953" s="98" t="n">
        <v>852</v>
      </c>
      <c r="E1953" s="102" t="n">
        <v>2057</v>
      </c>
      <c r="F1953" s="100" t="n">
        <f aca="false">SUM(G1953:H1953)</f>
        <v>648796</v>
      </c>
      <c r="G1953" s="101" t="n">
        <f aca="false" t="array" ref="G1953:G1953">SUM(IF(ewidencja!$A$8:$A$759=D1953,IF(ewidencja!$C$8:$C$759=E1953,ewidencja!$F$8:$F$759,0),0))</f>
        <v>334806</v>
      </c>
      <c r="H1953" s="101" t="n">
        <f aca="false" t="array" ref="H1953:H1953">SUM(IF(ewidencja!$A$8:$A$759=D1953,IF(ewidencja!$C$8:$C$759=E1953,ewidencja!$G$8:$G$759,0),0))</f>
        <v>313990</v>
      </c>
      <c r="K1953" s="111"/>
    </row>
    <row r="1954" s="51" customFormat="true" ht="37.5" hidden="true" customHeight="true" outlineLevel="0" collapsed="false">
      <c r="A1954" s="49" t="s">
        <v>692</v>
      </c>
      <c r="B1954" s="49"/>
      <c r="C1954" s="50" t="str">
        <f aca="false">INDEX((klasyfikacja!$B$2:$B$136),MATCH(A1954,klasyfikacja!$A$2:$A$136,0))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954" s="98" t="n">
        <v>852</v>
      </c>
      <c r="E1954" s="102" t="n">
        <v>2058</v>
      </c>
      <c r="F1954" s="100" t="n">
        <f aca="false">SUM(G1954:H1954)</f>
        <v>0</v>
      </c>
      <c r="G1954" s="101" t="n">
        <f aca="false" t="array" ref="G1954:G1954">SUM(IF(ewidencja!$A$8:$A$759=D1954,IF(ewidencja!$C$8:$C$759=E1954,ewidencja!$F$8:$F$759,0),0))</f>
        <v>0</v>
      </c>
      <c r="H1954" s="101" t="n">
        <f aca="false" t="array" ref="H1954:H1954">SUM(IF(ewidencja!$A$8:$A$759=D1954,IF(ewidencja!$C$8:$C$759=E1954,ewidencja!$G$8:$G$759,0),0))</f>
        <v>0</v>
      </c>
      <c r="K1954" s="111"/>
    </row>
    <row r="1955" s="51" customFormat="true" ht="65.25" hidden="false" customHeight="true" outlineLevel="0" collapsed="false">
      <c r="A1955" s="49" t="n">
        <v>2059</v>
      </c>
      <c r="B1955" s="49"/>
      <c r="C1955" s="50" t="e">
        <f aca="false">INDEX((klasyfikacja!$B$2:$B$136),MATCH(A1955,klasyfikacja!$A$2:$A$136,0))</f>
        <v>#N/A</v>
      </c>
      <c r="D1955" s="98" t="n">
        <v>852</v>
      </c>
      <c r="E1955" s="102" t="n">
        <v>2059</v>
      </c>
      <c r="F1955" s="100" t="n">
        <f aca="false">SUM(G1955:H1955)</f>
        <v>48806</v>
      </c>
      <c r="G1955" s="101" t="n">
        <f aca="false" t="array" ref="G1955:G1955">SUM(IF(ewidencja!$A$8:$A$759=D1955,IF(ewidencja!$C$8:$C$759=E1955,ewidencja!$F$8:$F$759,0),0))</f>
        <v>20276</v>
      </c>
      <c r="H1955" s="101" t="n">
        <f aca="false" t="array" ref="H1955:H1955">SUM(IF(ewidencja!$A$8:$A$759=D1955,IF(ewidencja!$C$8:$C$759=E1955,ewidencja!$G$8:$G$759,0),0))</f>
        <v>28530</v>
      </c>
      <c r="K1955" s="111"/>
    </row>
    <row r="1956" s="51" customFormat="true" ht="37.5" hidden="true" customHeight="true" outlineLevel="0" collapsed="false">
      <c r="A1956" s="49" t="s">
        <v>696</v>
      </c>
      <c r="B1956" s="49"/>
      <c r="C1956" s="50" t="str">
        <f aca="false">INDEX((klasyfikacja!$B$2:$B$136),MATCH(A1956,klasyfikacja!$A$2:$A$136,0))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1956" s="98" t="n">
        <v>852</v>
      </c>
      <c r="E1956" s="102" t="n">
        <v>2060</v>
      </c>
      <c r="F1956" s="100" t="n">
        <f aca="false">SUM(G1956:H1956)</f>
        <v>0</v>
      </c>
      <c r="G1956" s="101" t="n">
        <f aca="false" t="array" ref="G1956:G1956">SUM(IF(ewidencja!$A$8:$A$759=D1956,IF(ewidencja!$C$8:$C$759=E1956,ewidencja!$F$8:$F$759,0),0))</f>
        <v>0</v>
      </c>
      <c r="H1956" s="101" t="n">
        <f aca="false" t="array" ref="H1956:H1956">SUM(IF(ewidencja!$A$8:$A$759=D1956,IF(ewidencja!$C$8:$C$759=E1956,ewidencja!$G$8:$G$759,0),0))</f>
        <v>0</v>
      </c>
      <c r="K1956" s="111"/>
    </row>
    <row r="1957" s="51" customFormat="true" ht="25.5" hidden="false" customHeight="true" outlineLevel="0" collapsed="false">
      <c r="A1957" s="49" t="n">
        <v>2110</v>
      </c>
      <c r="B1957" s="49"/>
      <c r="C1957" s="50" t="e">
        <f aca="false">INDEX((klasyfikacja!$B$2:$B$136),MATCH(A1957,klasyfikacja!$A$2:$A$136,0))</f>
        <v>#N/A</v>
      </c>
      <c r="D1957" s="98" t="n">
        <v>852</v>
      </c>
      <c r="E1957" s="102" t="n">
        <v>2110</v>
      </c>
      <c r="F1957" s="100" t="n">
        <f aca="false">SUM(G1957:H1957)</f>
        <v>577000</v>
      </c>
      <c r="G1957" s="101" t="n">
        <f aca="false" t="array" ref="G1957:G1957">SUM(IF(ewidencja!$A$8:$A$759=D1957,IF(ewidencja!$C$8:$C$759=E1957,ewidencja!$F$8:$F$759,0),0))</f>
        <v>0</v>
      </c>
      <c r="H1957" s="101" t="n">
        <f aca="false" t="array" ref="H1957:H1957">SUM(IF(ewidencja!$A$8:$A$759=D1957,IF(ewidencja!$C$8:$C$759=E1957,ewidencja!$G$8:$G$759,0),0))</f>
        <v>577000</v>
      </c>
      <c r="K1957" s="111"/>
    </row>
    <row r="1958" s="51" customFormat="true" ht="12.75" hidden="true" customHeight="true" outlineLevel="0" collapsed="false">
      <c r="A1958" s="49" t="s">
        <v>700</v>
      </c>
      <c r="B1958" s="49"/>
      <c r="C1958" s="50" t="str">
        <f aca="false">INDEX((klasyfikacja!$B$2:$B$136),MATCH(A1958,klasyfikacja!$A$2:$A$136,0))</f>
        <v>Dotacja celowa otrzymana z budżetu państwa na zadania bieżące realizowane przez powiat na podstawie porozumień z organami administracji rządowej</v>
      </c>
      <c r="D1958" s="98" t="n">
        <v>852</v>
      </c>
      <c r="E1958" s="102" t="n">
        <v>2120</v>
      </c>
      <c r="F1958" s="100" t="n">
        <f aca="false">SUM(G1958:H1958)</f>
        <v>0</v>
      </c>
      <c r="G1958" s="101" t="n">
        <f aca="false" t="array" ref="G1958:G1958">SUM(IF(ewidencja!$A$8:$A$759=D1958,IF(ewidencja!$C$8:$C$759=E1958,ewidencja!$F$8:$F$759,0),0))</f>
        <v>0</v>
      </c>
      <c r="H1958" s="101" t="n">
        <f aca="false" t="array" ref="H1958:H1958">SUM(IF(ewidencja!$A$8:$A$759=D1958,IF(ewidencja!$C$8:$C$759=E1958,ewidencja!$G$8:$G$759,0),0))</f>
        <v>0</v>
      </c>
      <c r="K1958" s="111"/>
    </row>
    <row r="1959" s="51" customFormat="true" ht="13.5" hidden="false" customHeight="true" outlineLevel="0" collapsed="false">
      <c r="A1959" s="49" t="n">
        <v>2130</v>
      </c>
      <c r="B1959" s="49"/>
      <c r="C1959" s="50" t="e">
        <f aca="false">INDEX((klasyfikacja!$B$2:$B$136),MATCH(A1959,klasyfikacja!$A$2:$A$136,0))</f>
        <v>#N/A</v>
      </c>
      <c r="D1959" s="98" t="n">
        <v>852</v>
      </c>
      <c r="E1959" s="102" t="n">
        <v>2130</v>
      </c>
      <c r="F1959" s="113" t="n">
        <f aca="false">SUM(G1959:H1959)</f>
        <v>17394839</v>
      </c>
      <c r="G1959" s="101" t="n">
        <f aca="false" t="array" ref="G1959:G1959">SUM(IF(ewidencja!$A$8:$A$759=D1959,IF(ewidencja!$C$8:$C$759=E1959,ewidencja!$F$8:$F$759,0),0))</f>
        <v>0</v>
      </c>
      <c r="H1959" s="101" t="n">
        <f aca="false" t="array" ref="H1959:H1959">SUM(IF(ewidencja!$A$8:$A$759=D1959,IF(ewidencja!$C$8:$C$759=E1959,ewidencja!$G$8:$G$759,0),0))</f>
        <v>17394839</v>
      </c>
      <c r="K1959" s="111"/>
    </row>
    <row r="1960" s="51" customFormat="true" ht="38.25" hidden="true" customHeight="true" outlineLevel="0" collapsed="false">
      <c r="A1960" s="49" t="s">
        <v>704</v>
      </c>
      <c r="B1960" s="49"/>
      <c r="C1960" s="50" t="str">
        <f aca="false">INDEX((klasyfikacja!$B$2:$B$136),MATCH(A1960,klasyfikacja!$A$2:$A$136,0))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1960" s="98" t="n">
        <v>852</v>
      </c>
      <c r="E1960" s="102" t="n">
        <v>2160</v>
      </c>
      <c r="F1960" s="100" t="n">
        <f aca="false">SUM(G1960:H1960)</f>
        <v>0</v>
      </c>
      <c r="G1960" s="101" t="n">
        <f aca="false" t="array" ref="G1960:G1960">SUM(IF(ewidencja!$A$8:$A$759=D1960,IF(ewidencja!$C$8:$C$759=E1960,ewidencja!$F$8:$F$759,0),0))</f>
        <v>0</v>
      </c>
      <c r="H1960" s="101" t="n">
        <f aca="false" t="array" ref="H1960:H1960">SUM(IF(ewidencja!$A$8:$A$759=D1960,IF(ewidencja!$C$8:$C$759=E1960,ewidencja!$G$8:$G$759,0),0))</f>
        <v>0</v>
      </c>
      <c r="K1960" s="111"/>
    </row>
    <row r="1961" s="51" customFormat="true" ht="12.75" hidden="true" customHeight="true" outlineLevel="0" collapsed="false">
      <c r="A1961" s="49" t="s">
        <v>708</v>
      </c>
      <c r="B1961" s="49"/>
      <c r="C1961" s="50" t="str">
        <f aca="false">INDEX((klasyfikacja!$B$2:$B$136),MATCH(A1961,klasyfikacja!$A$2:$A$136,0))</f>
        <v>Dotacja celowa otrzymana z gminy na zadania bieżące realizowane na podstawie porozumień (umów) między jednostkami samorządu terytorialnego</v>
      </c>
      <c r="D1961" s="98" t="n">
        <v>852</v>
      </c>
      <c r="E1961" s="102" t="n">
        <v>2310</v>
      </c>
      <c r="F1961" s="100" t="n">
        <f aca="false">SUM(G1961:H1961)</f>
        <v>0</v>
      </c>
      <c r="G1961" s="101" t="n">
        <f aca="false" t="array" ref="G1961:G1961">SUM(IF(ewidencja!$A$8:$A$759=D1961,IF(ewidencja!$C$8:$C$759=E1961,ewidencja!$F$8:$F$759,0),0))</f>
        <v>0</v>
      </c>
      <c r="H1961" s="101" t="n">
        <f aca="false" t="array" ref="H1961:H1961">SUM(IF(ewidencja!$A$8:$A$759=D1961,IF(ewidencja!$C$8:$C$759=E1961,ewidencja!$G$8:$G$759,0),0))</f>
        <v>0</v>
      </c>
      <c r="K1961" s="111"/>
    </row>
    <row r="1962" s="51" customFormat="true" ht="25.5" hidden="false" customHeight="true" outlineLevel="0" collapsed="false">
      <c r="A1962" s="49" t="n">
        <v>2320</v>
      </c>
      <c r="B1962" s="49"/>
      <c r="C1962" s="50" t="e">
        <f aca="false">INDEX((klasyfikacja!$B$2:$B$136),MATCH(A1962,klasyfikacja!$A$2:$A$136,0))</f>
        <v>#N/A</v>
      </c>
      <c r="D1962" s="98" t="n">
        <v>852</v>
      </c>
      <c r="E1962" s="102" t="n">
        <v>2320</v>
      </c>
      <c r="F1962" s="100" t="n">
        <f aca="false">SUM(G1962:H1962)</f>
        <v>145000</v>
      </c>
      <c r="G1962" s="101" t="n">
        <f aca="false" t="array" ref="G1962:G1962">SUM(IF(ewidencja!$A$8:$A$759=D1962,IF(ewidencja!$C$8:$C$759=E1962,ewidencja!$F$8:$F$759,0),0))</f>
        <v>0</v>
      </c>
      <c r="H1962" s="101" t="n">
        <f aca="false" t="array" ref="H1962:H1962">SUM(IF(ewidencja!$A$8:$A$759=D1962,IF(ewidencja!$C$8:$C$759=E1962,ewidencja!$G$8:$G$759,0),0))</f>
        <v>145000</v>
      </c>
      <c r="K1962" s="111"/>
    </row>
    <row r="1963" s="51" customFormat="true" ht="12.75" hidden="true" customHeight="true" outlineLevel="0" collapsed="false">
      <c r="A1963" s="49" t="s">
        <v>714</v>
      </c>
      <c r="B1963" s="49"/>
      <c r="C1963" s="50" t="str">
        <f aca="false">INDEX((klasyfikacja!$B$2:$B$136),MATCH(A1963,klasyfikacja!$A$2:$A$136,0))</f>
        <v>Dotacja celowa otrzymana od samorządu województwa na zadania bieżące realizowane na podstawie porozumień (umów) między jednostkami samorządu terytorialnego</v>
      </c>
      <c r="D1963" s="98" t="n">
        <v>852</v>
      </c>
      <c r="E1963" s="102" t="n">
        <v>2330</v>
      </c>
      <c r="F1963" s="100" t="n">
        <f aca="false">SUM(G1963:H1963)</f>
        <v>0</v>
      </c>
      <c r="G1963" s="101" t="n">
        <f aca="false" t="array" ref="G1963:G1963">SUM(IF(ewidencja!$A$8:$A$759=D1963,IF(ewidencja!$C$8:$C$759=E1963,ewidencja!$F$8:$F$759,0),0))</f>
        <v>0</v>
      </c>
      <c r="H1963" s="101" t="n">
        <f aca="false" t="array" ref="H1963:H1963">SUM(IF(ewidencja!$A$8:$A$759=D1963,IF(ewidencja!$C$8:$C$759=E1963,ewidencja!$G$8:$G$759,0),0))</f>
        <v>0</v>
      </c>
      <c r="K1963" s="111"/>
    </row>
    <row r="1964" s="51" customFormat="true" ht="25.5" hidden="false" customHeight="true" outlineLevel="0" collapsed="false">
      <c r="A1964" s="49" t="n">
        <v>2360</v>
      </c>
      <c r="B1964" s="49"/>
      <c r="C1964" s="50" t="e">
        <f aca="false">INDEX((klasyfikacja!$B$2:$B$136),MATCH(A1964,klasyfikacja!$A$2:$A$136,0))</f>
        <v>#N/A</v>
      </c>
      <c r="D1964" s="98" t="n">
        <v>852</v>
      </c>
      <c r="E1964" s="102" t="n">
        <v>2360</v>
      </c>
      <c r="F1964" s="113" t="n">
        <f aca="false">SUM(G1964:H1964)</f>
        <v>8000</v>
      </c>
      <c r="G1964" s="101" t="n">
        <f aca="false" t="array" ref="G1964:G1964">SUM(IF(ewidencja!$A$8:$A$759=D1964,IF(ewidencja!$C$8:$C$759=E1964,ewidencja!$F$8:$F$759,0),0))</f>
        <v>8000</v>
      </c>
      <c r="H1964" s="101" t="n">
        <f aca="false" t="array" ref="H1964:H1964">SUM(IF(ewidencja!$A$8:$A$759=D1964,IF(ewidencja!$C$8:$C$759=E1964,ewidencja!$G$8:$G$759,0),0))</f>
        <v>0</v>
      </c>
      <c r="K1964" s="111"/>
    </row>
    <row r="1965" s="51" customFormat="true" ht="12.75" hidden="true" customHeight="true" outlineLevel="0" collapsed="false">
      <c r="A1965" s="49" t="s">
        <v>718</v>
      </c>
      <c r="B1965" s="49"/>
      <c r="C1965" s="50" t="str">
        <f aca="false">INDEX((klasyfikacja!$B$2:$B$136),MATCH(A1965,klasyfikacja!$A$2:$A$136,0))</f>
        <v>Wpływy do budżetu nadwyżki środków obrotowych samorządowego zakładu budżetowego</v>
      </c>
      <c r="D1965" s="98" t="n">
        <v>852</v>
      </c>
      <c r="E1965" s="102" t="n">
        <v>2370</v>
      </c>
      <c r="F1965" s="100" t="n">
        <f aca="false">SUM(G1965:H1965)</f>
        <v>0</v>
      </c>
      <c r="G1965" s="101" t="n">
        <f aca="false" t="array" ref="G1965:G1965">SUM(IF(ewidencja!$A$8:$A$759=D1965,IF(ewidencja!$C$8:$C$759=E1965,ewidencja!$F$8:$F$759,0),0))</f>
        <v>0</v>
      </c>
      <c r="H1965" s="101" t="n">
        <f aca="false" t="array" ref="H1965:H1965">SUM(IF(ewidencja!$A$8:$A$759=D1965,IF(ewidencja!$C$8:$C$759=E1965,ewidencja!$G$8:$G$759,0),0))</f>
        <v>0</v>
      </c>
      <c r="K1965" s="111"/>
    </row>
    <row r="1966" s="51" customFormat="true" ht="12.75" hidden="true" customHeight="true" outlineLevel="0" collapsed="false">
      <c r="A1966" s="49" t="s">
        <v>720</v>
      </c>
      <c r="B1966" s="49"/>
      <c r="C1966" s="50" t="str">
        <f aca="false">INDEX((klasyfikacja!$B$2:$B$136),MATCH(A1966,klasyfikacja!$A$2:$A$136,0))</f>
        <v>Dotacja otrzymana z państwowego funduszu celowego na realizację zadań bieżących jednostek sektora finansów publicznych</v>
      </c>
      <c r="D1966" s="98" t="n">
        <v>852</v>
      </c>
      <c r="E1966" s="102" t="n">
        <v>2440</v>
      </c>
      <c r="F1966" s="100" t="n">
        <f aca="false">SUM(G1966:H1966)</f>
        <v>0</v>
      </c>
      <c r="G1966" s="101" t="n">
        <f aca="false" t="array" ref="G1966:G1966">SUM(IF(ewidencja!$A$8:$A$759=D1966,IF(ewidencja!$C$8:$C$759=E1966,ewidencja!$F$8:$F$759,0),0))</f>
        <v>0</v>
      </c>
      <c r="H1966" s="101" t="n">
        <f aca="false" t="array" ref="H1966:H1966">SUM(IF(ewidencja!$A$8:$A$759=D1966,IF(ewidencja!$C$8:$C$759=E1966,ewidencja!$G$8:$G$759,0),0))</f>
        <v>0</v>
      </c>
      <c r="K1966" s="111"/>
    </row>
    <row r="1967" s="51" customFormat="true" ht="12.75" hidden="true" customHeight="true" outlineLevel="0" collapsed="false">
      <c r="A1967" s="49" t="s">
        <v>722</v>
      </c>
      <c r="B1967" s="49"/>
      <c r="C1967" s="50" t="str">
        <f aca="false">INDEX((klasyfikacja!$B$2:$B$136),MATCH(A1967,klasyfikacja!$A$2:$A$136,0))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1967" s="98" t="n">
        <v>852</v>
      </c>
      <c r="E1967" s="102" t="n">
        <v>2442</v>
      </c>
      <c r="F1967" s="100" t="n">
        <f aca="false">SUM(G1967:H1967)</f>
        <v>0</v>
      </c>
      <c r="G1967" s="101" t="n">
        <f aca="false" t="array" ref="G1967:G1967">SUM(IF(ewidencja!$A$8:$A$759=D1967,IF(ewidencja!$C$8:$C$759=E1967,ewidencja!$F$8:$F$759,0),0))</f>
        <v>0</v>
      </c>
      <c r="H1967" s="101" t="n">
        <f aca="false" t="array" ref="H1967:H1967">SUM(IF(ewidencja!$A$8:$A$759=D1967,IF(ewidencja!$C$8:$C$759=E1967,ewidencja!$G$8:$G$759,0),0))</f>
        <v>0</v>
      </c>
      <c r="K1967" s="111"/>
    </row>
    <row r="1968" s="51" customFormat="true" ht="12.75" hidden="true" customHeight="true" outlineLevel="0" collapsed="false">
      <c r="A1968" s="49" t="s">
        <v>724</v>
      </c>
      <c r="B1968" s="49"/>
      <c r="C1968" s="50" t="str">
        <f aca="false">INDEX((klasyfikacja!$B$2:$B$136),MATCH(A1968,klasyfikacja!$A$2:$A$136,0))</f>
        <v>Środki otrzymane od pozostałych jednostek zaliczanych do sektora finansów publicznych na realizację zadań bieżących jednostek zaliczanych do sektora finansów publicznych</v>
      </c>
      <c r="D1968" s="98" t="n">
        <v>852</v>
      </c>
      <c r="E1968" s="102" t="n">
        <v>2460</v>
      </c>
      <c r="F1968" s="100" t="n">
        <f aca="false">SUM(G1968:H1968)</f>
        <v>0</v>
      </c>
      <c r="G1968" s="101" t="n">
        <f aca="false" t="array" ref="G1968:G1968">SUM(IF(ewidencja!$A$8:$A$759=D1968,IF(ewidencja!$C$8:$C$759=E1968,ewidencja!$F$8:$F$759,0),0))</f>
        <v>0</v>
      </c>
      <c r="H1968" s="101" t="n">
        <f aca="false" t="array" ref="H1968:H1968">SUM(IF(ewidencja!$A$8:$A$759=D1968,IF(ewidencja!$C$8:$C$759=E1968,ewidencja!$G$8:$G$759,0),0))</f>
        <v>0</v>
      </c>
      <c r="K1968" s="111"/>
    </row>
    <row r="1969" s="51" customFormat="true" ht="12.75" hidden="true" customHeight="true" outlineLevel="0" collapsed="false">
      <c r="A1969" s="49" t="s">
        <v>728</v>
      </c>
      <c r="B1969" s="49"/>
      <c r="C1969" s="50" t="str">
        <f aca="false">INDEX((klasyfikacja!$B$2:$B$136),MATCH(A1969,klasyfikacja!$A$2:$A$136,0))</f>
        <v>Rekompensaty utraconych dochodów w podatkach i opłatach lokalnych</v>
      </c>
      <c r="D1969" s="98" t="n">
        <v>852</v>
      </c>
      <c r="E1969" s="102" t="n">
        <v>2680</v>
      </c>
      <c r="F1969" s="100" t="n">
        <f aca="false">SUM(G1969:H1969)</f>
        <v>0</v>
      </c>
      <c r="G1969" s="101" t="n">
        <f aca="false" t="array" ref="G1969:G1969">SUM(IF(ewidencja!$A$8:$A$759=D1969,IF(ewidencja!$C$8:$C$759=E1969,ewidencja!$F$8:$F$759,0),0))</f>
        <v>0</v>
      </c>
      <c r="H1969" s="101" t="n">
        <f aca="false" t="array" ref="H1969:H1969">SUM(IF(ewidencja!$A$8:$A$759=D1969,IF(ewidencja!$C$8:$C$759=E1969,ewidencja!$G$8:$G$759,0),0))</f>
        <v>0</v>
      </c>
      <c r="K1969" s="111"/>
    </row>
    <row r="1970" s="51" customFormat="true" ht="12.75" hidden="true" customHeight="true" outlineLevel="0" collapsed="false">
      <c r="A1970" s="49" t="s">
        <v>730</v>
      </c>
      <c r="B1970" s="49"/>
      <c r="C1970" s="50" t="str">
        <f aca="false">INDEX((klasyfikacja!$B$2:$B$136),MATCH(A1970,klasyfikacja!$A$2:$A$136,0))</f>
        <v>Środki z Funduszu Pracy otrzymane na realizację zadań wynikających z odrębnych ustaw</v>
      </c>
      <c r="D1970" s="98" t="n">
        <v>852</v>
      </c>
      <c r="E1970" s="102" t="n">
        <v>2690</v>
      </c>
      <c r="F1970" s="100" t="n">
        <f aca="false">SUM(G1970:H1970)</f>
        <v>0</v>
      </c>
      <c r="G1970" s="101" t="n">
        <f aca="false" t="array" ref="G1970:G1970">SUM(IF(ewidencja!$A$8:$A$759=D1970,IF(ewidencja!$C$8:$C$759=E1970,ewidencja!$F$8:$F$759,0),0))</f>
        <v>0</v>
      </c>
      <c r="H1970" s="101" t="n">
        <f aca="false" t="array" ref="H1970:H1970">SUM(IF(ewidencja!$A$8:$A$759=D1970,IF(ewidencja!$C$8:$C$759=E1970,ewidencja!$G$8:$G$759,0),0))</f>
        <v>0</v>
      </c>
      <c r="K1970" s="111"/>
    </row>
    <row r="1971" s="51" customFormat="true" ht="25.5" hidden="true" customHeight="true" outlineLevel="0" collapsed="false">
      <c r="A1971" s="49" t="s">
        <v>732</v>
      </c>
      <c r="B1971" s="49"/>
      <c r="C1971" s="50" t="str">
        <f aca="false">INDEX((klasyfikacja!$B$2:$B$136),MATCH(A1971,klasyfikacja!$A$2:$A$136,0))</f>
        <v>Środki na dofinansowanie własnych zadań bieżących gmin, powiatów (związków gmin, związków powiatowo-gminnych, związków powiatów), samorządów województw, pozyskane z innych źródeł</v>
      </c>
      <c r="D1971" s="98" t="n">
        <v>852</v>
      </c>
      <c r="E1971" s="102" t="n">
        <v>2700</v>
      </c>
      <c r="F1971" s="100" t="n">
        <f aca="false">SUM(G1971:H1971)</f>
        <v>0</v>
      </c>
      <c r="G1971" s="101" t="n">
        <f aca="false" t="array" ref="G1971:G1971">SUM(IF(ewidencja!$A$8:$A$759=D1971,IF(ewidencja!$C$8:$C$759=E1971,ewidencja!$F$8:$F$759,0),0))</f>
        <v>0</v>
      </c>
      <c r="H1971" s="101" t="n">
        <f aca="false" t="array" ref="H1971:H1971">SUM(IF(ewidencja!$A$8:$A$759=D1971,IF(ewidencja!$C$8:$C$759=E1971,ewidencja!$G$8:$G$759,0),0))</f>
        <v>0</v>
      </c>
      <c r="K1971" s="111"/>
    </row>
    <row r="1972" s="51" customFormat="true" ht="12.75" hidden="true" customHeight="true" outlineLevel="0" collapsed="false">
      <c r="A1972" s="49" t="s">
        <v>734</v>
      </c>
      <c r="B1972" s="49"/>
      <c r="C1972" s="50" t="str">
        <f aca="false">INDEX((klasyfikacja!$B$2:$B$136),MATCH(A1972,klasyfikacja!$A$2:$A$136,0))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1972" s="98" t="n">
        <v>852</v>
      </c>
      <c r="E1972" s="102" t="n">
        <v>2701</v>
      </c>
      <c r="F1972" s="100" t="n">
        <f aca="false">SUM(G1972:H1972)</f>
        <v>0</v>
      </c>
      <c r="G1972" s="101" t="n">
        <f aca="false" t="array" ref="G1972:G1972">SUM(IF(ewidencja!$A$8:$A$759=D1972,IF(ewidencja!$C$8:$C$759=E1972,ewidencja!$F$8:$F$759,0),0))</f>
        <v>0</v>
      </c>
      <c r="H1972" s="101" t="n">
        <f aca="false" t="array" ref="H1972:H1972">SUM(IF(ewidencja!$A$8:$A$759=D1972,IF(ewidencja!$C$8:$C$759=E1972,ewidencja!$G$8:$G$759,0),0))</f>
        <v>0</v>
      </c>
      <c r="K1972" s="111"/>
    </row>
    <row r="1973" s="51" customFormat="true" ht="12.75" hidden="true" customHeight="true" outlineLevel="0" collapsed="false">
      <c r="A1973" s="49" t="s">
        <v>740</v>
      </c>
      <c r="B1973" s="49"/>
      <c r="C1973" s="50" t="str">
        <f aca="false">INDEX((klasyfikacja!$B$2:$B$136),MATCH(A1973,klasyfikacja!$A$2:$A$136,0))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1973" s="98" t="n">
        <v>852</v>
      </c>
      <c r="E1973" s="102" t="n">
        <v>2705</v>
      </c>
      <c r="F1973" s="100" t="n">
        <f aca="false">SUM(G1973:H1973)</f>
        <v>0</v>
      </c>
      <c r="G1973" s="101" t="n">
        <f aca="false" t="array" ref="G1973:G1973">SUM(IF(ewidencja!$A$8:$A$759=D1973,IF(ewidencja!$C$8:$C$759=E1973,ewidencja!$F$8:$F$759,0),0))</f>
        <v>0</v>
      </c>
      <c r="H1973" s="101" t="n">
        <f aca="false" t="array" ref="H1973:H1973">SUM(IF(ewidencja!$A$8:$A$759=D1973,IF(ewidencja!$C$8:$C$759=E1973,ewidencja!$G$8:$G$759,0),0))</f>
        <v>0</v>
      </c>
      <c r="K1973" s="111"/>
    </row>
    <row r="1974" s="51" customFormat="true" ht="12.75" hidden="true" customHeight="true" outlineLevel="0" collapsed="false">
      <c r="A1974" s="49" t="s">
        <v>742</v>
      </c>
      <c r="B1974" s="49"/>
      <c r="C1974" s="50" t="str">
        <f aca="false">INDEX((klasyfikacja!$B$2:$B$136),MATCH(A1974,klasyfikacja!$A$2:$A$136,0))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1974" s="98" t="n">
        <v>852</v>
      </c>
      <c r="E1974" s="102" t="n">
        <v>2706</v>
      </c>
      <c r="F1974" s="100" t="n">
        <f aca="false">SUM(G1974:H1974)</f>
        <v>0</v>
      </c>
      <c r="G1974" s="101" t="n">
        <f aca="false" t="array" ref="G1974:G1974">SUM(IF(ewidencja!$A$8:$A$759=D1974,IF(ewidencja!$C$8:$C$759=E1974,ewidencja!$F$8:$F$759,0),0))</f>
        <v>0</v>
      </c>
      <c r="H1974" s="101" t="n">
        <f aca="false" t="array" ref="H1974:H1974">SUM(IF(ewidencja!$A$8:$A$759=D1974,IF(ewidencja!$C$8:$C$759=E1974,ewidencja!$G$8:$G$759,0),0))</f>
        <v>0</v>
      </c>
      <c r="K1974" s="111"/>
    </row>
    <row r="1975" s="51" customFormat="true" ht="38.25" hidden="true" customHeight="true" outlineLevel="0" collapsed="false">
      <c r="A1975" s="49" t="s">
        <v>744</v>
      </c>
      <c r="B1975" s="49"/>
      <c r="C1975" s="50" t="str">
        <f aca="false">INDEX((klasyfikacja!$B$2:$B$136),MATCH(A1975,klasyfikacja!$A$2:$A$136,0))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1975" s="98" t="n">
        <v>852</v>
      </c>
      <c r="E1975" s="102" t="n">
        <v>2707</v>
      </c>
      <c r="F1975" s="100" t="n">
        <f aca="false">SUM(G1975:H1975)</f>
        <v>0</v>
      </c>
      <c r="G1975" s="101" t="n">
        <f aca="false" t="array" ref="G1975:G1975">SUM(IF(ewidencja!$A$8:$A$759=D1975,IF(ewidencja!$C$8:$C$759=E1975,ewidencja!$F$8:$F$759,0),0))</f>
        <v>0</v>
      </c>
      <c r="H1975" s="101" t="n">
        <f aca="false" t="array" ref="H1975:H1975">SUM(IF(ewidencja!$A$8:$A$759=D1975,IF(ewidencja!$C$8:$C$759=E1975,ewidencja!$G$8:$G$759,0),0))</f>
        <v>0</v>
      </c>
      <c r="K1975" s="111"/>
    </row>
    <row r="1976" s="51" customFormat="true" ht="12.75" hidden="true" customHeight="true" outlineLevel="0" collapsed="false">
      <c r="A1976" s="49" t="s">
        <v>746</v>
      </c>
      <c r="B1976" s="49"/>
      <c r="C1976" s="50" t="str">
        <f aca="false">INDEX((klasyfikacja!$B$2:$B$136),MATCH(A1976,klasyfikacja!$A$2:$A$136,0))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976" s="98" t="n">
        <v>852</v>
      </c>
      <c r="E1976" s="102" t="n">
        <v>2708</v>
      </c>
      <c r="F1976" s="100" t="n">
        <f aca="false">SUM(G1976:H1976)</f>
        <v>0</v>
      </c>
      <c r="G1976" s="101" t="n">
        <f aca="false" t="array" ref="G1976:G1976">SUM(IF(ewidencja!$A$8:$A$759=D1976,IF(ewidencja!$C$8:$C$759=E1976,ewidencja!$F$8:$F$759,0),0))</f>
        <v>0</v>
      </c>
      <c r="H1976" s="101" t="n">
        <f aca="false" t="array" ref="H1976:H1976">SUM(IF(ewidencja!$A$8:$A$759=D1976,IF(ewidencja!$C$8:$C$759=E1976,ewidencja!$G$8:$G$759,0),0))</f>
        <v>0</v>
      </c>
      <c r="K1976" s="111"/>
    </row>
    <row r="1977" s="51" customFormat="true" ht="25.5" hidden="true" customHeight="false" outlineLevel="0" collapsed="false">
      <c r="A1977" s="49" t="s">
        <v>750</v>
      </c>
      <c r="B1977" s="49"/>
      <c r="C1977" s="50" t="str">
        <f aca="false">INDEX((klasyfikacja!$B$2:$B$136),MATCH(A1977,klasyfikacja!$A$2:$A$136,0))</f>
        <v>Dotacja celowa otrzymana z tytułu pomocy finansowej udzielanej między jednostkami samorządu terytorialnego na dofinansowanie własnych zadań bieżących</v>
      </c>
      <c r="D1977" s="98" t="n">
        <v>852</v>
      </c>
      <c r="E1977" s="102" t="n">
        <v>2710</v>
      </c>
      <c r="F1977" s="100" t="n">
        <f aca="false">SUM(G1977:H1977)</f>
        <v>0</v>
      </c>
      <c r="G1977" s="101" t="n">
        <f aca="false" t="array" ref="G1977:G1977">SUM(IF(ewidencja!$A$8:$A$759=D1977,IF(ewidencja!$C$8:$C$759=E1977,ewidencja!$F$8:$F$759,0),0))</f>
        <v>0</v>
      </c>
      <c r="H1977" s="101" t="n">
        <f aca="false" t="array" ref="H1977:H1977">SUM(IF(ewidencja!$A$8:$A$759=D1977,IF(ewidencja!$C$8:$C$759=E1977,ewidencja!$G$8:$G$759,0),0))</f>
        <v>0</v>
      </c>
      <c r="K1977" s="111"/>
    </row>
    <row r="1978" s="112" customFormat="true" ht="12.75" hidden="true" customHeight="true" outlineLevel="0" collapsed="false">
      <c r="A1978" s="49" t="s">
        <v>752</v>
      </c>
      <c r="B1978" s="49"/>
      <c r="C1978" s="50" t="str">
        <f aca="false">INDEX((klasyfikacja!$B$2:$B$136),MATCH(A1978,klasyfikacja!$A$2:$A$136,0))</f>
        <v>Środki na uzupełnienie dochodów gmin</v>
      </c>
      <c r="D1978" s="98" t="n">
        <v>852</v>
      </c>
      <c r="E1978" s="102" t="n">
        <v>2750</v>
      </c>
      <c r="F1978" s="100" t="n">
        <f aca="false">SUM(G1978:H1978)</f>
        <v>0</v>
      </c>
      <c r="G1978" s="101" t="n">
        <f aca="false" t="array" ref="G1978:G1978">SUM(IF(ewidencja!$A$8:$A$759=D1978,IF(ewidencja!$C$8:$C$759=E1978,ewidencja!$F$8:$F$759,0),0))</f>
        <v>0</v>
      </c>
      <c r="H1978" s="101" t="n">
        <f aca="false" t="array" ref="H1978:H1978">SUM(IF(ewidencja!$A$8:$A$759=D1978,IF(ewidencja!$C$8:$C$759=E1978,ewidencja!$G$8:$G$759,0),0))</f>
        <v>0</v>
      </c>
    </row>
    <row r="1979" s="112" customFormat="true" ht="12.75" hidden="true" customHeight="true" outlineLevel="0" collapsed="false">
      <c r="A1979" s="49" t="s">
        <v>754</v>
      </c>
      <c r="B1979" s="49"/>
      <c r="C1979" s="50" t="str">
        <f aca="false">INDEX((klasyfikacja!$B$2:$B$136),MATCH(A1979,klasyfikacja!$A$2:$A$136,0))</f>
        <v>Środki na uzupełnienie dochodów powiatów</v>
      </c>
      <c r="D1979" s="98" t="n">
        <v>852</v>
      </c>
      <c r="E1979" s="102" t="n">
        <v>2760</v>
      </c>
      <c r="F1979" s="100" t="n">
        <f aca="false">SUM(G1979:H1979)</f>
        <v>0</v>
      </c>
      <c r="G1979" s="101" t="n">
        <f aca="false" t="array" ref="G1979:G1979">SUM(IF(ewidencja!$A$8:$A$759=D1979,IF(ewidencja!$C$8:$C$759=E1979,ewidencja!$F$8:$F$759,0),0))</f>
        <v>0</v>
      </c>
      <c r="H1979" s="101" t="n">
        <f aca="false" t="array" ref="H1979:H1979">SUM(IF(ewidencja!$A$8:$A$759=D1979,IF(ewidencja!$C$8:$C$759=E1979,ewidencja!$G$8:$G$759,0),0))</f>
        <v>0</v>
      </c>
    </row>
    <row r="1980" s="112" customFormat="true" ht="12.75" hidden="true" customHeight="true" outlineLevel="0" collapsed="false">
      <c r="A1980" s="49" t="s">
        <v>756</v>
      </c>
      <c r="B1980" s="49"/>
      <c r="C1980" s="50" t="str">
        <f aca="false">INDEX((klasyfikacja!$B$2:$B$136),MATCH(A1980,klasyfikacja!$A$2:$A$136,0))</f>
        <v>Środki na utrzymanie rzecznych przepraw promowych oraz na remonty, utrzymanie, ochronę i zarządzanie drogami krajowymi i wojewódzkimi w granicach miast na prawach powiatu</v>
      </c>
      <c r="D1980" s="98" t="n">
        <v>852</v>
      </c>
      <c r="E1980" s="102" t="n">
        <v>2790</v>
      </c>
      <c r="F1980" s="100" t="n">
        <f aca="false">SUM(G1980:H1980)</f>
        <v>0</v>
      </c>
      <c r="G1980" s="101" t="n">
        <f aca="false" t="array" ref="G1980:G1980">SUM(IF(ewidencja!$A$8:$A$759=D1980,IF(ewidencja!$C$8:$C$759=E1980,ewidencja!$F$8:$F$759,0),0))</f>
        <v>0</v>
      </c>
      <c r="H1980" s="101" t="n">
        <f aca="false" t="array" ref="H1980:H1980">SUM(IF(ewidencja!$A$8:$A$759=D1980,IF(ewidencja!$C$8:$C$759=E1980,ewidencja!$G$8:$G$759,0),0))</f>
        <v>0</v>
      </c>
    </row>
    <row r="1981" s="112" customFormat="true" ht="12.75" hidden="true" customHeight="true" outlineLevel="0" collapsed="false">
      <c r="A1981" s="49" t="s">
        <v>758</v>
      </c>
      <c r="B1981" s="49"/>
      <c r="C1981" s="50" t="str">
        <f aca="false">INDEX((klasyfikacja!$B$2:$B$136),MATCH(A1981,klasyfikacja!$A$2:$A$136,0))</f>
        <v>Dotacja z budżetu państwa dla gmin uzdrowiskowych</v>
      </c>
      <c r="D1981" s="98" t="n">
        <v>852</v>
      </c>
      <c r="E1981" s="102" t="n">
        <v>2870</v>
      </c>
      <c r="F1981" s="100" t="n">
        <f aca="false">SUM(G1981:H1981)</f>
        <v>0</v>
      </c>
      <c r="G1981" s="101" t="n">
        <f aca="false" t="array" ref="G1981:G1981">SUM(IF(ewidencja!$A$8:$A$759=D1981,IF(ewidencja!$C$8:$C$759=E1981,ewidencja!$F$8:$F$759,0),0))</f>
        <v>0</v>
      </c>
      <c r="H1981" s="101" t="n">
        <f aca="false" t="array" ref="H1981:H1981">SUM(IF(ewidencja!$A$8:$A$759=D1981,IF(ewidencja!$C$8:$C$759=E1981,ewidencja!$G$8:$G$759,0),0))</f>
        <v>0</v>
      </c>
    </row>
    <row r="1982" s="112" customFormat="true" ht="26.25" hidden="true" customHeight="true" outlineLevel="0" collapsed="false">
      <c r="A1982" s="49" t="s">
        <v>760</v>
      </c>
      <c r="B1982" s="49"/>
      <c r="C1982" s="50" t="str">
        <f aca="false">INDEX((klasyfikacja!$B$2:$B$136),MATCH(A1982,klasyfikacja!$A$2:$A$136,0))</f>
        <v>Wpływy ze zwrotów dotacji oraz płatności wykorzystanych niezgodnie z przeznaczeniem lub wykorzystanych z naruszeniem procedur, o których mowa w art. 184 ustawy, pobranych nienależnie lub w nadmiernej wysokości</v>
      </c>
      <c r="D1982" s="98" t="n">
        <v>852</v>
      </c>
      <c r="E1982" s="102" t="n">
        <v>2910</v>
      </c>
      <c r="F1982" s="113" t="n">
        <f aca="false">SUM(G1982:H1982)</f>
        <v>0</v>
      </c>
      <c r="G1982" s="101" t="n">
        <f aca="false" t="array" ref="G1982:G1982">SUM(IF(ewidencja!$A$8:$A$759=D1982,IF(ewidencja!$C$8:$C$759=E1982,ewidencja!$F$8:$F$759,0),0))</f>
        <v>0</v>
      </c>
      <c r="H1982" s="101" t="n">
        <f aca="false" t="array" ref="H1982:H1982">SUM(IF(ewidencja!$A$8:$A$759=D1982,IF(ewidencja!$C$8:$C$759=E1982,ewidencja!$G$8:$G$759,0),0))</f>
        <v>0</v>
      </c>
    </row>
    <row r="1983" s="112" customFormat="true" ht="38.25" hidden="true" customHeight="true" outlineLevel="0" collapsed="false">
      <c r="A1983" s="49" t="s">
        <v>762</v>
      </c>
      <c r="B1983" s="49"/>
      <c r="C1983" s="50" t="str">
        <f aca="false">INDEX((klasyfikacja!$B$2:$B$136),MATCH(A1983,klasyfikacja!$A$2:$A$136,0))</f>
        <v>Subwencje ogólne z budżetu państwa</v>
      </c>
      <c r="D1983" s="98" t="n">
        <v>852</v>
      </c>
      <c r="E1983" s="102" t="n">
        <v>2920</v>
      </c>
      <c r="F1983" s="100" t="n">
        <f aca="false">SUM(G1983:H1983)</f>
        <v>0</v>
      </c>
      <c r="G1983" s="101" t="n">
        <f aca="false" t="array" ref="G1983:G1983">SUM(IF(ewidencja!$A$8:$A$759=D1983,IF(ewidencja!$C$8:$C$759=E1983,ewidencja!$F$8:$F$759,0),0))</f>
        <v>0</v>
      </c>
      <c r="H1983" s="101" t="n">
        <f aca="false" t="array" ref="H1983:H1983">SUM(IF(ewidencja!$A$8:$A$759=D1983,IF(ewidencja!$C$8:$C$759=E1983,ewidencja!$G$8:$G$759,0),0))</f>
        <v>0</v>
      </c>
    </row>
    <row r="1984" s="112" customFormat="true" ht="12.75" hidden="true" customHeight="true" outlineLevel="0" collapsed="false">
      <c r="A1984" s="49" t="s">
        <v>764</v>
      </c>
      <c r="B1984" s="49"/>
      <c r="C1984" s="50" t="str">
        <f aca="false">INDEX((klasyfikacja!$B$2:$B$136),MATCH(A1984,klasyfikacja!$A$2:$A$136,0))</f>
        <v>Wpływy ze zwrotów niewykorzystanych dotacji oraz płatności</v>
      </c>
      <c r="D1984" s="98" t="n">
        <v>852</v>
      </c>
      <c r="E1984" s="102" t="n">
        <v>2950</v>
      </c>
      <c r="F1984" s="100" t="n">
        <f aca="false">SUM(G1984:H1984)</f>
        <v>0</v>
      </c>
      <c r="G1984" s="101" t="n">
        <f aca="false" t="array" ref="G1984:G1984">SUM(IF(ewidencja!$A$8:$A$759=D1984,IF(ewidencja!$C$8:$C$759=E1984,ewidencja!$F$8:$F$759,0),0))</f>
        <v>0</v>
      </c>
      <c r="H1984" s="101" t="n">
        <f aca="false" t="array" ref="H1984:H1984">SUM(IF(ewidencja!$A$8:$A$759=D1984,IF(ewidencja!$C$8:$C$759=E1984,ewidencja!$G$8:$G$759,0),0))</f>
        <v>0</v>
      </c>
    </row>
    <row r="1985" s="112" customFormat="true" ht="18" hidden="false" customHeight="true" outlineLevel="0" collapsed="false">
      <c r="A1985" s="94"/>
      <c r="B1985" s="94"/>
      <c r="C1985" s="95" t="s">
        <v>869</v>
      </c>
      <c r="D1985" s="98"/>
      <c r="E1985" s="104"/>
      <c r="F1985" s="96" t="n">
        <f aca="false">SUM(G1985:H1985)</f>
        <v>6000</v>
      </c>
      <c r="G1985" s="97" t="n">
        <f aca="false">SUM(G1986:G2020)</f>
        <v>1000</v>
      </c>
      <c r="H1985" s="97" t="n">
        <f aca="false">SUM(H1986:H2020)</f>
        <v>5000</v>
      </c>
    </row>
    <row r="1986" s="112" customFormat="true" ht="12.75" hidden="true" customHeight="true" outlineLevel="0" collapsed="false">
      <c r="A1986" s="49" t="s">
        <v>766</v>
      </c>
      <c r="B1986" s="49"/>
      <c r="C1986" s="50" t="str">
        <f aca="false">INDEX((klasyfikacja!$B$2:$B$136),MATCH(A1986,klasyfikacja!$A$2:$A$136,0))</f>
        <v>Wpływy z tytułu przekształcenia prawa użytkowania wieczystego w prawo własności</v>
      </c>
      <c r="D1986" s="98" t="n">
        <v>852</v>
      </c>
      <c r="E1986" s="102" t="s">
        <v>419</v>
      </c>
      <c r="F1986" s="100" t="n">
        <f aca="false">SUM(G1986:H1986)</f>
        <v>0</v>
      </c>
      <c r="G1986" s="101" t="n">
        <f aca="false" t="array" ref="G1986:G1986">SUM(IF(ewidencja!$A$8:$A$759=D1986,IF(ewidencja!$C$8:$C$759=E1986,ewidencja!$F$8:$F$759,0),0))</f>
        <v>0</v>
      </c>
      <c r="H1986" s="101" t="n">
        <f aca="false" t="array" ref="H1986:H1986">SUM(IF(ewidencja!$A$8:$A$759=D1986,IF(ewidencja!$C$8:$C$759=E1986,ewidencja!$G$8:$G$759,0),0))</f>
        <v>0</v>
      </c>
    </row>
    <row r="1987" s="112" customFormat="true" ht="12.75" hidden="true" customHeight="true" outlineLevel="0" collapsed="false">
      <c r="A1987" s="49" t="s">
        <v>768</v>
      </c>
      <c r="B1987" s="49"/>
      <c r="C1987" s="50" t="str">
        <f aca="false">INDEX((klasyfikacja!$B$2:$B$136),MATCH(A1987,klasyfikacja!$A$2:$A$136,0))</f>
        <v>Wpłaty z tytułu odpłatnego nabycia prawa własności oraz prawa użytkowania wieczystego nieruchomości</v>
      </c>
      <c r="D1987" s="98" t="n">
        <v>852</v>
      </c>
      <c r="E1987" s="102" t="s">
        <v>475</v>
      </c>
      <c r="F1987" s="100" t="n">
        <f aca="false">SUM(G1987:H1987)</f>
        <v>0</v>
      </c>
      <c r="G1987" s="101" t="n">
        <f aca="false" t="array" ref="G1987:G1987">SUM(IF(ewidencja!$A$8:$A$759=D1987,IF(ewidencja!$C$8:$C$759=E1987,ewidencja!$F$8:$F$759,0),0))</f>
        <v>0</v>
      </c>
      <c r="H1987" s="101" t="n">
        <f aca="false" t="array" ref="H1987:H1987">SUM(IF(ewidencja!$A$8:$A$759=D1987,IF(ewidencja!$C$8:$C$759=E1987,ewidencja!$G$8:$G$759,0),0))</f>
        <v>0</v>
      </c>
    </row>
    <row r="1988" s="112" customFormat="true" ht="12.75" hidden="true" customHeight="true" outlineLevel="0" collapsed="false">
      <c r="A1988" s="49" t="s">
        <v>770</v>
      </c>
      <c r="B1988" s="49"/>
      <c r="C1988" s="50" t="str">
        <f aca="false">INDEX((klasyfikacja!$B$2:$B$136),MATCH(A1988,klasyfikacja!$A$2:$A$136,0))</f>
        <v>Wpływy ze zbycia praw majątkowych</v>
      </c>
      <c r="D1988" s="98" t="n">
        <v>852</v>
      </c>
      <c r="E1988" s="102" t="s">
        <v>870</v>
      </c>
      <c r="F1988" s="100" t="n">
        <f aca="false">SUM(G1988:H1988)</f>
        <v>0</v>
      </c>
      <c r="G1988" s="101" t="n">
        <f aca="false" t="array" ref="G1988:G1988">SUM(IF(ewidencja!$A$8:$A$759=D1988,IF(ewidencja!$C$8:$C$759=E1988,ewidencja!$F$8:$F$759,0),0))</f>
        <v>0</v>
      </c>
      <c r="H1988" s="101" t="n">
        <f aca="false" t="array" ref="H1988:H1988">SUM(IF(ewidencja!$A$8:$A$759=D1988,IF(ewidencja!$C$8:$C$759=E1988,ewidencja!$G$8:$G$759,0),0))</f>
        <v>0</v>
      </c>
    </row>
    <row r="1989" s="112" customFormat="true" ht="12.75" hidden="true" customHeight="true" outlineLevel="0" collapsed="false">
      <c r="A1989" s="49" t="s">
        <v>772</v>
      </c>
      <c r="B1989" s="49"/>
      <c r="C1989" s="50" t="str">
        <f aca="false">INDEX((klasyfikacja!$B$2:$B$136),MATCH(A1989,klasyfikacja!$A$2:$A$136,0))</f>
        <v>Wpływy z tytułu odszkodowania za przejęte nieruchomości pod inwestycje celu publicznego</v>
      </c>
      <c r="D1989" s="98" t="n">
        <v>852</v>
      </c>
      <c r="E1989" s="102" t="s">
        <v>871</v>
      </c>
      <c r="F1989" s="100" t="n">
        <f aca="false">SUM(G1989:H1989)</f>
        <v>0</v>
      </c>
      <c r="G1989" s="101" t="n">
        <f aca="false" t="array" ref="G1989:G1989">SUM(IF(ewidencja!$A$8:$A$759=D1989,IF(ewidencja!$C$8:$C$759=E1989,ewidencja!$F$8:$F$759,0),0))</f>
        <v>0</v>
      </c>
      <c r="H1989" s="101" t="n">
        <f aca="false" t="array" ref="H1989:H1989">SUM(IF(ewidencja!$A$8:$A$759=D1989,IF(ewidencja!$C$8:$C$759=E1989,ewidencja!$G$8:$G$759,0),0))</f>
        <v>0</v>
      </c>
    </row>
    <row r="1990" s="112" customFormat="true" ht="12.75" hidden="false" customHeight="true" outlineLevel="0" collapsed="false">
      <c r="A1990" s="114" t="n">
        <v>870</v>
      </c>
      <c r="B1990" s="49"/>
      <c r="C1990" s="115" t="e">
        <f aca="false">INDEX((klasyfikacja!$B$2:$B$136),MATCH(A1990,klasyfikacja!$A$2:$A$136,0))</f>
        <v>#N/A</v>
      </c>
      <c r="D1990" s="98" t="n">
        <v>852</v>
      </c>
      <c r="E1990" s="102" t="s">
        <v>472</v>
      </c>
      <c r="F1990" s="116" t="n">
        <f aca="false">SUM(G1990:H1990)</f>
        <v>6000</v>
      </c>
      <c r="G1990" s="117" t="n">
        <f aca="false" t="array" ref="G1990:G1990">SUM(IF(ewidencja!$A$8:$A$759=D1990,IF(ewidencja!$C$8:$C$759=E1990,ewidencja!$F$8:$F$759,0),0))</f>
        <v>1000</v>
      </c>
      <c r="H1990" s="117" t="n">
        <f aca="false" t="array" ref="H1990:H1990">SUM(IF(ewidencja!$A$8:$A$759=D1990,IF(ewidencja!$C$8:$C$759=E1990,ewidencja!$G$8:$G$759,0),0))</f>
        <v>5000</v>
      </c>
    </row>
    <row r="1991" s="112" customFormat="true" ht="12.75" hidden="true" customHeight="true" outlineLevel="0" collapsed="false">
      <c r="A1991" s="49" t="s">
        <v>776</v>
      </c>
      <c r="B1991" s="49"/>
      <c r="C1991" s="50" t="s">
        <v>777</v>
      </c>
      <c r="D1991" s="98" t="n">
        <v>852</v>
      </c>
      <c r="E1991" s="102" t="n">
        <v>6090</v>
      </c>
      <c r="F1991" s="100" t="n">
        <f aca="false">SUM(G1991:H1991)</f>
        <v>0</v>
      </c>
      <c r="G1991" s="101" t="n">
        <f aca="false" t="array" ref="G1991:G1991">SUM(IF(ewidencja!$A$8:$A$759=D1991,IF(ewidencja!$C$8:$C$759=E1991,ewidencja!$F$8:$F$759,0),0))</f>
        <v>0</v>
      </c>
      <c r="H1991" s="101" t="n">
        <f aca="false" t="array" ref="H1991:H1991">SUM(IF(ewidencja!$A$8:$A$759=D1991,IF(ewidencja!$C$8:$C$759=E1991,ewidencja!$G$8:$G$759,0),0))</f>
        <v>0</v>
      </c>
    </row>
    <row r="1992" s="112" customFormat="true" ht="12.75" hidden="true" customHeight="true" outlineLevel="0" collapsed="false">
      <c r="A1992" s="49" t="s">
        <v>778</v>
      </c>
      <c r="B1992" s="49"/>
      <c r="C1992" s="50" t="str">
        <f aca="false">INDEX((klasyfikacja!$B$2:$B$136),MATCH(A1992,klasyfikacja!$A$2:$A$136,0))</f>
        <v>Środki na inwestycje na drogach publicznych powiatowych i wojewódzkich oraz na drogach powiatowych, wojewódzkich i krajowych w granicach miast na prawach powiatu</v>
      </c>
      <c r="D1992" s="98" t="n">
        <v>852</v>
      </c>
      <c r="E1992" s="102" t="n">
        <v>6180</v>
      </c>
      <c r="F1992" s="100" t="n">
        <f aca="false">SUM(G1992:H1992)</f>
        <v>0</v>
      </c>
      <c r="G1992" s="101" t="n">
        <f aca="false" t="array" ref="G1992:G1992">SUM(IF(ewidencja!$A$8:$A$759=D1992,IF(ewidencja!$C$8:$C$759=E1992,ewidencja!$F$8:$F$759,0),0))</f>
        <v>0</v>
      </c>
      <c r="H1992" s="101" t="n">
        <f aca="false" t="array" ref="H1992:H1992">SUM(IF(ewidencja!$A$8:$A$759=D1992,IF(ewidencja!$C$8:$C$759=E1992,ewidencja!$G$8:$G$759,0),0))</f>
        <v>0</v>
      </c>
    </row>
    <row r="1993" s="112" customFormat="true" ht="51" hidden="true" customHeight="true" outlineLevel="0" collapsed="false">
      <c r="A1993" s="49" t="s">
        <v>780</v>
      </c>
      <c r="B1993" s="49"/>
      <c r="C1993" s="50" t="str">
        <f aca="false">INDEX((klasyfikacja!$B$2:$B$136),MATCH(A1993,klasyfikacja!$A$2:$A$136,0))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993" s="98" t="n">
        <v>852</v>
      </c>
      <c r="E1993" s="102" t="n">
        <v>6207</v>
      </c>
      <c r="F1993" s="100" t="n">
        <f aca="false">SUM(G1993:H1993)</f>
        <v>0</v>
      </c>
      <c r="G1993" s="101" t="n">
        <f aca="false" t="array" ref="G1993:G1993">SUM(IF(ewidencja!$A$8:$A$759=D1993,IF(ewidencja!$C$8:$C$759=E1993,ewidencja!$F$8:$F$759,0),0))</f>
        <v>0</v>
      </c>
      <c r="H1993" s="101" t="n">
        <f aca="false" t="array" ref="H1993:H1993">SUM(IF(ewidencja!$A$8:$A$759=D1993,IF(ewidencja!$C$8:$C$759=E1993,ewidencja!$G$8:$G$759,0),0))</f>
        <v>0</v>
      </c>
    </row>
    <row r="1994" s="112" customFormat="true" ht="12.75" hidden="true" customHeight="true" outlineLevel="0" collapsed="false">
      <c r="A1994" s="49" t="s">
        <v>782</v>
      </c>
      <c r="B1994" s="49"/>
      <c r="C1994" s="50" t="str">
        <f aca="false">INDEX((klasyfikacja!$B$2:$B$136),MATCH(A1994,klasyfikacja!$A$2:$A$136,0))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994" s="98" t="n">
        <v>852</v>
      </c>
      <c r="E1994" s="102" t="n">
        <v>6208</v>
      </c>
      <c r="F1994" s="100" t="n">
        <f aca="false">SUM(G1994:H1994)</f>
        <v>0</v>
      </c>
      <c r="G1994" s="101" t="n">
        <f aca="false" t="array" ref="G1994:G1994">SUM(IF(ewidencja!$A$8:$A$759=D1994,IF(ewidencja!$C$8:$C$759=E1994,ewidencja!$F$8:$F$759,0),0))</f>
        <v>0</v>
      </c>
      <c r="H1994" s="101" t="n">
        <f aca="false" t="array" ref="H1994:H1994">SUM(IF(ewidencja!$A$8:$A$759=D1994,IF(ewidencja!$C$8:$C$759=E1994,ewidencja!$G$8:$G$759,0),0))</f>
        <v>0</v>
      </c>
    </row>
    <row r="1995" s="112" customFormat="true" ht="12.75" hidden="true" customHeight="true" outlineLevel="0" collapsed="false">
      <c r="A1995" s="49" t="s">
        <v>784</v>
      </c>
      <c r="B1995" s="49"/>
      <c r="C1995" s="50" t="str">
        <f aca="false">INDEX((klasyfikacja!$B$2:$B$136),MATCH(A1995,klasyfikacja!$A$2:$A$136,0))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995" s="98" t="n">
        <v>852</v>
      </c>
      <c r="E1995" s="102" t="n">
        <v>6209</v>
      </c>
      <c r="F1995" s="100" t="n">
        <f aca="false">SUM(G1995:H1995)</f>
        <v>0</v>
      </c>
      <c r="G1995" s="101" t="n">
        <f aca="false" t="array" ref="G1995:G1995">SUM(IF(ewidencja!$A$8:$A$759=D1995,IF(ewidencja!$C$8:$C$759=E1995,ewidencja!$F$8:$F$759,0),0))</f>
        <v>0</v>
      </c>
      <c r="H1995" s="101" t="n">
        <f aca="false" t="array" ref="H1995:H1995">SUM(IF(ewidencja!$A$8:$A$759=D1995,IF(ewidencja!$C$8:$C$759=E1995,ewidencja!$G$8:$G$759,0),0))</f>
        <v>0</v>
      </c>
    </row>
    <row r="1996" s="112" customFormat="true" ht="39.75" hidden="true" customHeight="true" outlineLevel="0" collapsed="false">
      <c r="A1996" s="49" t="s">
        <v>786</v>
      </c>
      <c r="B1996" s="49"/>
      <c r="C1996" s="50" t="str">
        <f aca="false">INDEX((klasyfikacja!$B$2:$B$136),MATCH(A1996,klasyfikacja!$A$2:$A$136,0))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996" s="98" t="n">
        <v>852</v>
      </c>
      <c r="E1996" s="102" t="n">
        <v>6257</v>
      </c>
      <c r="F1996" s="100" t="n">
        <f aca="false">SUM(G1996:H1996)</f>
        <v>0</v>
      </c>
      <c r="G1996" s="101" t="n">
        <f aca="false" t="array" ref="G1996:G1996">SUM(IF(ewidencja!$A$8:$A$759=D1996,IF(ewidencja!$C$8:$C$759=E1996,ewidencja!$F$8:$F$759,0),0))</f>
        <v>0</v>
      </c>
      <c r="H1996" s="101" t="n">
        <f aca="false" t="array" ref="H1996:H1996">SUM(IF(ewidencja!$A$8:$A$759=D1996,IF(ewidencja!$C$8:$C$759=E1996,ewidencja!$G$8:$G$759,0),0))</f>
        <v>0</v>
      </c>
    </row>
    <row r="1997" s="112" customFormat="true" ht="37.5" hidden="true" customHeight="true" outlineLevel="0" collapsed="false">
      <c r="A1997" s="49" t="s">
        <v>787</v>
      </c>
      <c r="B1997" s="49"/>
      <c r="C1997" s="50" t="str">
        <f aca="false">INDEX((klasyfikacja!$B$2:$B$136),MATCH(A1997,klasyfikacja!$A$2:$A$136,0))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997" s="98" t="n">
        <v>852</v>
      </c>
      <c r="E1997" s="102" t="n">
        <v>6258</v>
      </c>
      <c r="F1997" s="100" t="n">
        <f aca="false">SUM(G1997:H1997)</f>
        <v>0</v>
      </c>
      <c r="G1997" s="101" t="n">
        <f aca="false" t="array" ref="G1997:G1997">SUM(IF(ewidencja!$A$8:$A$759=D1997,IF(ewidencja!$C$8:$C$759=E1997,ewidencja!$F$8:$F$759,0),0))</f>
        <v>0</v>
      </c>
      <c r="H1997" s="101" t="n">
        <f aca="false" t="array" ref="H1997:H1997">SUM(IF(ewidencja!$A$8:$A$759=D1997,IF(ewidencja!$C$8:$C$759=E1997,ewidencja!$G$8:$G$759,0),0))</f>
        <v>0</v>
      </c>
    </row>
    <row r="1998" s="112" customFormat="true" ht="63.75" hidden="true" customHeight="true" outlineLevel="0" collapsed="false">
      <c r="A1998" s="49" t="s">
        <v>788</v>
      </c>
      <c r="B1998" s="49"/>
      <c r="C1998" s="50" t="str">
        <f aca="false">INDEX((klasyfikacja!$B$2:$B$136),MATCH(A1998,klasyfikacja!$A$2:$A$136,0))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998" s="98" t="n">
        <v>852</v>
      </c>
      <c r="E1998" s="102" t="n">
        <v>6259</v>
      </c>
      <c r="F1998" s="100" t="n">
        <f aca="false">SUM(G1998:H1998)</f>
        <v>0</v>
      </c>
      <c r="G1998" s="101" t="n">
        <f aca="false" t="array" ref="G1998:G1998">SUM(IF(ewidencja!$A$8:$A$759=D1998,IF(ewidencja!$C$8:$C$759=E1998,ewidencja!$F$8:$F$759,0),0))</f>
        <v>0</v>
      </c>
      <c r="H1998" s="101" t="n">
        <f aca="false" t="array" ref="H1998:H1998">SUM(IF(ewidencja!$A$8:$A$759=D1998,IF(ewidencja!$C$8:$C$759=E1998,ewidencja!$G$8:$G$759,0),0))</f>
        <v>0</v>
      </c>
    </row>
    <row r="1999" s="112" customFormat="true" ht="12.75" hidden="true" customHeight="true" outlineLevel="0" collapsed="false">
      <c r="A1999" s="49" t="s">
        <v>789</v>
      </c>
      <c r="B1999" s="49"/>
      <c r="C1999" s="50" t="str">
        <f aca="false">INDEX((klasyfikacja!$B$2:$B$136),MATCH(A1999,klasyfikacja!$A$2:$A$136,0))</f>
        <v>Dotacja otrzymana z państwowych funduszy celowych na finansowanie lub dofinansowanie kosztów realizacji inwestycji i zakupów inwestycyjnych jednostek sektora finansów publicznych</v>
      </c>
      <c r="D1999" s="98" t="n">
        <v>852</v>
      </c>
      <c r="E1999" s="102" t="n">
        <v>6260</v>
      </c>
      <c r="F1999" s="100" t="n">
        <f aca="false">SUM(G1999:H1999)</f>
        <v>0</v>
      </c>
      <c r="G1999" s="101" t="n">
        <f aca="false" t="array" ref="G1999:G1999">SUM(IF(ewidencja!$A$8:$A$759=D1999,IF(ewidencja!$C$8:$C$759=E1999,ewidencja!$F$8:$F$759,0),0))</f>
        <v>0</v>
      </c>
      <c r="H1999" s="101" t="n">
        <f aca="false" t="array" ref="H1999:H1999">SUM(IF(ewidencja!$A$8:$A$759=D1999,IF(ewidencja!$C$8:$C$759=E1999,ewidencja!$G$8:$G$759,0),0))</f>
        <v>0</v>
      </c>
    </row>
    <row r="2000" s="112" customFormat="true" ht="12.75" hidden="true" customHeight="true" outlineLevel="0" collapsed="false">
      <c r="A2000" s="49" t="s">
        <v>791</v>
      </c>
      <c r="B2000" s="49"/>
      <c r="C2000" s="50" t="str">
        <f aca="false">INDEX((klasyfikacja!$B$2:$B$136),MATCH(A2000,klasyfikacja!$A$2:$A$136,0))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000" s="98" t="n">
        <v>852</v>
      </c>
      <c r="E2000" s="102" t="n">
        <v>6280</v>
      </c>
      <c r="F2000" s="100" t="n">
        <f aca="false">SUM(G2000:H2000)</f>
        <v>0</v>
      </c>
      <c r="G2000" s="101" t="n">
        <f aca="false" t="array" ref="G2000:G2000">SUM(IF(ewidencja!$A$8:$A$759=D2000,IF(ewidencja!$C$8:$C$759=E2000,ewidencja!$F$8:$F$759,0),0))</f>
        <v>0</v>
      </c>
      <c r="H2000" s="101" t="n">
        <f aca="false" t="array" ref="H2000:H2000">SUM(IF(ewidencja!$A$8:$A$759=D2000,IF(ewidencja!$C$8:$C$759=E2000,ewidencja!$G$8:$G$759,0),0))</f>
        <v>0</v>
      </c>
    </row>
    <row r="2001" s="112" customFormat="true" ht="25.5" hidden="true" customHeight="true" outlineLevel="0" collapsed="false">
      <c r="A2001" s="49" t="s">
        <v>795</v>
      </c>
      <c r="B2001" s="49"/>
      <c r="C2001" s="50" t="str">
        <f aca="false">INDEX((klasyfikacja!$B$2:$B$136),MATCH(A2001,klasyfikacja!$A$2:$A$136,0))</f>
        <v>Środki na dofinansowanie własnych inwestycji gmin, powiatów (związków gmin, związków powiatowo-gminnych, związków powiatów), samorządów województw, pozyskane z innych źródeł</v>
      </c>
      <c r="D2001" s="98" t="n">
        <v>852</v>
      </c>
      <c r="E2001" s="102" t="n">
        <v>6290</v>
      </c>
      <c r="F2001" s="100" t="n">
        <f aca="false">SUM(G2001:H2001)</f>
        <v>0</v>
      </c>
      <c r="G2001" s="101" t="n">
        <f aca="false" t="array" ref="G2001:G2001">SUM(IF(ewidencja!$A$8:$A$759=D2001,IF(ewidencja!$C$8:$C$759=E2001,ewidencja!$F$8:$F$759,0),0))</f>
        <v>0</v>
      </c>
      <c r="H2001" s="101" t="n">
        <f aca="false" t="array" ref="H2001:H2001">SUM(IF(ewidencja!$A$8:$A$759=D2001,IF(ewidencja!$C$8:$C$759=E2001,ewidencja!$G$8:$G$759,0),0))</f>
        <v>0</v>
      </c>
    </row>
    <row r="2002" s="112" customFormat="true" ht="12.75" hidden="true" customHeight="true" outlineLevel="0" collapsed="false">
      <c r="A2002" s="49" t="s">
        <v>797</v>
      </c>
      <c r="B2002" s="49"/>
      <c r="C2002" s="50" t="str">
        <f aca="false">INDEX((klasyfikacja!$B$2:$B$136),MATCH(A2002,klasyfikacja!$A$2:$A$136,0))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2002" s="98" t="n">
        <v>852</v>
      </c>
      <c r="E2002" s="102" t="n">
        <v>6291</v>
      </c>
      <c r="F2002" s="100" t="n">
        <f aca="false">SUM(G2002:H2002)</f>
        <v>0</v>
      </c>
      <c r="G2002" s="101" t="n">
        <f aca="false" t="array" ref="G2002:G2002">SUM(IF(ewidencja!$A$8:$A$759=D2002,IF(ewidencja!$C$8:$C$759=E2002,ewidencja!$F$8:$F$759,0),0))</f>
        <v>0</v>
      </c>
      <c r="H2002" s="101" t="n">
        <f aca="false" t="array" ref="H2002:H2002">SUM(IF(ewidencja!$A$8:$A$759=D2002,IF(ewidencja!$C$8:$C$759=E2002,ewidencja!$G$8:$G$759,0),0))</f>
        <v>0</v>
      </c>
    </row>
    <row r="2003" s="112" customFormat="true" ht="12.75" hidden="true" customHeight="true" outlineLevel="0" collapsed="false">
      <c r="A2003" s="49" t="s">
        <v>801</v>
      </c>
      <c r="B2003" s="49"/>
      <c r="C2003" s="50" t="str">
        <f aca="false">INDEX((klasyfikacja!$B$2:$B$136),MATCH(A2003,klasyfikacja!$A$2:$A$136,0))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003" s="98" t="n">
        <v>852</v>
      </c>
      <c r="E2003" s="102" t="n">
        <v>6296</v>
      </c>
      <c r="F2003" s="100" t="n">
        <f aca="false">SUM(G2003:H2003)</f>
        <v>0</v>
      </c>
      <c r="G2003" s="101" t="n">
        <f aca="false" t="array" ref="G2003:G2003">SUM(IF(ewidencja!$A$8:$A$759=D2003,IF(ewidencja!$C$8:$C$759=E2003,ewidencja!$F$8:$F$759,0),0))</f>
        <v>0</v>
      </c>
      <c r="H2003" s="101" t="n">
        <f aca="false" t="array" ref="H2003:H2003">SUM(IF(ewidencja!$A$8:$A$759=D2003,IF(ewidencja!$C$8:$C$759=E2003,ewidencja!$G$8:$G$759,0),0))</f>
        <v>0</v>
      </c>
    </row>
    <row r="2004" s="112" customFormat="true" ht="38.25" hidden="true" customHeight="true" outlineLevel="0" collapsed="false">
      <c r="A2004" s="49" t="s">
        <v>803</v>
      </c>
      <c r="B2004" s="49"/>
      <c r="C2004" s="50" t="str">
        <f aca="false">INDEX((klasyfikacja!$B$2:$B$136),MATCH(A2004,klasyfikacja!$A$2:$A$136,0))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004" s="98" t="n">
        <v>852</v>
      </c>
      <c r="E2004" s="102" t="n">
        <v>6297</v>
      </c>
      <c r="F2004" s="113" t="n">
        <f aca="false">SUM(G2004:H2004)</f>
        <v>0</v>
      </c>
      <c r="G2004" s="101" t="n">
        <f aca="false" t="array" ref="G2004:G2004">SUM(IF(ewidencja!$A$8:$A$759=D2004,IF(ewidencja!$C$8:$C$759=E2004,ewidencja!$F$8:$F$759,0),0))</f>
        <v>0</v>
      </c>
      <c r="H2004" s="101" t="n">
        <f aca="false" t="array" ref="H2004:H2004">SUM(IF(ewidencja!$A$8:$A$759=D2004,IF(ewidencja!$C$8:$C$759=E2004,ewidencja!$G$8:$G$759,0),0))</f>
        <v>0</v>
      </c>
    </row>
    <row r="2005" s="112" customFormat="true" ht="63.75" hidden="true" customHeight="true" outlineLevel="0" collapsed="false">
      <c r="A2005" s="49" t="s">
        <v>805</v>
      </c>
      <c r="B2005" s="49"/>
      <c r="C2005" s="50" t="str">
        <f aca="false">INDEX((klasyfikacja!$B$2:$B$136),MATCH(A2005,klasyfikacja!$A$2:$A$136,0))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005" s="98" t="n">
        <v>852</v>
      </c>
      <c r="E2005" s="102" t="n">
        <v>6298</v>
      </c>
      <c r="F2005" s="100" t="n">
        <f aca="false">SUM(G2005:H2005)</f>
        <v>0</v>
      </c>
      <c r="G2005" s="101" t="n">
        <f aca="false" t="array" ref="G2005:G2005">SUM(IF(ewidencja!$A$8:$A$759=D2005,IF(ewidencja!$C$8:$C$759=E2005,ewidencja!$F$8:$F$759,0),0))</f>
        <v>0</v>
      </c>
      <c r="H2005" s="101" t="n">
        <f aca="false" t="array" ref="H2005:H2005">SUM(IF(ewidencja!$A$8:$A$759=D2005,IF(ewidencja!$C$8:$C$759=E2005,ewidencja!$G$8:$G$759,0),0))</f>
        <v>0</v>
      </c>
    </row>
    <row r="2006" s="112" customFormat="true" ht="12.75" hidden="true" customHeight="true" outlineLevel="0" collapsed="false">
      <c r="A2006" s="49" t="s">
        <v>809</v>
      </c>
      <c r="B2006" s="49"/>
      <c r="C2006" s="50" t="str">
        <f aca="false">INDEX((klasyfikacja!$B$2:$B$136),MATCH(A2006,klasyfikacja!$A$2:$A$136,0))</f>
        <v>Dotacja celowa otrzymana z tytułu pomocy finansowej udzielanej między jednostkami samorządu terytorialnego na dofinansowanie własnych zadań inwestycyjnych i zakupów inwestycyjnych</v>
      </c>
      <c r="D2006" s="98" t="n">
        <v>852</v>
      </c>
      <c r="E2006" s="102" t="n">
        <v>6300</v>
      </c>
      <c r="F2006" s="100" t="n">
        <f aca="false">SUM(G2006:H2006)</f>
        <v>0</v>
      </c>
      <c r="G2006" s="101" t="n">
        <f aca="false" t="array" ref="G2006:G2006">SUM(IF(ewidencja!$A$8:$A$759=D2006,IF(ewidencja!$C$8:$C$759=E2006,ewidencja!$F$8:$F$759,0),0))</f>
        <v>0</v>
      </c>
      <c r="H2006" s="101" t="n">
        <f aca="false" t="array" ref="H2006:H2006">SUM(IF(ewidencja!$A$8:$A$759=D2006,IF(ewidencja!$C$8:$C$759=E2006,ewidencja!$G$8:$G$759,0),0))</f>
        <v>0</v>
      </c>
    </row>
    <row r="2007" s="112" customFormat="true" ht="25.5" hidden="true" customHeight="true" outlineLevel="0" collapsed="false">
      <c r="A2007" s="49" t="s">
        <v>811</v>
      </c>
      <c r="B2007" s="49"/>
      <c r="C2007" s="50" t="str">
        <f aca="false">INDEX((klasyfikacja!$B$2:$B$136),MATCH(A2007,klasyfikacja!$A$2:$A$136,0))</f>
        <v>Dotacja celowa otrzymana z budżetu państwa na inwestycje i zakupy inwestycyjne z zakresu administracji rządowej oraz innych zadań zleconych gminom ustawami</v>
      </c>
      <c r="D2007" s="98" t="n">
        <v>852</v>
      </c>
      <c r="E2007" s="102" t="n">
        <v>6310</v>
      </c>
      <c r="F2007" s="100" t="n">
        <f aca="false">SUM(G2007:H2007)</f>
        <v>0</v>
      </c>
      <c r="G2007" s="101" t="n">
        <f aca="false" t="array" ref="G2007:G2007">SUM(IF(ewidencja!$A$8:$A$759=D2007,IF(ewidencja!$C$8:$C$759=E2007,ewidencja!$F$8:$F$759,0),0))</f>
        <v>0</v>
      </c>
      <c r="H2007" s="101" t="n">
        <f aca="false" t="array" ref="H2007:H2007">SUM(IF(ewidencja!$A$8:$A$759=D2007,IF(ewidencja!$C$8:$C$759=E2007,ewidencja!$G$8:$G$759,0),0))</f>
        <v>0</v>
      </c>
    </row>
    <row r="2008" s="112" customFormat="true" ht="12.75" hidden="true" customHeight="true" outlineLevel="0" collapsed="false">
      <c r="A2008" s="49" t="s">
        <v>813</v>
      </c>
      <c r="B2008" s="49"/>
      <c r="C2008" s="50" t="str">
        <f aca="false">INDEX((klasyfikacja!$B$2:$B$136),MATCH(A2008,klasyfikacja!$A$2:$A$136,0))</f>
        <v>Dotacja celowa otrzymana z budżetu państwa na inwestycje i zakupy inwestycyjne realizowane przez gminę na podstawie porozumień z organami administracji rządowej</v>
      </c>
      <c r="D2008" s="98" t="n">
        <v>852</v>
      </c>
      <c r="E2008" s="102" t="n">
        <v>6320</v>
      </c>
      <c r="F2008" s="100" t="n">
        <f aca="false">SUM(G2008:H2008)</f>
        <v>0</v>
      </c>
      <c r="G2008" s="101" t="n">
        <f aca="false" t="array" ref="G2008:G2008">SUM(IF(ewidencja!$A$8:$A$759=D2008,IF(ewidencja!$C$8:$C$759=E2008,ewidencja!$F$8:$F$759,0),0))</f>
        <v>0</v>
      </c>
      <c r="H2008" s="101" t="n">
        <f aca="false" t="array" ref="H2008:H2008">SUM(IF(ewidencja!$A$8:$A$759=D2008,IF(ewidencja!$C$8:$C$759=E2008,ewidencja!$G$8:$G$759,0),0))</f>
        <v>0</v>
      </c>
    </row>
    <row r="2009" s="112" customFormat="true" ht="12.75" hidden="true" customHeight="true" outlineLevel="0" collapsed="false">
      <c r="A2009" s="49" t="s">
        <v>815</v>
      </c>
      <c r="B2009" s="49"/>
      <c r="C2009" s="50" t="str">
        <f aca="false">INDEX((klasyfikacja!$B$2:$B$136),MATCH(A2009,klasyfikacja!$A$2:$A$136,0))</f>
        <v>Dotacja celowa otrzymana z budżetu państwa na realizację inwestycji i zakupów inwestycyjnych własnych gmin (związków gmin, związków powiatowo-gminnych)</v>
      </c>
      <c r="D2009" s="98" t="n">
        <v>852</v>
      </c>
      <c r="E2009" s="102" t="n">
        <v>6330</v>
      </c>
      <c r="F2009" s="100" t="n">
        <f aca="false">SUM(G2009:H2009)</f>
        <v>0</v>
      </c>
      <c r="G2009" s="101" t="n">
        <f aca="false" t="array" ref="G2009:G2009">SUM(IF(ewidencja!$A$8:$A$759=D2009,IF(ewidencja!$C$8:$C$759=E2009,ewidencja!$F$8:$F$759,0),0))</f>
        <v>0</v>
      </c>
      <c r="H2009" s="101" t="n">
        <f aca="false" t="array" ref="H2009:H2009">SUM(IF(ewidencja!$A$8:$A$759=D2009,IF(ewidencja!$C$8:$C$759=E2009,ewidencja!$G$8:$G$759,0),0))</f>
        <v>0</v>
      </c>
    </row>
    <row r="2010" s="112" customFormat="true" ht="38.25" hidden="true" customHeight="true" outlineLevel="0" collapsed="false">
      <c r="A2010" s="49" t="s">
        <v>817</v>
      </c>
      <c r="B2010" s="49"/>
      <c r="C2010" s="50" t="str">
        <f aca="false">INDEX((klasyfikacja!$B$2:$B$136),MATCH(A2010,klasyfikacja!$A$2:$A$136,0))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010" s="98" t="n">
        <v>852</v>
      </c>
      <c r="E2010" s="102" t="n">
        <v>6340</v>
      </c>
      <c r="F2010" s="100" t="n">
        <f aca="false">SUM(G2010:H2010)</f>
        <v>0</v>
      </c>
      <c r="G2010" s="101" t="n">
        <f aca="false" t="array" ref="G2010:G2010">SUM(IF(ewidencja!$A$8:$A$759=D2010,IF(ewidencja!$C$8:$C$759=E2010,ewidencja!$F$8:$F$759,0),0))</f>
        <v>0</v>
      </c>
      <c r="H2010" s="101" t="n">
        <f aca="false" t="array" ref="H2010:H2010">SUM(IF(ewidencja!$A$8:$A$759=D2010,IF(ewidencja!$C$8:$C$759=E2010,ewidencja!$G$8:$G$759,0),0))</f>
        <v>0</v>
      </c>
    </row>
    <row r="2011" s="112" customFormat="true" ht="12.75" hidden="true" customHeight="true" outlineLevel="0" collapsed="false">
      <c r="A2011" s="49" t="s">
        <v>821</v>
      </c>
      <c r="B2011" s="49"/>
      <c r="C2011" s="50" t="str">
        <f aca="false">INDEX((klasyfikacja!$B$2:$B$136),MATCH(A2011,klasyfikacja!$A$2:$A$136,0))</f>
        <v>Dotacja celowa otrzymana z budżetu państwa na inwestycje i zakupy inwestycyjne z zakresu administracji rządowej oraz inne zadania zlecone ustawami realizowane przez powiat</v>
      </c>
      <c r="D2011" s="98" t="n">
        <v>852</v>
      </c>
      <c r="E2011" s="102" t="n">
        <v>6410</v>
      </c>
      <c r="F2011" s="100" t="n">
        <f aca="false">SUM(G2011:H2011)</f>
        <v>0</v>
      </c>
      <c r="G2011" s="101" t="n">
        <f aca="false" t="array" ref="G2011:G2011">SUM(IF(ewidencja!$A$8:$A$759=D2011,IF(ewidencja!$C$8:$C$759=E2011,ewidencja!$F$8:$F$759,0),0))</f>
        <v>0</v>
      </c>
      <c r="H2011" s="101" t="n">
        <f aca="false" t="array" ref="H2011:H2011">SUM(IF(ewidencja!$A$8:$A$759=D2011,IF(ewidencja!$C$8:$C$759=E2011,ewidencja!$G$8:$G$759,0),0))</f>
        <v>0</v>
      </c>
    </row>
    <row r="2012" s="112" customFormat="true" ht="12.75" hidden="true" customHeight="true" outlineLevel="0" collapsed="false">
      <c r="A2012" s="49" t="s">
        <v>823</v>
      </c>
      <c r="B2012" s="49"/>
      <c r="C2012" s="50" t="str">
        <f aca="false">INDEX((klasyfikacja!$B$2:$B$136),MATCH(A2012,klasyfikacja!$A$2:$A$136,0))</f>
        <v>Dotacja celowa otrzymana z budżetu państwa na inwestycje i zakupy inwestycyjne realizowane przez powiat na podstawie porozumień z organami administracji rządowej</v>
      </c>
      <c r="D2012" s="98" t="n">
        <v>852</v>
      </c>
      <c r="E2012" s="102" t="n">
        <v>6420</v>
      </c>
      <c r="F2012" s="100" t="n">
        <f aca="false">SUM(G2012:H2012)</f>
        <v>0</v>
      </c>
      <c r="G2012" s="101" t="n">
        <f aca="false" t="array" ref="G2012:G2012">SUM(IF(ewidencja!$A$8:$A$759=D2012,IF(ewidencja!$C$8:$C$759=E2012,ewidencja!$F$8:$F$759,0),0))</f>
        <v>0</v>
      </c>
      <c r="H2012" s="101" t="n">
        <f aca="false" t="array" ref="H2012:H2012">SUM(IF(ewidencja!$A$8:$A$759=D2012,IF(ewidencja!$C$8:$C$759=E2012,ewidencja!$G$8:$G$759,0),0))</f>
        <v>0</v>
      </c>
    </row>
    <row r="2013" s="112" customFormat="true" ht="25.5" hidden="true" customHeight="true" outlineLevel="0" collapsed="false">
      <c r="A2013" s="49" t="s">
        <v>825</v>
      </c>
      <c r="B2013" s="49"/>
      <c r="C2013" s="50" t="str">
        <f aca="false">INDEX((klasyfikacja!$B$2:$B$136),MATCH(A2013,klasyfikacja!$A$2:$A$136,0))</f>
        <v>Dotacja celowa otrzymana z budżetu państwa na realizację inwestycji i zakupów inwestycyjnych własnych powiatu</v>
      </c>
      <c r="D2013" s="98" t="n">
        <v>852</v>
      </c>
      <c r="E2013" s="102" t="n">
        <v>6430</v>
      </c>
      <c r="F2013" s="100" t="n">
        <f aca="false">SUM(G2013:H2013)</f>
        <v>0</v>
      </c>
      <c r="G2013" s="101" t="n">
        <f aca="false" t="array" ref="G2013:G2013">SUM(IF(ewidencja!$A$8:$A$759=D2013,IF(ewidencja!$C$8:$C$759=E2013,ewidencja!$F$8:$F$759,0),0))</f>
        <v>0</v>
      </c>
      <c r="H2013" s="101" t="n">
        <f aca="false" t="array" ref="H2013:H2013">SUM(IF(ewidencja!$A$8:$A$759=D2013,IF(ewidencja!$C$8:$C$759=E2013,ewidencja!$G$8:$G$759,0),0))</f>
        <v>0</v>
      </c>
    </row>
    <row r="2014" s="112" customFormat="true" ht="38.25" hidden="true" customHeight="true" outlineLevel="0" collapsed="false">
      <c r="A2014" s="49" t="s">
        <v>827</v>
      </c>
      <c r="B2014" s="49"/>
      <c r="C2014" s="50" t="str">
        <f aca="false">INDEX((klasyfikacja!$B$2:$B$136),MATCH(A2014,klasyfikacja!$A$2:$A$136,0))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014" s="98" t="n">
        <v>852</v>
      </c>
      <c r="E2014" s="102" t="n">
        <v>6440</v>
      </c>
      <c r="F2014" s="100" t="n">
        <f aca="false">SUM(G2014:H2014)</f>
        <v>0</v>
      </c>
      <c r="G2014" s="101" t="n">
        <f aca="false" t="array" ref="G2014:G2014">SUM(IF(ewidencja!$A$8:$A$759=D2014,IF(ewidencja!$C$8:$C$759=E2014,ewidencja!$F$8:$F$759,0),0))</f>
        <v>0</v>
      </c>
      <c r="H2014" s="101" t="n">
        <f aca="false" t="array" ref="H2014:H2014">SUM(IF(ewidencja!$A$8:$A$759=D2014,IF(ewidencja!$C$8:$C$759=E2014,ewidencja!$G$8:$G$759,0),0))</f>
        <v>0</v>
      </c>
    </row>
    <row r="2015" s="112" customFormat="true" ht="12.75" hidden="true" customHeight="true" outlineLevel="0" collapsed="false">
      <c r="A2015" s="49" t="s">
        <v>829</v>
      </c>
      <c r="B2015" s="49"/>
      <c r="C2015" s="50" t="str">
        <f aca="false">INDEX((klasyfikacja!$B$2:$B$136),MATCH(A2015,klasyfikacja!$A$2:$A$136,0))</f>
        <v>Dotacja celowa otrzymana z gminy na inwestycje i zakupy inwestycyjne realizowane na podstawie porozumień (umów) między jednostkami samorządu terytorialnego</v>
      </c>
      <c r="D2015" s="98" t="n">
        <v>852</v>
      </c>
      <c r="E2015" s="102" t="n">
        <v>6610</v>
      </c>
      <c r="F2015" s="100" t="n">
        <f aca="false">SUM(G2015:H2015)</f>
        <v>0</v>
      </c>
      <c r="G2015" s="101" t="n">
        <f aca="false" t="array" ref="G2015:G2015">SUM(IF(ewidencja!$A$8:$A$759=D2015,IF(ewidencja!$C$8:$C$759=E2015,ewidencja!$F$8:$F$759,0),0))</f>
        <v>0</v>
      </c>
      <c r="H2015" s="101" t="n">
        <f aca="false" t="array" ref="H2015:H2015">SUM(IF(ewidencja!$A$8:$A$759=D2015,IF(ewidencja!$C$8:$C$759=E2015,ewidencja!$G$8:$G$759,0),0))</f>
        <v>0</v>
      </c>
    </row>
    <row r="2016" s="112" customFormat="true" ht="12.75" hidden="true" customHeight="true" outlineLevel="0" collapsed="false">
      <c r="A2016" s="49" t="s">
        <v>831</v>
      </c>
      <c r="B2016" s="49"/>
      <c r="C2016" s="50" t="str">
        <f aca="false">INDEX((klasyfikacja!$B$2:$B$136),MATCH(A2016,klasyfikacja!$A$2:$A$136,0))</f>
        <v>Dotacja celowa otrzymana z powiatu na inwestycje i zakupy inwestycyjne realizowane na podstawie porozumień (umów) między jednostkami samorządu terytorialnego</v>
      </c>
      <c r="D2016" s="98" t="n">
        <v>852</v>
      </c>
      <c r="E2016" s="102" t="n">
        <v>6620</v>
      </c>
      <c r="F2016" s="100" t="n">
        <f aca="false">SUM(G2016:H2016)</f>
        <v>0</v>
      </c>
      <c r="G2016" s="101" t="n">
        <f aca="false" t="array" ref="G2016:G2016">SUM(IF(ewidencja!$A$8:$A$759=D2016,IF(ewidencja!$C$8:$C$759=E2016,ewidencja!$F$8:$F$759,0),0))</f>
        <v>0</v>
      </c>
      <c r="H2016" s="101" t="n">
        <f aca="false" t="array" ref="H2016:H2016">SUM(IF(ewidencja!$A$8:$A$759=D2016,IF(ewidencja!$C$8:$C$759=E2016,ewidencja!$G$8:$G$759,0),0))</f>
        <v>0</v>
      </c>
    </row>
    <row r="2017" s="112" customFormat="true" ht="12.75" hidden="true" customHeight="true" outlineLevel="0" collapsed="false">
      <c r="A2017" s="49" t="s">
        <v>833</v>
      </c>
      <c r="B2017" s="49"/>
      <c r="C2017" s="50" t="str">
        <f aca="false">INDEX((klasyfikacja!$B$2:$B$136),MATCH(A2017,klasyfikacja!$A$2:$A$136,0))</f>
        <v>Dotacja celowa otrzymana z samorządu województwa na inwestycje i zakupy inwestycyjne realizowane na podstawie porozumień (umów) między jednostkami samorządu terytorialnego</v>
      </c>
      <c r="D2017" s="98" t="n">
        <v>852</v>
      </c>
      <c r="E2017" s="102" t="n">
        <v>6630</v>
      </c>
      <c r="F2017" s="100" t="n">
        <f aca="false">SUM(G2017:H2017)</f>
        <v>0</v>
      </c>
      <c r="G2017" s="101" t="n">
        <f aca="false" t="array" ref="G2017:G2017">SUM(IF(ewidencja!$A$8:$A$759=D2017,IF(ewidencja!$C$8:$C$759=E2017,ewidencja!$F$8:$F$759,0),0))</f>
        <v>0</v>
      </c>
      <c r="H2017" s="101" t="n">
        <f aca="false" t="array" ref="H2017:H2017">SUM(IF(ewidencja!$A$8:$A$759=D2017,IF(ewidencja!$C$8:$C$759=E2017,ewidencja!$G$8:$G$759,0),0))</f>
        <v>0</v>
      </c>
    </row>
    <row r="2018" s="112" customFormat="true" ht="12.75" hidden="true" customHeight="true" outlineLevel="0" collapsed="false">
      <c r="A2018" s="49" t="s">
        <v>837</v>
      </c>
      <c r="B2018" s="49"/>
      <c r="C2018" s="50" t="str">
        <f aca="false">INDEX((klasyfikacja!$B$2:$B$136),MATCH(A2018,klasyfikacja!$A$2:$A$136,0))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018" s="98" t="n">
        <v>852</v>
      </c>
      <c r="E2018" s="102" t="n">
        <v>6660</v>
      </c>
      <c r="F2018" s="100" t="n">
        <f aca="false">SUM(G2018:H2018)</f>
        <v>0</v>
      </c>
      <c r="G2018" s="101" t="n">
        <f aca="false" t="array" ref="G2018:G2018">SUM(IF(ewidencja!$A$8:$A$759=D2018,IF(ewidencja!$C$8:$C$759=E2018,ewidencja!$F$8:$F$759,0),0))</f>
        <v>0</v>
      </c>
      <c r="H2018" s="101" t="n">
        <f aca="false" t="array" ref="H2018:H2018">SUM(IF(ewidencja!$A$8:$A$759=D2018,IF(ewidencja!$C$8:$C$759=E2018,ewidencja!$G$8:$G$759,0),0))</f>
        <v>0</v>
      </c>
    </row>
    <row r="2019" s="112" customFormat="true" ht="12.75" hidden="true" customHeight="true" outlineLevel="0" collapsed="false">
      <c r="A2019" s="49" t="s">
        <v>839</v>
      </c>
      <c r="B2019" s="49"/>
      <c r="C2019" s="50" t="str">
        <f aca="false">INDEX((klasyfikacja!$B$2:$B$136),MATCH(A2019,klasyfikacja!$A$2:$A$136,0))</f>
        <v>Wpłata środków finansowych z niewykorzystanych w terminie wydatków, które nie wygasają z upływem roku budżetowego</v>
      </c>
      <c r="D2019" s="98" t="n">
        <v>852</v>
      </c>
      <c r="E2019" s="102" t="n">
        <v>6680</v>
      </c>
      <c r="F2019" s="100" t="n">
        <f aca="false">SUM(G2019:H2019)</f>
        <v>0</v>
      </c>
      <c r="G2019" s="101" t="n">
        <f aca="false" t="array" ref="G2019:G2019">SUM(IF(ewidencja!$A$8:$A$759=D2019,IF(ewidencja!$C$8:$C$759=E2019,ewidencja!$F$8:$F$759,0),0))</f>
        <v>0</v>
      </c>
      <c r="H2019" s="101" t="n">
        <f aca="false" t="array" ref="H2019:H2019">SUM(IF(ewidencja!$A$8:$A$759=D2019,IF(ewidencja!$C$8:$C$759=E2019,ewidencja!$G$8:$G$759,0),0))</f>
        <v>0</v>
      </c>
    </row>
    <row r="2020" s="112" customFormat="true" ht="12.75" hidden="true" customHeight="true" outlineLevel="0" collapsed="false">
      <c r="A2020" s="49" t="s">
        <v>841</v>
      </c>
      <c r="B2020" s="49"/>
      <c r="C2020" s="50" t="str">
        <f aca="false">INDEX((klasyfikacja!$B$2:$B$136),MATCH(A2020,klasyfikacja!$A$2:$A$136,0))</f>
        <v>Wpływy ze zwrotów niewykorzystanych dotacji oraz płatności, dotyczące dochodów majątkowych</v>
      </c>
      <c r="D2020" s="105" t="n">
        <v>852</v>
      </c>
      <c r="E2020" s="106" t="n">
        <v>6690</v>
      </c>
      <c r="F2020" s="100" t="n">
        <f aca="false">SUM(G2020:H2020)</f>
        <v>0</v>
      </c>
      <c r="G2020" s="101" t="n">
        <f aca="false" t="array" ref="G2020:G2020">SUM(IF(ewidencja!$A$8:$A$759=D2020,IF(ewidencja!$C$8:$C$759=E2020,ewidencja!$F$8:$F$759,0),0))</f>
        <v>0</v>
      </c>
      <c r="H2020" s="101" t="n">
        <f aca="false" t="array" ref="H2020:H2020">SUM(IF(ewidencja!$A$8:$A$759=D2020,IF(ewidencja!$C$8:$C$759=E2020,ewidencja!$G$8:$G$759,0),0))</f>
        <v>0</v>
      </c>
    </row>
    <row r="2021" s="93" customFormat="true" ht="28.5" hidden="false" customHeight="true" outlineLevel="0" collapsed="false">
      <c r="A2021" s="88" t="n">
        <v>853</v>
      </c>
      <c r="B2021" s="88" t="n">
        <v>1</v>
      </c>
      <c r="C2021" s="122" t="s">
        <v>889</v>
      </c>
      <c r="D2021" s="90"/>
      <c r="E2021" s="90"/>
      <c r="F2021" s="91" t="n">
        <f aca="false">SUM(G2021:H2021)</f>
        <v>7238522</v>
      </c>
      <c r="G2021" s="92" t="n">
        <f aca="false">SUM(G2022+G2111)</f>
        <v>3735522</v>
      </c>
      <c r="H2021" s="92" t="n">
        <f aca="false">SUM(H2022+H2111)</f>
        <v>3503000</v>
      </c>
    </row>
    <row r="2022" s="51" customFormat="true" ht="18" hidden="false" customHeight="true" outlineLevel="0" collapsed="false">
      <c r="A2022" s="94"/>
      <c r="B2022" s="94"/>
      <c r="C2022" s="95" t="s">
        <v>860</v>
      </c>
      <c r="D2022" s="90"/>
      <c r="E2022" s="90"/>
      <c r="F2022" s="96" t="n">
        <f aca="false">SUM(G2022:H2022)</f>
        <v>7238522</v>
      </c>
      <c r="G2022" s="97" t="n">
        <f aca="false">SUM(G2023:G2110)</f>
        <v>3735522</v>
      </c>
      <c r="H2022" s="97" t="n">
        <f aca="false">SUM(H2023:H2110)</f>
        <v>3503000</v>
      </c>
      <c r="K2022" s="111"/>
    </row>
    <row r="2023" s="51" customFormat="true" ht="12.75" hidden="true" customHeight="true" outlineLevel="0" collapsed="false">
      <c r="A2023" s="49" t="s">
        <v>576</v>
      </c>
      <c r="B2023" s="49"/>
      <c r="C2023" s="50" t="str">
        <f aca="false">INDEX((klasyfikacja!$B$2:$B$136),MATCH(A2023,klasyfikacja!$A$2:$A$136,0))</f>
        <v>Wpływy z podatku dochodowego od osób fizycznych</v>
      </c>
      <c r="D2023" s="98" t="n">
        <v>853</v>
      </c>
      <c r="E2023" s="99" t="s">
        <v>501</v>
      </c>
      <c r="F2023" s="100" t="n">
        <f aca="false">SUM(G2023:H2023)</f>
        <v>0</v>
      </c>
      <c r="G2023" s="101" t="n">
        <f aca="false" t="array" ref="G2023:G2023">SUM(IF(ewidencja!$A$8:$A$759=D2023,IF(ewidencja!$C$8:$C$759=E2023,ewidencja!$F$8:$F$759,0),0))</f>
        <v>0</v>
      </c>
      <c r="H2023" s="101" t="n">
        <f aca="false" t="array" ref="H2023:H2023">SUM(IF(ewidencja!$A$8:$A$759=D2023,IF(ewidencja!$C$8:$C$759=E2023,ewidencja!$G$8:$G$759,0),0))</f>
        <v>0</v>
      </c>
      <c r="K2023" s="111"/>
    </row>
    <row r="2024" s="51" customFormat="true" ht="12.75" hidden="true" customHeight="true" outlineLevel="0" collapsed="false">
      <c r="A2024" s="49" t="s">
        <v>578</v>
      </c>
      <c r="B2024" s="49"/>
      <c r="C2024" s="50" t="str">
        <f aca="false">INDEX((klasyfikacja!$B$2:$B$136),MATCH(A2024,klasyfikacja!$A$2:$A$136,0))</f>
        <v>Wpływy z podatku dochodowego od osób prawnych</v>
      </c>
      <c r="D2024" s="98" t="n">
        <v>853</v>
      </c>
      <c r="E2024" s="102" t="s">
        <v>498</v>
      </c>
      <c r="F2024" s="100" t="n">
        <f aca="false">SUM(G2024:H2024)</f>
        <v>0</v>
      </c>
      <c r="G2024" s="101" t="n">
        <f aca="false" t="array" ref="G2024:G2024">SUM(IF(ewidencja!$A$8:$A$759=D2024,IF(ewidencja!$C$8:$C$759=E2024,ewidencja!$F$8:$F$759,0),0))</f>
        <v>0</v>
      </c>
      <c r="H2024" s="101" t="n">
        <f aca="false" t="array" ref="H2024:H2024">SUM(IF(ewidencja!$A$8:$A$759=D2024,IF(ewidencja!$C$8:$C$759=E2024,ewidencja!$G$8:$G$759,0),0))</f>
        <v>0</v>
      </c>
      <c r="K2024" s="111"/>
    </row>
    <row r="2025" s="51" customFormat="true" ht="12.75" hidden="true" customHeight="true" outlineLevel="0" collapsed="false">
      <c r="A2025" s="49" t="s">
        <v>580</v>
      </c>
      <c r="B2025" s="49"/>
      <c r="C2025" s="50" t="str">
        <f aca="false">INDEX((klasyfikacja!$B$2:$B$136),MATCH(A2025,klasyfikacja!$A$2:$A$136,0))</f>
        <v>Wpływy z części opłaty za zezwolenie na sprzedaż napojów alkoholowych w obrocie hurtowym</v>
      </c>
      <c r="D2025" s="98" t="n">
        <v>853</v>
      </c>
      <c r="E2025" s="102" t="s">
        <v>334</v>
      </c>
      <c r="F2025" s="100" t="n">
        <f aca="false">SUM(G2025:H2025)</f>
        <v>0</v>
      </c>
      <c r="G2025" s="101" t="n">
        <f aca="false" t="array" ref="G2025:G2025">SUM(IF(ewidencja!$A$8:$A$759=D2025,IF(ewidencja!$C$8:$C$759=E2025,ewidencja!$F$8:$F$759,0),0))</f>
        <v>0</v>
      </c>
      <c r="H2025" s="101" t="n">
        <f aca="false" t="array" ref="H2025:H2025">SUM(IF(ewidencja!$A$8:$A$759=D2025,IF(ewidencja!$C$8:$C$759=E2025,ewidencja!$G$8:$G$759,0),0))</f>
        <v>0</v>
      </c>
      <c r="K2025" s="111"/>
    </row>
    <row r="2026" s="51" customFormat="true" ht="12.75" hidden="true" customHeight="true" outlineLevel="0" collapsed="false">
      <c r="A2026" s="49" t="s">
        <v>582</v>
      </c>
      <c r="B2026" s="49"/>
      <c r="C2026" s="50" t="str">
        <f aca="false">INDEX((klasyfikacja!$B$2:$B$136),MATCH(A2026,klasyfikacja!$A$2:$A$136,0))</f>
        <v>Wpływy z podatku od nieruchomości</v>
      </c>
      <c r="D2026" s="98" t="n">
        <v>853</v>
      </c>
      <c r="E2026" s="102" t="s">
        <v>405</v>
      </c>
      <c r="F2026" s="100" t="n">
        <f aca="false">SUM(G2026:H2026)</f>
        <v>0</v>
      </c>
      <c r="G2026" s="101" t="n">
        <f aca="false" t="array" ref="G2026:G2026">SUM(IF(ewidencja!$A$8:$A$759=D2026,IF(ewidencja!$C$8:$C$759=E2026,ewidencja!$F$8:$F$759,0),0))</f>
        <v>0</v>
      </c>
      <c r="H2026" s="101" t="n">
        <f aca="false" t="array" ref="H2026:H2026">SUM(IF(ewidencja!$A$8:$A$759=D2026,IF(ewidencja!$C$8:$C$759=E2026,ewidencja!$G$8:$G$759,0),0))</f>
        <v>0</v>
      </c>
      <c r="K2026" s="111"/>
    </row>
    <row r="2027" s="51" customFormat="true" ht="12.75" hidden="true" customHeight="true" outlineLevel="0" collapsed="false">
      <c r="A2027" s="49" t="s">
        <v>584</v>
      </c>
      <c r="B2027" s="49"/>
      <c r="C2027" s="50" t="str">
        <f aca="false">INDEX((klasyfikacja!$B$2:$B$136),MATCH(A2027,klasyfikacja!$A$2:$A$136,0))</f>
        <v>Wpływy z podatku rolnego</v>
      </c>
      <c r="D2027" s="98" t="n">
        <v>853</v>
      </c>
      <c r="E2027" s="102" t="s">
        <v>411</v>
      </c>
      <c r="F2027" s="100" t="n">
        <f aca="false">SUM(G2027:H2027)</f>
        <v>0</v>
      </c>
      <c r="G2027" s="101" t="n">
        <f aca="false" t="array" ref="G2027:G2027">SUM(IF(ewidencja!$A$8:$A$759=D2027,IF(ewidencja!$C$8:$C$759=E2027,ewidencja!$F$8:$F$759,0),0))</f>
        <v>0</v>
      </c>
      <c r="H2027" s="101" t="n">
        <f aca="false" t="array" ref="H2027:H2027">SUM(IF(ewidencja!$A$8:$A$759=D2027,IF(ewidencja!$C$8:$C$759=E2027,ewidencja!$G$8:$G$759,0),0))</f>
        <v>0</v>
      </c>
      <c r="K2027" s="111"/>
    </row>
    <row r="2028" s="51" customFormat="true" ht="12.75" hidden="true" customHeight="true" outlineLevel="0" collapsed="false">
      <c r="A2028" s="49" t="s">
        <v>586</v>
      </c>
      <c r="B2028" s="49"/>
      <c r="C2028" s="50" t="str">
        <f aca="false">INDEX((klasyfikacja!$B$2:$B$136),MATCH(A2028,klasyfikacja!$A$2:$A$136,0))</f>
        <v>Wpływy z podatku leśnego</v>
      </c>
      <c r="D2028" s="98" t="n">
        <v>853</v>
      </c>
      <c r="E2028" s="102" t="s">
        <v>400</v>
      </c>
      <c r="F2028" s="100" t="n">
        <f aca="false">SUM(G2028:H2028)</f>
        <v>0</v>
      </c>
      <c r="G2028" s="101" t="n">
        <f aca="false" t="array" ref="G2028:G2028">SUM(IF(ewidencja!$A$8:$A$759=D2028,IF(ewidencja!$C$8:$C$759=E2028,ewidencja!$F$8:$F$759,0),0))</f>
        <v>0</v>
      </c>
      <c r="H2028" s="101" t="n">
        <f aca="false" t="array" ref="H2028:H2028">SUM(IF(ewidencja!$A$8:$A$759=D2028,IF(ewidencja!$C$8:$C$759=E2028,ewidencja!$G$8:$G$759,0),0))</f>
        <v>0</v>
      </c>
      <c r="K2028" s="111"/>
    </row>
    <row r="2029" s="51" customFormat="true" ht="12.75" hidden="true" customHeight="true" outlineLevel="0" collapsed="false">
      <c r="A2029" s="49" t="s">
        <v>588</v>
      </c>
      <c r="B2029" s="49"/>
      <c r="C2029" s="50" t="str">
        <f aca="false">INDEX((klasyfikacja!$B$2:$B$136),MATCH(A2029,klasyfikacja!$A$2:$A$136,0))</f>
        <v>Wpływy z podatku od środków transportowych</v>
      </c>
      <c r="D2029" s="98" t="n">
        <v>853</v>
      </c>
      <c r="E2029" s="102" t="s">
        <v>409</v>
      </c>
      <c r="F2029" s="100" t="n">
        <f aca="false">SUM(G2029:H2029)</f>
        <v>0</v>
      </c>
      <c r="G2029" s="101" t="n">
        <f aca="false" t="array" ref="G2029:G2029">SUM(IF(ewidencja!$A$8:$A$759=D2029,IF(ewidencja!$C$8:$C$759=E2029,ewidencja!$F$8:$F$759,0),0))</f>
        <v>0</v>
      </c>
      <c r="H2029" s="101" t="n">
        <f aca="false" t="array" ref="H2029:H2029">SUM(IF(ewidencja!$A$8:$A$759=D2029,IF(ewidencja!$C$8:$C$759=E2029,ewidencja!$G$8:$G$759,0),0))</f>
        <v>0</v>
      </c>
      <c r="K2029" s="111"/>
    </row>
    <row r="2030" s="51" customFormat="true" ht="12.75" hidden="true" customHeight="true" outlineLevel="0" collapsed="false">
      <c r="A2030" s="49" t="s">
        <v>590</v>
      </c>
      <c r="B2030" s="49"/>
      <c r="C2030" s="50" t="str">
        <f aca="false">INDEX((klasyfikacja!$B$2:$B$136),MATCH(A2030,klasyfikacja!$A$2:$A$136,0))</f>
        <v>Wpływy z podatku od działalności gospodarczej osób fizycznych, opłacanego w formie karty podatkowej</v>
      </c>
      <c r="D2030" s="98" t="n">
        <v>853</v>
      </c>
      <c r="E2030" s="102" t="s">
        <v>170</v>
      </c>
      <c r="F2030" s="100" t="n">
        <f aca="false">SUM(G2030:H2030)</f>
        <v>0</v>
      </c>
      <c r="G2030" s="101" t="n">
        <f aca="false" t="array" ref="G2030:G2030">SUM(IF(ewidencja!$A$8:$A$759=D2030,IF(ewidencja!$C$8:$C$759=E2030,ewidencja!$F$8:$F$759,0),0))</f>
        <v>0</v>
      </c>
      <c r="H2030" s="101" t="n">
        <f aca="false" t="array" ref="H2030:H2030">SUM(IF(ewidencja!$A$8:$A$759=D2030,IF(ewidencja!$C$8:$C$759=E2030,ewidencja!$G$8:$G$759,0),0))</f>
        <v>0</v>
      </c>
      <c r="K2030" s="111"/>
    </row>
    <row r="2031" s="51" customFormat="true" ht="12.75" hidden="true" customHeight="true" outlineLevel="0" collapsed="false">
      <c r="A2031" s="49" t="s">
        <v>592</v>
      </c>
      <c r="B2031" s="49"/>
      <c r="C2031" s="50" t="str">
        <f aca="false">INDEX((klasyfikacja!$B$2:$B$136),MATCH(A2031,klasyfikacja!$A$2:$A$136,0))</f>
        <v>Wpływy z podatku od spadków i darowizn</v>
      </c>
      <c r="D2031" s="98" t="n">
        <v>853</v>
      </c>
      <c r="E2031" s="102" t="s">
        <v>407</v>
      </c>
      <c r="F2031" s="100" t="n">
        <f aca="false">SUM(G2031:H2031)</f>
        <v>0</v>
      </c>
      <c r="G2031" s="101" t="n">
        <f aca="false" t="array" ref="G2031:G2031">SUM(IF(ewidencja!$A$8:$A$759=D2031,IF(ewidencja!$C$8:$C$759=E2031,ewidencja!$F$8:$F$759,0),0))</f>
        <v>0</v>
      </c>
      <c r="H2031" s="101" t="n">
        <f aca="false" t="array" ref="H2031:H2031">SUM(IF(ewidencja!$A$8:$A$759=D2031,IF(ewidencja!$C$8:$C$759=E2031,ewidencja!$G$8:$G$759,0),0))</f>
        <v>0</v>
      </c>
      <c r="K2031" s="111"/>
    </row>
    <row r="2032" s="51" customFormat="true" ht="12.75" hidden="true" customHeight="true" outlineLevel="0" collapsed="false">
      <c r="A2032" s="49" t="s">
        <v>594</v>
      </c>
      <c r="B2032" s="49"/>
      <c r="C2032" s="50" t="str">
        <f aca="false">INDEX((klasyfikacja!$B$2:$B$136),MATCH(A2032,klasyfikacja!$A$2:$A$136,0))</f>
        <v>Wpływy z opłaty od posiadania psów</v>
      </c>
      <c r="D2032" s="98" t="n">
        <v>853</v>
      </c>
      <c r="E2032" s="102" t="s">
        <v>336</v>
      </c>
      <c r="F2032" s="100" t="n">
        <f aca="false">SUM(G2032:H2032)</f>
        <v>0</v>
      </c>
      <c r="G2032" s="101" t="n">
        <f aca="false" t="array" ref="G2032:G2032">SUM(IF(ewidencja!$A$8:$A$759=D2032,IF(ewidencja!$C$8:$C$759=E2032,ewidencja!$F$8:$F$759,0),0))</f>
        <v>0</v>
      </c>
      <c r="H2032" s="101" t="n">
        <f aca="false" t="array" ref="H2032:H2032">SUM(IF(ewidencja!$A$8:$A$759=D2032,IF(ewidencja!$C$8:$C$759=E2032,ewidencja!$G$8:$G$759,0),0))</f>
        <v>0</v>
      </c>
      <c r="K2032" s="111"/>
    </row>
    <row r="2033" s="51" customFormat="true" ht="12.75" hidden="true" customHeight="true" outlineLevel="0" collapsed="false">
      <c r="A2033" s="49" t="s">
        <v>596</v>
      </c>
      <c r="B2033" s="49"/>
      <c r="C2033" s="50" t="str">
        <f aca="false">INDEX((klasyfikacja!$B$2:$B$136),MATCH(A2033,klasyfikacja!$A$2:$A$136,0))</f>
        <v>Wpływy z opłaty uzdrowiskowej, pobieranej w gminach posiadających status gminy uzdrowiskowej</v>
      </c>
      <c r="D2033" s="98" t="n">
        <v>853</v>
      </c>
      <c r="E2033" s="102" t="s">
        <v>861</v>
      </c>
      <c r="F2033" s="100" t="n">
        <f aca="false">SUM(G2033:H2033)</f>
        <v>0</v>
      </c>
      <c r="G2033" s="101" t="n">
        <f aca="false" t="array" ref="G2033:G2033">SUM(IF(ewidencja!$A$8:$A$759=D2033,IF(ewidencja!$C$8:$C$759=E2033,ewidencja!$F$8:$F$759,0),0))</f>
        <v>0</v>
      </c>
      <c r="H2033" s="101" t="n">
        <f aca="false" t="array" ref="H2033:H2033">SUM(IF(ewidencja!$A$8:$A$759=D2033,IF(ewidencja!$C$8:$C$759=E2033,ewidencja!$G$8:$G$759,0),0))</f>
        <v>0</v>
      </c>
      <c r="K2033" s="111"/>
    </row>
    <row r="2034" s="51" customFormat="true" ht="12.75" hidden="true" customHeight="true" outlineLevel="0" collapsed="false">
      <c r="A2034" s="49" t="s">
        <v>598</v>
      </c>
      <c r="B2034" s="49"/>
      <c r="C2034" s="50" t="str">
        <f aca="false">INDEX((klasyfikacja!$B$2:$B$136),MATCH(A2034,klasyfikacja!$A$2:$A$136,0))</f>
        <v>Wpływy z opłaty produktowej</v>
      </c>
      <c r="D2034" s="98" t="n">
        <v>853</v>
      </c>
      <c r="E2034" s="102" t="s">
        <v>338</v>
      </c>
      <c r="F2034" s="100" t="n">
        <f aca="false">SUM(G2034:H2034)</f>
        <v>0</v>
      </c>
      <c r="G2034" s="101" t="n">
        <f aca="false" t="array" ref="G2034:G2034">SUM(IF(ewidencja!$A$8:$A$759=D2034,IF(ewidencja!$C$8:$C$759=E2034,ewidencja!$F$8:$F$759,0),0))</f>
        <v>0</v>
      </c>
      <c r="H2034" s="101" t="n">
        <f aca="false" t="array" ref="H2034:H2034">SUM(IF(ewidencja!$A$8:$A$759=D2034,IF(ewidencja!$C$8:$C$759=E2034,ewidencja!$G$8:$G$759,0),0))</f>
        <v>0</v>
      </c>
      <c r="K2034" s="111"/>
    </row>
    <row r="2035" s="51" customFormat="true" ht="12.75" hidden="true" customHeight="true" outlineLevel="0" collapsed="false">
      <c r="A2035" s="49" t="s">
        <v>600</v>
      </c>
      <c r="B2035" s="49"/>
      <c r="C2035" s="50" t="str">
        <f aca="false">INDEX((klasyfikacja!$B$2:$B$136),MATCH(A2035,klasyfikacja!$A$2:$A$136,0))</f>
        <v>Wpływy z opłaty skarbowej</v>
      </c>
      <c r="D2035" s="98" t="n">
        <v>853</v>
      </c>
      <c r="E2035" s="102" t="s">
        <v>341</v>
      </c>
      <c r="F2035" s="100" t="n">
        <f aca="false">SUM(G2035:H2035)</f>
        <v>0</v>
      </c>
      <c r="G2035" s="101" t="n">
        <f aca="false" t="array" ref="G2035:G2035">SUM(IF(ewidencja!$A$8:$A$759=D2035,IF(ewidencja!$C$8:$C$759=E2035,ewidencja!$F$8:$F$759,0),0))</f>
        <v>0</v>
      </c>
      <c r="H2035" s="101" t="n">
        <f aca="false" t="array" ref="H2035:H2035">SUM(IF(ewidencja!$A$8:$A$759=D2035,IF(ewidencja!$C$8:$C$759=E2035,ewidencja!$G$8:$G$759,0),0))</f>
        <v>0</v>
      </c>
      <c r="K2035" s="111"/>
    </row>
    <row r="2036" s="51" customFormat="true" ht="12.75" hidden="true" customHeight="true" outlineLevel="0" collapsed="false">
      <c r="A2036" s="49" t="s">
        <v>602</v>
      </c>
      <c r="B2036" s="49"/>
      <c r="C2036" s="50" t="str">
        <f aca="false">INDEX((klasyfikacja!$B$2:$B$136),MATCH(A2036,klasyfikacja!$A$2:$A$136,0))</f>
        <v>Wpływy z opłaty komunikacyjnej</v>
      </c>
      <c r="D2036" s="98" t="n">
        <v>853</v>
      </c>
      <c r="E2036" s="102" t="s">
        <v>332</v>
      </c>
      <c r="F2036" s="100" t="n">
        <f aca="false">SUM(G2036:H2036)</f>
        <v>0</v>
      </c>
      <c r="G2036" s="101" t="n">
        <f aca="false" t="array" ref="G2036:G2036">SUM(IF(ewidencja!$A$8:$A$759=D2036,IF(ewidencja!$C$8:$C$759=E2036,ewidencja!$F$8:$F$759,0),0))</f>
        <v>0</v>
      </c>
      <c r="H2036" s="101" t="n">
        <f aca="false" t="array" ref="H2036:H2036">SUM(IF(ewidencja!$A$8:$A$759=D2036,IF(ewidencja!$C$8:$C$759=E2036,ewidencja!$G$8:$G$759,0),0))</f>
        <v>0</v>
      </c>
      <c r="K2036" s="111"/>
    </row>
    <row r="2037" s="51" customFormat="true" ht="12.75" hidden="true" customHeight="true" outlineLevel="0" collapsed="false">
      <c r="A2037" s="49" t="s">
        <v>604</v>
      </c>
      <c r="B2037" s="49"/>
      <c r="C2037" s="50" t="str">
        <f aca="false">INDEX((klasyfikacja!$B$2:$B$136),MATCH(A2037,klasyfikacja!$A$2:$A$136,0))</f>
        <v>Wpływy z opłaty targowej</v>
      </c>
      <c r="D2037" s="98" t="n">
        <v>853</v>
      </c>
      <c r="E2037" s="102" t="s">
        <v>344</v>
      </c>
      <c r="F2037" s="100" t="n">
        <f aca="false">SUM(G2037:H2037)</f>
        <v>0</v>
      </c>
      <c r="G2037" s="101" t="n">
        <f aca="false" t="array" ref="G2037:G2037">SUM(IF(ewidencja!$A$8:$A$759=D2037,IF(ewidencja!$C$8:$C$759=E2037,ewidencja!$F$8:$F$759,0),0))</f>
        <v>0</v>
      </c>
      <c r="H2037" s="101" t="n">
        <f aca="false" t="array" ref="H2037:H2037">SUM(IF(ewidencja!$A$8:$A$759=D2037,IF(ewidencja!$C$8:$C$759=E2037,ewidencja!$G$8:$G$759,0),0))</f>
        <v>0</v>
      </c>
      <c r="K2037" s="111"/>
    </row>
    <row r="2038" s="51" customFormat="true" ht="12.75" hidden="true" customHeight="true" outlineLevel="0" collapsed="false">
      <c r="A2038" s="49" t="s">
        <v>606</v>
      </c>
      <c r="B2038" s="49"/>
      <c r="C2038" s="50" t="str">
        <f aca="false">INDEX((klasyfikacja!$B$2:$B$136),MATCH(A2038,klasyfikacja!$A$2:$A$136,0))</f>
        <v>Wpływy z opłaty miejscowej</v>
      </c>
      <c r="D2038" s="98" t="n">
        <v>853</v>
      </c>
      <c r="E2038" s="102" t="s">
        <v>862</v>
      </c>
      <c r="F2038" s="100" t="n">
        <f aca="false">SUM(G2038:H2038)</f>
        <v>0</v>
      </c>
      <c r="G2038" s="101" t="n">
        <f aca="false" t="array" ref="G2038:G2038">SUM(IF(ewidencja!$A$8:$A$759=D2038,IF(ewidencja!$C$8:$C$759=E2038,ewidencja!$F$8:$F$759,0),0))</f>
        <v>0</v>
      </c>
      <c r="H2038" s="101" t="n">
        <f aca="false" t="array" ref="H2038:H2038">SUM(IF(ewidencja!$A$8:$A$759=D2038,IF(ewidencja!$C$8:$C$759=E2038,ewidencja!$G$8:$G$759,0),0))</f>
        <v>0</v>
      </c>
      <c r="K2038" s="111"/>
    </row>
    <row r="2039" s="51" customFormat="true" ht="12.75" hidden="true" customHeight="true" outlineLevel="0" collapsed="false">
      <c r="A2039" s="49" t="s">
        <v>608</v>
      </c>
      <c r="B2039" s="49"/>
      <c r="C2039" s="50" t="str">
        <f aca="false">INDEX((klasyfikacja!$B$2:$B$136),MATCH(A2039,klasyfikacja!$A$2:$A$136,0))</f>
        <v>Wpływy z opłaty eksploatacyjnej</v>
      </c>
      <c r="D2039" s="98" t="n">
        <v>853</v>
      </c>
      <c r="E2039" s="102" t="s">
        <v>330</v>
      </c>
      <c r="F2039" s="100" t="n">
        <f aca="false">SUM(G2039:H2039)</f>
        <v>0</v>
      </c>
      <c r="G2039" s="101" t="n">
        <f aca="false" t="array" ref="G2039:G2039">SUM(IF(ewidencja!$A$8:$A$759=D2039,IF(ewidencja!$C$8:$C$759=E2039,ewidencja!$F$8:$F$759,0),0))</f>
        <v>0</v>
      </c>
      <c r="H2039" s="101" t="n">
        <f aca="false" t="array" ref="H2039:H2039">SUM(IF(ewidencja!$A$8:$A$759=D2039,IF(ewidencja!$C$8:$C$759=E2039,ewidencja!$G$8:$G$759,0),0))</f>
        <v>0</v>
      </c>
      <c r="K2039" s="111"/>
    </row>
    <row r="2040" s="51" customFormat="true" ht="12.75" hidden="true" customHeight="true" outlineLevel="0" collapsed="false">
      <c r="A2040" s="49" t="s">
        <v>610</v>
      </c>
      <c r="B2040" s="49"/>
      <c r="C2040" s="50" t="str">
        <f aca="false">INDEX((klasyfikacja!$B$2:$B$136),MATCH(A2040,klasyfikacja!$A$2:$A$136,0))</f>
        <v>Wpływy z opłat za trwały zarząd, użytkowanie i służebności</v>
      </c>
      <c r="D2040" s="98" t="n">
        <v>853</v>
      </c>
      <c r="E2040" s="102" t="s">
        <v>390</v>
      </c>
      <c r="F2040" s="100" t="n">
        <f aca="false">SUM(G2040:H2040)</f>
        <v>0</v>
      </c>
      <c r="G2040" s="101" t="n">
        <f aca="false" t="array" ref="G2040:G2040">SUM(IF(ewidencja!$A$8:$A$759=D2040,IF(ewidencja!$C$8:$C$759=E2040,ewidencja!$F$8:$F$759,0),0))</f>
        <v>0</v>
      </c>
      <c r="H2040" s="101" t="n">
        <f aca="false" t="array" ref="H2040:H2040">SUM(IF(ewidencja!$A$8:$A$759=D2040,IF(ewidencja!$C$8:$C$759=E2040,ewidencja!$G$8:$G$759,0),0))</f>
        <v>0</v>
      </c>
      <c r="K2040" s="111"/>
    </row>
    <row r="2041" s="51" customFormat="true" ht="12.75" hidden="true" customHeight="true" outlineLevel="0" collapsed="false">
      <c r="A2041" s="49" t="s">
        <v>612</v>
      </c>
      <c r="B2041" s="49"/>
      <c r="C2041" s="50" t="str">
        <f aca="false">INDEX((klasyfikacja!$B$2:$B$136),MATCH(A2041,klasyfikacja!$A$2:$A$136,0))</f>
        <v>Wpływy z opłat za zezwolenia na sprzedaż napojów alkoholowych</v>
      </c>
      <c r="D2041" s="98" t="n">
        <v>853</v>
      </c>
      <c r="E2041" s="102" t="s">
        <v>375</v>
      </c>
      <c r="F2041" s="100" t="n">
        <f aca="false">SUM(G2041:H2041)</f>
        <v>0</v>
      </c>
      <c r="G2041" s="101" t="n">
        <f aca="false" t="array" ref="G2041:G2041">SUM(IF(ewidencja!$A$8:$A$759=D2041,IF(ewidencja!$C$8:$C$759=E2041,ewidencja!$F$8:$F$759,0),0))</f>
        <v>0</v>
      </c>
      <c r="H2041" s="101" t="n">
        <f aca="false" t="array" ref="H2041:H2041">SUM(IF(ewidencja!$A$8:$A$759=D2041,IF(ewidencja!$C$8:$C$759=E2041,ewidencja!$G$8:$G$759,0),0))</f>
        <v>0</v>
      </c>
      <c r="K2041" s="111"/>
    </row>
    <row r="2042" s="51" customFormat="true" ht="12.75" hidden="true" customHeight="true" outlineLevel="0" collapsed="false">
      <c r="A2042" s="49" t="s">
        <v>614</v>
      </c>
      <c r="B2042" s="49"/>
      <c r="C2042" s="50" t="str">
        <f aca="false">INDEX((klasyfikacja!$B$2:$B$136),MATCH(A2042,klasyfikacja!$A$2:$A$136,0))</f>
        <v>Wpływy z innych lokalnych opłat pobieranych przez jednostki samorządu terytorialnego na podstawie odrębnych ustaw</v>
      </c>
      <c r="D2042" s="98" t="n">
        <v>853</v>
      </c>
      <c r="E2042" s="102" t="s">
        <v>30</v>
      </c>
      <c r="F2042" s="100" t="n">
        <f aca="false">SUM(G2042:H2042)</f>
        <v>0</v>
      </c>
      <c r="G2042" s="101" t="n">
        <f aca="false" t="array" ref="G2042:G2042">SUM(IF(ewidencja!$A$8:$A$759=D2042,IF(ewidencja!$C$8:$C$759=E2042,ewidencja!$F$8:$F$759,0),0))</f>
        <v>0</v>
      </c>
      <c r="H2042" s="101" t="n">
        <f aca="false" t="array" ref="H2042:H2042">SUM(IF(ewidencja!$A$8:$A$759=D2042,IF(ewidencja!$C$8:$C$759=E2042,ewidencja!$G$8:$G$759,0),0))</f>
        <v>0</v>
      </c>
      <c r="K2042" s="111"/>
    </row>
    <row r="2043" s="51" customFormat="true" ht="12.75" hidden="true" customHeight="true" outlineLevel="0" collapsed="false">
      <c r="A2043" s="49" t="s">
        <v>616</v>
      </c>
      <c r="B2043" s="49"/>
      <c r="C2043" s="50" t="str">
        <f aca="false">INDEX((klasyfikacja!$B$2:$B$136),MATCH(A2043,klasyfikacja!$A$2:$A$136,0))</f>
        <v>Wpływy z podatku od czynności cywilnoprawnych</v>
      </c>
      <c r="D2043" s="98" t="n">
        <v>853</v>
      </c>
      <c r="E2043" s="102" t="s">
        <v>403</v>
      </c>
      <c r="F2043" s="100" t="n">
        <f aca="false">SUM(G2043:H2043)</f>
        <v>0</v>
      </c>
      <c r="G2043" s="101" t="n">
        <f aca="false" t="array" ref="G2043:G2043">SUM(IF(ewidencja!$A$8:$A$759=D2043,IF(ewidencja!$C$8:$C$759=E2043,ewidencja!$F$8:$F$759,0),0))</f>
        <v>0</v>
      </c>
      <c r="H2043" s="101" t="n">
        <f aca="false" t="array" ref="H2043:H2043">SUM(IF(ewidencja!$A$8:$A$759=D2043,IF(ewidencja!$C$8:$C$759=E2043,ewidencja!$G$8:$G$759,0),0))</f>
        <v>0</v>
      </c>
      <c r="K2043" s="111"/>
    </row>
    <row r="2044" s="51" customFormat="true" ht="12.75" hidden="true" customHeight="true" outlineLevel="0" collapsed="false">
      <c r="A2044" s="49" t="s">
        <v>618</v>
      </c>
      <c r="B2044" s="49"/>
      <c r="C2044" s="50" t="str">
        <f aca="false">INDEX((klasyfikacja!$B$2:$B$136),MATCH(A2044,klasyfikacja!$A$2:$A$136,0))</f>
        <v>Wpływy z opłat z tytułu użytkowania wieczystego nieruchomości</v>
      </c>
      <c r="D2044" s="98" t="n">
        <v>853</v>
      </c>
      <c r="E2044" s="102" t="s">
        <v>393</v>
      </c>
      <c r="F2044" s="100" t="n">
        <f aca="false">SUM(G2044:H2044)</f>
        <v>0</v>
      </c>
      <c r="G2044" s="101" t="n">
        <f aca="false" t="array" ref="G2044:G2044">SUM(IF(ewidencja!$A$8:$A$759=D2044,IF(ewidencja!$C$8:$C$759=E2044,ewidencja!$F$8:$F$759,0),0))</f>
        <v>0</v>
      </c>
      <c r="H2044" s="101" t="n">
        <f aca="false" t="array" ref="H2044:H2044">SUM(IF(ewidencja!$A$8:$A$759=D2044,IF(ewidencja!$C$8:$C$759=E2044,ewidencja!$G$8:$G$759,0),0))</f>
        <v>0</v>
      </c>
      <c r="K2044" s="111"/>
    </row>
    <row r="2045" s="51" customFormat="true" ht="12.75" hidden="true" customHeight="true" outlineLevel="0" collapsed="false">
      <c r="A2045" s="49" t="s">
        <v>620</v>
      </c>
      <c r="B2045" s="49"/>
      <c r="C2045" s="50" t="str">
        <f aca="false">INDEX((klasyfikacja!$B$2:$B$136),MATCH(A2045,klasyfikacja!$A$2:$A$136,0))</f>
        <v>Wpływy z tytułu grzywien, mandatów i innych kar pieniężnych od osób fizycznych</v>
      </c>
      <c r="D2045" s="98" t="n">
        <v>853</v>
      </c>
      <c r="E2045" s="102" t="s">
        <v>173</v>
      </c>
      <c r="F2045" s="100" t="n">
        <f aca="false">SUM(G2045:H2045)</f>
        <v>0</v>
      </c>
      <c r="G2045" s="101" t="n">
        <f aca="false" t="array" ref="G2045:G2045">SUM(IF(ewidencja!$A$8:$A$759=D2045,IF(ewidencja!$C$8:$C$759=E2045,ewidencja!$F$8:$F$759,0),0))</f>
        <v>0</v>
      </c>
      <c r="H2045" s="101" t="n">
        <f aca="false" t="array" ref="H2045:H2045">SUM(IF(ewidencja!$A$8:$A$759=D2045,IF(ewidencja!$C$8:$C$759=E2045,ewidencja!$G$8:$G$759,0),0))</f>
        <v>0</v>
      </c>
      <c r="K2045" s="111"/>
    </row>
    <row r="2046" s="51" customFormat="true" ht="12.75" hidden="true" customHeight="true" outlineLevel="0" collapsed="false">
      <c r="A2046" s="49" t="s">
        <v>622</v>
      </c>
      <c r="B2046" s="49"/>
      <c r="C2046" s="50" t="str">
        <f aca="false">INDEX((klasyfikacja!$B$2:$B$136),MATCH(A2046,klasyfikacja!$A$2:$A$136,0))</f>
        <v>Wpływy z tytułu grzywien i innych kar pieniężnych od osób prawnych i innych jednostek organizacyjnych</v>
      </c>
      <c r="D2046" s="98" t="n">
        <v>853</v>
      </c>
      <c r="E2046" s="102" t="s">
        <v>195</v>
      </c>
      <c r="F2046" s="100" t="n">
        <f aca="false">SUM(G2046:H2046)</f>
        <v>0</v>
      </c>
      <c r="G2046" s="101" t="n">
        <f aca="false" t="array" ref="G2046:G2046">SUM(IF(ewidencja!$A$8:$A$759=D2046,IF(ewidencja!$C$8:$C$759=E2046,ewidencja!$F$8:$F$759,0),0))</f>
        <v>0</v>
      </c>
      <c r="H2046" s="101" t="n">
        <f aca="false" t="array" ref="H2046:H2046">SUM(IF(ewidencja!$A$8:$A$759=D2046,IF(ewidencja!$C$8:$C$759=E2046,ewidencja!$G$8:$G$759,0),0))</f>
        <v>0</v>
      </c>
      <c r="K2046" s="111"/>
    </row>
    <row r="2047" s="51" customFormat="true" ht="12.75" hidden="true" customHeight="true" outlineLevel="0" collapsed="false">
      <c r="A2047" s="49" t="s">
        <v>624</v>
      </c>
      <c r="B2047" s="49"/>
      <c r="C2047" s="50" t="str">
        <f aca="false">INDEX((klasyfikacja!$B$2:$B$136),MATCH(A2047,klasyfikacja!$A$2:$A$136,0))</f>
        <v>Wpływy z opłat za koncesje i licencje</v>
      </c>
      <c r="D2047" s="98" t="n">
        <v>853</v>
      </c>
      <c r="E2047" s="102" t="s">
        <v>356</v>
      </c>
      <c r="F2047" s="100" t="n">
        <f aca="false">SUM(G2047:H2047)</f>
        <v>0</v>
      </c>
      <c r="G2047" s="101" t="n">
        <f aca="false" t="array" ref="G2047:G2047">SUM(IF(ewidencja!$A$8:$A$759=D2047,IF(ewidencja!$C$8:$C$759=E2047,ewidencja!$F$8:$F$759,0),0))</f>
        <v>0</v>
      </c>
      <c r="H2047" s="101" t="n">
        <f aca="false" t="array" ref="H2047:H2047">SUM(IF(ewidencja!$A$8:$A$759=D2047,IF(ewidencja!$C$8:$C$759=E2047,ewidencja!$G$8:$G$759,0),0))</f>
        <v>0</v>
      </c>
      <c r="K2047" s="111"/>
    </row>
    <row r="2048" s="51" customFormat="true" ht="12.75" hidden="true" customHeight="true" outlineLevel="0" collapsed="false">
      <c r="A2048" s="49" t="s">
        <v>626</v>
      </c>
      <c r="B2048" s="49"/>
      <c r="C2048" s="50" t="str">
        <f aca="false">INDEX((klasyfikacja!$B$2:$B$136),MATCH(A2048,klasyfikacja!$A$2:$A$136,0))</f>
        <v>Wpływy z opłat egzaminacyjnych oraz opłat za wydawanie świadectw, dyplomów, zaświadczeń, certyfikatów i ich duplikatów</v>
      </c>
      <c r="D2048" s="98" t="n">
        <v>853</v>
      </c>
      <c r="E2048" s="102" t="s">
        <v>863</v>
      </c>
      <c r="F2048" s="100" t="n">
        <f aca="false">SUM(G2048:H2048)</f>
        <v>0</v>
      </c>
      <c r="G2048" s="101" t="n">
        <f aca="false" t="array" ref="G2048:G2048">SUM(IF(ewidencja!$A$8:$A$759=D2048,IF(ewidencja!$C$8:$C$759=E2048,ewidencja!$F$8:$F$759,0),0))</f>
        <v>0</v>
      </c>
      <c r="H2048" s="101" t="n">
        <f aca="false" t="array" ref="H2048:H2048">SUM(IF(ewidencja!$A$8:$A$759=D2048,IF(ewidencja!$C$8:$C$759=E2048,ewidencja!$G$8:$G$759,0),0))</f>
        <v>0</v>
      </c>
      <c r="K2048" s="111"/>
    </row>
    <row r="2049" s="51" customFormat="true" ht="12.75" hidden="false" customHeight="true" outlineLevel="0" collapsed="false">
      <c r="A2049" s="49" t="n">
        <v>620</v>
      </c>
      <c r="B2049" s="49"/>
      <c r="C2049" s="50" t="e">
        <f aca="false">INDEX((klasyfikacja!$B$2:$B$136),MATCH(A2049,klasyfikacja!$A$2:$A$136,0))</f>
        <v>#N/A</v>
      </c>
      <c r="D2049" s="98" t="n">
        <v>853</v>
      </c>
      <c r="E2049" s="102" t="s">
        <v>367</v>
      </c>
      <c r="F2049" s="100" t="n">
        <f aca="false">SUM(G2049:H2049)</f>
        <v>8000</v>
      </c>
      <c r="G2049" s="101" t="n">
        <f aca="false" t="array" ref="G2049:G2049">SUM(IF(ewidencja!$A$8:$A$759=D2049,IF(ewidencja!$C$8:$C$759=E2049,ewidencja!$F$8:$F$759,0),0))</f>
        <v>0</v>
      </c>
      <c r="H2049" s="101" t="n">
        <f aca="false" t="array" ref="H2049:H2049">SUM(IF(ewidencja!$A$8:$A$759=D2049,IF(ewidencja!$C$8:$C$759=E2049,ewidencja!$G$8:$G$759,0),0))</f>
        <v>8000</v>
      </c>
      <c r="K2049" s="111"/>
    </row>
    <row r="2050" s="51" customFormat="true" ht="12.75" hidden="true" customHeight="true" outlineLevel="0" collapsed="false">
      <c r="A2050" s="49" t="s">
        <v>630</v>
      </c>
      <c r="B2050" s="49"/>
      <c r="C2050" s="50" t="str">
        <f aca="false">INDEX((klasyfikacja!$B$2:$B$136),MATCH(A2050,klasyfikacja!$A$2:$A$136,0))</f>
        <v>Wpływy z tytułu opłat i kosztów sądowych oraz innych opłat uiszczanych na rzecz Skarbu Państwa z tytułu postępowania sądowego i prokuratorskiego</v>
      </c>
      <c r="D2050" s="98" t="n">
        <v>853</v>
      </c>
      <c r="E2050" s="102" t="s">
        <v>203</v>
      </c>
      <c r="F2050" s="100" t="n">
        <f aca="false">SUM(G2050:H2050)</f>
        <v>0</v>
      </c>
      <c r="G2050" s="101" t="n">
        <f aca="false" t="array" ref="G2050:G2050">SUM(IF(ewidencja!$A$8:$A$759=D2050,IF(ewidencja!$C$8:$C$759=E2050,ewidencja!$F$8:$F$759,0),0))</f>
        <v>0</v>
      </c>
      <c r="H2050" s="101" t="n">
        <f aca="false" t="array" ref="H2050:H2050">SUM(IF(ewidencja!$A$8:$A$759=D2050,IF(ewidencja!$C$8:$C$759=E2050,ewidencja!$G$8:$G$759,0),0))</f>
        <v>0</v>
      </c>
      <c r="K2050" s="111"/>
    </row>
    <row r="2051" s="51" customFormat="true" ht="12.75" hidden="true" customHeight="true" outlineLevel="0" collapsed="false">
      <c r="A2051" s="49" t="s">
        <v>632</v>
      </c>
      <c r="B2051" s="49"/>
      <c r="C2051" s="50" t="str">
        <f aca="false">INDEX((klasyfikacja!$B$2:$B$136),MATCH(A2051,klasyfikacja!$A$2:$A$136,0))</f>
        <v>Wpływy z tytułu kosztów egzekucyjnych, opłaty komorniczej i kosztów upomnień</v>
      </c>
      <c r="D2051" s="98" t="n">
        <v>853</v>
      </c>
      <c r="E2051" s="102" t="s">
        <v>200</v>
      </c>
      <c r="F2051" s="100" t="n">
        <f aca="false">SUM(G2051:H2051)</f>
        <v>0</v>
      </c>
      <c r="G2051" s="101" t="n">
        <f aca="false" t="array" ref="G2051:G2051">SUM(IF(ewidencja!$A$8:$A$759=D2051,IF(ewidencja!$C$8:$C$759=E2051,ewidencja!$F$8:$F$759,0),0))</f>
        <v>0</v>
      </c>
      <c r="H2051" s="101" t="n">
        <f aca="false" t="array" ref="H2051:H2051">SUM(IF(ewidencja!$A$8:$A$759=D2051,IF(ewidencja!$C$8:$C$759=E2051,ewidencja!$G$8:$G$759,0),0))</f>
        <v>0</v>
      </c>
      <c r="K2051" s="111"/>
    </row>
    <row r="2052" s="51" customFormat="true" ht="12.75" hidden="true" customHeight="true" outlineLevel="0" collapsed="false">
      <c r="A2052" s="49" t="s">
        <v>634</v>
      </c>
      <c r="B2052" s="49"/>
      <c r="C2052" s="50" t="str">
        <f aca="false">INDEX((klasyfikacja!$B$2:$B$136),MATCH(A2052,klasyfikacja!$A$2:$A$136,0))</f>
        <v>Wpływy z opłat za wydanie prawa jazdy</v>
      </c>
      <c r="D2052" s="98" t="n">
        <v>853</v>
      </c>
      <c r="E2052" s="102" t="s">
        <v>388</v>
      </c>
      <c r="F2052" s="100" t="n">
        <f aca="false">SUM(G2052:H2052)</f>
        <v>0</v>
      </c>
      <c r="G2052" s="101" t="n">
        <f aca="false" t="array" ref="G2052:G2052">SUM(IF(ewidencja!$A$8:$A$759=D2052,IF(ewidencja!$C$8:$C$759=E2052,ewidencja!$F$8:$F$759,0),0))</f>
        <v>0</v>
      </c>
      <c r="H2052" s="101" t="n">
        <f aca="false" t="array" ref="H2052:H2052">SUM(IF(ewidencja!$A$8:$A$759=D2052,IF(ewidencja!$C$8:$C$759=E2052,ewidencja!$G$8:$G$759,0),0))</f>
        <v>0</v>
      </c>
      <c r="K2052" s="111"/>
    </row>
    <row r="2053" s="51" customFormat="true" ht="12.75" hidden="true" customHeight="true" outlineLevel="0" collapsed="false">
      <c r="A2053" s="49" t="s">
        <v>636</v>
      </c>
      <c r="B2053" s="49"/>
      <c r="C2053" s="50" t="str">
        <f aca="false">INDEX((klasyfikacja!$B$2:$B$136),MATCH(A2053,klasyfikacja!$A$2:$A$136,0))</f>
        <v>Wpływy z opłat za korzystanie z wychowania przedszkolnego</v>
      </c>
      <c r="D2053" s="98" t="n">
        <v>853</v>
      </c>
      <c r="E2053" s="102" t="s">
        <v>280</v>
      </c>
      <c r="F2053" s="100" t="n">
        <f aca="false">SUM(G2053:H2053)</f>
        <v>0</v>
      </c>
      <c r="G2053" s="101" t="n">
        <f aca="false" t="array" ref="G2053:G2053">SUM(IF(ewidencja!$A$8:$A$759=D2053,IF(ewidencja!$C$8:$C$759=E2053,ewidencja!$F$8:$F$759,0),0))</f>
        <v>0</v>
      </c>
      <c r="H2053" s="101" t="n">
        <f aca="false" t="array" ref="H2053:H2053">SUM(IF(ewidencja!$A$8:$A$759=D2053,IF(ewidencja!$C$8:$C$759=E2053,ewidencja!$G$8:$G$759,0),0))</f>
        <v>0</v>
      </c>
      <c r="K2053" s="111"/>
    </row>
    <row r="2054" s="51" customFormat="true" ht="12.75" hidden="true" customHeight="true" outlineLevel="0" collapsed="false">
      <c r="A2054" s="49" t="s">
        <v>638</v>
      </c>
      <c r="B2054" s="49"/>
      <c r="C2054" s="50" t="str">
        <f aca="false">INDEX((klasyfikacja!$B$2:$B$136),MATCH(A2054,klasyfikacja!$A$2:$A$136,0))</f>
        <v>Wpływy z opłat za korzystanie z wyżywienia w jednostkach realizujących zadania z zakresu wychowania przedszkolnego</v>
      </c>
      <c r="D2054" s="98" t="n">
        <v>853</v>
      </c>
      <c r="E2054" s="102" t="s">
        <v>510</v>
      </c>
      <c r="F2054" s="100" t="n">
        <f aca="false">SUM(G2054:H2054)</f>
        <v>0</v>
      </c>
      <c r="G2054" s="101" t="n">
        <f aca="false" t="array" ref="G2054:G2054">SUM(IF(ewidencja!$A$8:$A$759=D2054,IF(ewidencja!$C$8:$C$759=E2054,ewidencja!$F$8:$F$759,0),0))</f>
        <v>0</v>
      </c>
      <c r="H2054" s="101" t="n">
        <f aca="false" t="array" ref="H2054:H2054">SUM(IF(ewidencja!$A$8:$A$759=D2054,IF(ewidencja!$C$8:$C$759=E2054,ewidencja!$G$8:$G$759,0),0))</f>
        <v>0</v>
      </c>
      <c r="K2054" s="111"/>
    </row>
    <row r="2055" s="51" customFormat="true" ht="12.75" hidden="true" customHeight="true" outlineLevel="0" collapsed="false">
      <c r="A2055" s="49" t="s">
        <v>640</v>
      </c>
      <c r="B2055" s="49"/>
      <c r="C2055" s="50" t="str">
        <f aca="false">INDEX((klasyfikacja!$B$2:$B$136),MATCH(A2055,klasyfikacja!$A$2:$A$136,0))</f>
        <v>Wpływy od rodziców z tytułu opłaty za pobyt dziecka w pieczy zastępczej</v>
      </c>
      <c r="D2055" s="98" t="n">
        <v>853</v>
      </c>
      <c r="E2055" s="102" t="s">
        <v>248</v>
      </c>
      <c r="F2055" s="100" t="n">
        <f aca="false">SUM(G2055:H2055)</f>
        <v>0</v>
      </c>
      <c r="G2055" s="101" t="n">
        <f aca="false" t="array" ref="G2055:G2055">SUM(IF(ewidencja!$A$8:$A$759=D2055,IF(ewidencja!$C$8:$C$759=E2055,ewidencja!$F$8:$F$759,0),0))</f>
        <v>0</v>
      </c>
      <c r="H2055" s="101" t="n">
        <f aca="false" t="array" ref="H2055:H2055">SUM(IF(ewidencja!$A$8:$A$759=D2055,IF(ewidencja!$C$8:$C$759=E2055,ewidencja!$G$8:$G$759,0),0))</f>
        <v>0</v>
      </c>
      <c r="K2055" s="111"/>
    </row>
    <row r="2056" s="51" customFormat="true" ht="12.75" hidden="false" customHeight="true" outlineLevel="0" collapsed="false">
      <c r="A2056" s="49" t="n">
        <v>690</v>
      </c>
      <c r="B2056" s="49"/>
      <c r="C2056" s="50" t="e">
        <f aca="false">INDEX((klasyfikacja!$B$2:$B$136),MATCH(A2056,klasyfikacja!$A$2:$A$136,0))</f>
        <v>#N/A</v>
      </c>
      <c r="D2056" s="98" t="n">
        <v>853</v>
      </c>
      <c r="E2056" s="102" t="s">
        <v>205</v>
      </c>
      <c r="F2056" s="100" t="n">
        <f aca="false">SUM(G2056:H2056)</f>
        <v>703000</v>
      </c>
      <c r="G2056" s="101" t="n">
        <f aca="false" t="array" ref="G2056:G2056">SUM(IF(ewidencja!$A$8:$A$759=D2056,IF(ewidencja!$C$8:$C$759=E2056,ewidencja!$F$8:$F$759,0),0))</f>
        <v>0</v>
      </c>
      <c r="H2056" s="101" t="n">
        <f aca="false" t="array" ref="H2056:H2056">SUM(IF(ewidencja!$A$8:$A$759=D2056,IF(ewidencja!$C$8:$C$759=E2056,ewidencja!$G$8:$G$759,0),0))</f>
        <v>703000</v>
      </c>
      <c r="K2056" s="111"/>
    </row>
    <row r="2057" s="51" customFormat="true" ht="25.5" hidden="true" customHeight="true" outlineLevel="0" collapsed="false">
      <c r="A2057" s="49" t="s">
        <v>646</v>
      </c>
      <c r="B2057" s="49"/>
      <c r="C2057" s="50" t="str">
        <f aca="false">INDEX((klasyfikacja!$B$2:$B$136),MATCH(A2057,klasyfikacja!$A$2:$A$136,0))</f>
        <v>Wpływy z najmu i dzierżawy składników majątkowych Skarbu Państwa, jednostek samorządu terytorialnego lub innych jednostek zaliczanych do sektora finansów publicznych oraz innych umów o podobnym charakterze</v>
      </c>
      <c r="D2057" s="98" t="n">
        <v>853</v>
      </c>
      <c r="E2057" s="102" t="s">
        <v>58</v>
      </c>
      <c r="F2057" s="100" t="n">
        <f aca="false">SUM(G2057:H2057)</f>
        <v>0</v>
      </c>
      <c r="G2057" s="101" t="n">
        <f aca="false" t="array" ref="G2057:G2057">SUM(IF(ewidencja!$A$8:$A$759=D2057,IF(ewidencja!$C$8:$C$759=E2057,ewidencja!$F$8:$F$759,0),0))</f>
        <v>0</v>
      </c>
      <c r="H2057" s="101" t="n">
        <f aca="false" t="array" ref="H2057:H2057">SUM(IF(ewidencja!$A$8:$A$759=D2057,IF(ewidencja!$C$8:$C$759=E2057,ewidencja!$G$8:$G$759,0),0))</f>
        <v>0</v>
      </c>
      <c r="K2057" s="111"/>
    </row>
    <row r="2058" s="51" customFormat="true" ht="12.75" hidden="true" customHeight="true" outlineLevel="0" collapsed="false">
      <c r="A2058" s="49" t="s">
        <v>648</v>
      </c>
      <c r="B2058" s="49"/>
      <c r="C2058" s="50" t="str">
        <f aca="false">INDEX((klasyfikacja!$B$2:$B$136),MATCH(A2058,klasyfikacja!$A$2:$A$136,0))</f>
        <v>Wpływy z usług</v>
      </c>
      <c r="D2058" s="98" t="n">
        <v>853</v>
      </c>
      <c r="E2058" s="102" t="s">
        <v>37</v>
      </c>
      <c r="F2058" s="113" t="n">
        <f aca="false">SUM(G2058:H2058)</f>
        <v>0</v>
      </c>
      <c r="G2058" s="101" t="n">
        <f aca="false" t="array" ref="G2058:G2058">SUM(IF(ewidencja!$A$8:$A$759=D2058,IF(ewidencja!$C$8:$C$759=E2058,ewidencja!$F$8:$F$759,0),0))</f>
        <v>0</v>
      </c>
      <c r="H2058" s="101" t="n">
        <f aca="false" t="array" ref="H2058:H2058">SUM(IF(ewidencja!$A$8:$A$759=D2058,IF(ewidencja!$C$8:$C$759=E2058,ewidencja!$G$8:$G$759,0),0))</f>
        <v>0</v>
      </c>
      <c r="K2058" s="111"/>
    </row>
    <row r="2059" s="51" customFormat="true" ht="12.75" hidden="true" customHeight="true" outlineLevel="0" collapsed="false">
      <c r="A2059" s="49" t="s">
        <v>650</v>
      </c>
      <c r="B2059" s="49"/>
      <c r="C2059" s="50" t="str">
        <f aca="false">INDEX((klasyfikacja!$B$2:$B$136),MATCH(A2059,klasyfikacja!$A$2:$A$136,0))</f>
        <v>Wpływy ze sprzedaży wyrobów</v>
      </c>
      <c r="D2059" s="98" t="n">
        <v>853</v>
      </c>
      <c r="E2059" s="102" t="s">
        <v>864</v>
      </c>
      <c r="F2059" s="100" t="n">
        <f aca="false">SUM(G2059:H2059)</f>
        <v>0</v>
      </c>
      <c r="G2059" s="101" t="n">
        <f aca="false" t="array" ref="G2059:G2059">SUM(IF(ewidencja!$A$8:$A$759=D2059,IF(ewidencja!$C$8:$C$759=E2059,ewidencja!$F$8:$F$759,0),0))</f>
        <v>0</v>
      </c>
      <c r="H2059" s="101" t="n">
        <f aca="false" t="array" ref="H2059:H2059">SUM(IF(ewidencja!$A$8:$A$759=D2059,IF(ewidencja!$C$8:$C$759=E2059,ewidencja!$G$8:$G$759,0),0))</f>
        <v>0</v>
      </c>
      <c r="K2059" s="111"/>
    </row>
    <row r="2060" s="51" customFormat="true" ht="12.75" hidden="true" customHeight="true" outlineLevel="0" collapsed="false">
      <c r="A2060" s="49" t="s">
        <v>652</v>
      </c>
      <c r="B2060" s="49"/>
      <c r="C2060" s="50" t="str">
        <f aca="false">INDEX((klasyfikacja!$B$2:$B$136),MATCH(A2060,klasyfikacja!$A$2:$A$136,0))</f>
        <v>Wpływy z odsetek od dotacji oraz płatności: wykorzystanych niezgodnie z przeznaczeniem lub wykorzystanych z naruszeniem procedur, o których mowa w art. 184 ustawy, pobranych nienależnie lub w nadmiernej wysokości</v>
      </c>
      <c r="D2060" s="98" t="n">
        <v>853</v>
      </c>
      <c r="E2060" s="102" t="s">
        <v>562</v>
      </c>
      <c r="F2060" s="100" t="n">
        <f aca="false">SUM(G2060:H2060)</f>
        <v>0</v>
      </c>
      <c r="G2060" s="101" t="n">
        <f aca="false" t="array" ref="G2060:G2060">SUM(IF(ewidencja!$A$8:$A$759=D2060,IF(ewidencja!$C$8:$C$759=E2060,ewidencja!$F$8:$F$759,0),0))</f>
        <v>0</v>
      </c>
      <c r="H2060" s="101" t="n">
        <f aca="false" t="array" ref="H2060:H2060">SUM(IF(ewidencja!$A$8:$A$759=D2060,IF(ewidencja!$C$8:$C$759=E2060,ewidencja!$G$8:$G$759,0),0))</f>
        <v>0</v>
      </c>
      <c r="K2060" s="111"/>
    </row>
    <row r="2061" s="51" customFormat="true" ht="12.75" hidden="true" customHeight="true" outlineLevel="0" collapsed="false">
      <c r="A2061" s="49" t="s">
        <v>654</v>
      </c>
      <c r="B2061" s="49"/>
      <c r="C2061" s="50" t="str">
        <f aca="false">INDEX((klasyfikacja!$B$2:$B$136),MATCH(A2061,klasyfikacja!$A$2:$A$136,0))</f>
        <v>Wpływy z odsetek od nieterminowych wpłat z tytułu podatków i opłat</v>
      </c>
      <c r="D2061" s="98" t="n">
        <v>853</v>
      </c>
      <c r="E2061" s="102" t="s">
        <v>321</v>
      </c>
      <c r="F2061" s="100" t="n">
        <f aca="false">SUM(G2061:H2061)</f>
        <v>0</v>
      </c>
      <c r="G2061" s="101" t="n">
        <f aca="false" t="array" ref="G2061:G2061">SUM(IF(ewidencja!$A$8:$A$759=D2061,IF(ewidencja!$C$8:$C$759=E2061,ewidencja!$F$8:$F$759,0),0))</f>
        <v>0</v>
      </c>
      <c r="H2061" s="101" t="n">
        <f aca="false" t="array" ref="H2061:H2061">SUM(IF(ewidencja!$A$8:$A$759=D2061,IF(ewidencja!$C$8:$C$759=E2061,ewidencja!$G$8:$G$759,0),0))</f>
        <v>0</v>
      </c>
      <c r="K2061" s="111"/>
    </row>
    <row r="2062" s="51" customFormat="true" ht="12.75" hidden="true" customHeight="true" outlineLevel="0" collapsed="false">
      <c r="A2062" s="49" t="s">
        <v>656</v>
      </c>
      <c r="B2062" s="49"/>
      <c r="C2062" s="50" t="str">
        <f aca="false">INDEX((klasyfikacja!$B$2:$B$136),MATCH(A2062,klasyfikacja!$A$2:$A$136,0))</f>
        <v>Wpływy z pozostałych odsetek</v>
      </c>
      <c r="D2062" s="98" t="n">
        <v>853</v>
      </c>
      <c r="E2062" s="102" t="s">
        <v>311</v>
      </c>
      <c r="F2062" s="100" t="n">
        <f aca="false">SUM(G2062:H2062)</f>
        <v>0</v>
      </c>
      <c r="G2062" s="101" t="n">
        <f aca="false" t="array" ref="G2062:G2062">SUM(IF(ewidencja!$A$8:$A$759=D2062,IF(ewidencja!$C$8:$C$759=E2062,ewidencja!$F$8:$F$759,0),0))</f>
        <v>0</v>
      </c>
      <c r="H2062" s="101" t="n">
        <f aca="false" t="array" ref="H2062:H2062">SUM(IF(ewidencja!$A$8:$A$759=D2062,IF(ewidencja!$C$8:$C$759=E2062,ewidencja!$G$8:$G$759,0),0))</f>
        <v>0</v>
      </c>
      <c r="K2062" s="111"/>
    </row>
    <row r="2063" s="51" customFormat="true" ht="12.75" hidden="true" customHeight="true" outlineLevel="0" collapsed="false">
      <c r="A2063" s="49" t="s">
        <v>658</v>
      </c>
      <c r="B2063" s="49"/>
      <c r="C2063" s="50" t="str">
        <f aca="false">INDEX((klasyfikacja!$B$2:$B$136),MATCH(A2063,klasyfikacja!$A$2:$A$136,0))</f>
        <v>Wpływy z pozostałych odsetek (Finansowanie programów ze środków bezzwrotnych pochodzących z Unii Europejskiej)</v>
      </c>
      <c r="D2063" s="98" t="n">
        <v>853</v>
      </c>
      <c r="E2063" s="102" t="s">
        <v>865</v>
      </c>
      <c r="F2063" s="100" t="n">
        <f aca="false">SUM(G2063:H2063)</f>
        <v>0</v>
      </c>
      <c r="G2063" s="101" t="n">
        <f aca="false" t="array" ref="G2063:G2063">SUM(IF(ewidencja!$A$8:$A$759=D2063,IF(ewidencja!$C$8:$C$759=E2063,ewidencja!$F$8:$F$759,0),0))</f>
        <v>0</v>
      </c>
      <c r="H2063" s="101" t="n">
        <f aca="false" t="array" ref="H2063:H2063">SUM(IF(ewidencja!$A$8:$A$759=D2063,IF(ewidencja!$C$8:$C$759=E2063,ewidencja!$G$8:$G$759,0),0))</f>
        <v>0</v>
      </c>
      <c r="K2063" s="111"/>
    </row>
    <row r="2064" s="51" customFormat="true" ht="12.75" hidden="true" customHeight="true" outlineLevel="0" collapsed="false">
      <c r="A2064" s="49" t="s">
        <v>660</v>
      </c>
      <c r="B2064" s="49"/>
      <c r="C2064" s="50" t="str">
        <f aca="false">INDEX((klasyfikacja!$B$2:$B$136),MATCH(A2064,klasyfikacja!$A$2:$A$136,0))</f>
        <v>Wpływy z rozliczeń/zwrotów z lat ubiegłych</v>
      </c>
      <c r="D2064" s="98" t="n">
        <v>853</v>
      </c>
      <c r="E2064" s="102" t="s">
        <v>275</v>
      </c>
      <c r="F2064" s="100" t="n">
        <f aca="false">SUM(G2064:H2064)</f>
        <v>0</v>
      </c>
      <c r="G2064" s="101" t="n">
        <f aca="false" t="array" ref="G2064:G2064">SUM(IF(ewidencja!$A$8:$A$759=D2064,IF(ewidencja!$C$8:$C$759=E2064,ewidencja!$F$8:$F$759,0),0))</f>
        <v>0</v>
      </c>
      <c r="H2064" s="101" t="n">
        <f aca="false" t="array" ref="H2064:H2064">SUM(IF(ewidencja!$A$8:$A$759=D2064,IF(ewidencja!$C$8:$C$759=E2064,ewidencja!$G$8:$G$759,0),0))</f>
        <v>0</v>
      </c>
      <c r="K2064" s="111"/>
    </row>
    <row r="2065" s="51" customFormat="true" ht="12.75" hidden="true" customHeight="true" outlineLevel="0" collapsed="false">
      <c r="A2065" s="49" t="s">
        <v>662</v>
      </c>
      <c r="B2065" s="49"/>
      <c r="C2065" s="50" t="str">
        <f aca="false">INDEX((klasyfikacja!$B$2:$B$136),MATCH(A2065,klasyfikacja!$A$2:$A$136,0))</f>
        <v>Wpływy z tytułu kar i odszkodowań wynikających z umów</v>
      </c>
      <c r="D2065" s="98" t="n">
        <v>853</v>
      </c>
      <c r="E2065" s="102" t="s">
        <v>178</v>
      </c>
      <c r="F2065" s="100" t="n">
        <f aca="false">SUM(G2065:H2065)</f>
        <v>0</v>
      </c>
      <c r="G2065" s="101" t="n">
        <f aca="false" t="array" ref="G2065:G2065">SUM(IF(ewidencja!$A$8:$A$759=D2065,IF(ewidencja!$C$8:$C$759=E2065,ewidencja!$F$8:$F$759,0),0))</f>
        <v>0</v>
      </c>
      <c r="H2065" s="101" t="n">
        <f aca="false" t="array" ref="H2065:H2065">SUM(IF(ewidencja!$A$8:$A$759=D2065,IF(ewidencja!$C$8:$C$759=E2065,ewidencja!$G$8:$G$759,0),0))</f>
        <v>0</v>
      </c>
      <c r="K2065" s="111"/>
    </row>
    <row r="2066" s="51" customFormat="true" ht="12.75" hidden="true" customHeight="true" outlineLevel="0" collapsed="false">
      <c r="A2066" s="49" t="s">
        <v>664</v>
      </c>
      <c r="B2066" s="49"/>
      <c r="C2066" s="50" t="str">
        <f aca="false">INDEX((klasyfikacja!$B$2:$B$136),MATCH(A2066,klasyfikacja!$A$2:$A$136,0))</f>
        <v>Wpływy z otrzymanych spadków, zapisów i darowizn w postaci pieniężnej</v>
      </c>
      <c r="D2066" s="98" t="n">
        <v>853</v>
      </c>
      <c r="E2066" s="102" t="s">
        <v>95</v>
      </c>
      <c r="F2066" s="100" t="n">
        <f aca="false">SUM(G2066:H2066)</f>
        <v>0</v>
      </c>
      <c r="G2066" s="101" t="n">
        <f aca="false" t="array" ref="G2066:G2066">SUM(IF(ewidencja!$A$8:$A$759=D2066,IF(ewidencja!$C$8:$C$759=E2066,ewidencja!$F$8:$F$759,0),0))</f>
        <v>0</v>
      </c>
      <c r="H2066" s="101" t="n">
        <f aca="false" t="array" ref="H2066:H2066">SUM(IF(ewidencja!$A$8:$A$759=D2066,IF(ewidencja!$C$8:$C$759=E2066,ewidencja!$G$8:$G$759,0),0))</f>
        <v>0</v>
      </c>
      <c r="K2066" s="111"/>
    </row>
    <row r="2067" s="51" customFormat="true" ht="12.75" hidden="false" customHeight="true" outlineLevel="0" collapsed="false">
      <c r="A2067" s="49" t="n">
        <v>970</v>
      </c>
      <c r="B2067" s="49"/>
      <c r="C2067" s="50" t="e">
        <f aca="false">INDEX((klasyfikacja!$B$2:$B$136),MATCH(A2067,klasyfikacja!$A$2:$A$136,0))</f>
        <v>#N/A</v>
      </c>
      <c r="D2067" s="98" t="n">
        <v>853</v>
      </c>
      <c r="E2067" s="102" t="s">
        <v>153</v>
      </c>
      <c r="F2067" s="113" t="n">
        <f aca="false">SUM(G2067:H2067)</f>
        <v>42000</v>
      </c>
      <c r="G2067" s="101" t="n">
        <f aca="false" t="array" ref="G2067:G2067">SUM(IF(ewidencja!$A$8:$A$759=D2067,IF(ewidencja!$C$8:$C$759=E2067,ewidencja!$F$8:$F$759,0),0))</f>
        <v>0</v>
      </c>
      <c r="H2067" s="101" t="n">
        <f aca="false" t="array" ref="H2067:H2067">SUM(IF(ewidencja!$A$8:$A$759=D2067,IF(ewidencja!$C$8:$C$759=E2067,ewidencja!$G$8:$G$759,0),0))</f>
        <v>42000</v>
      </c>
      <c r="K2067" s="111"/>
    </row>
    <row r="2068" s="51" customFormat="true" ht="12.75" hidden="true" customHeight="true" outlineLevel="0" collapsed="false">
      <c r="A2068" s="49" t="s">
        <v>668</v>
      </c>
      <c r="B2068" s="49"/>
      <c r="C2068" s="50" t="str">
        <f aca="false">INDEX((klasyfikacja!$B$2:$B$136),MATCH(A2068,klasyfikacja!$A$2:$A$136,0))</f>
        <v>Wpływy z różnych dochodów (Finansowanie programów ze środków bezzwrotnych pochodzących z Unii Europejskiej)</v>
      </c>
      <c r="D2068" s="98" t="n">
        <v>853</v>
      </c>
      <c r="E2068" s="102" t="s">
        <v>866</v>
      </c>
      <c r="F2068" s="100" t="n">
        <f aca="false">SUM(G2068:H2068)</f>
        <v>0</v>
      </c>
      <c r="G2068" s="101" t="n">
        <f aca="false" t="array" ref="G2068:G2068">SUM(IF(ewidencja!$A$8:$A$759=D2068,IF(ewidencja!$C$8:$C$759=E2068,ewidencja!$F$8:$F$759,0),0))</f>
        <v>0</v>
      </c>
      <c r="H2068" s="101" t="n">
        <f aca="false" t="array" ref="H2068:H2068">SUM(IF(ewidencja!$A$8:$A$759=D2068,IF(ewidencja!$C$8:$C$759=E2068,ewidencja!$G$8:$G$759,0),0))</f>
        <v>0</v>
      </c>
      <c r="K2068" s="111"/>
    </row>
    <row r="2069" s="51" customFormat="true" ht="12.75" hidden="true" customHeight="true" outlineLevel="0" collapsed="false">
      <c r="A2069" s="49" t="s">
        <v>670</v>
      </c>
      <c r="B2069" s="49"/>
      <c r="C2069" s="50" t="str">
        <f aca="false">INDEX((klasyfikacja!$B$2:$B$136),MATCH(A2069,klasyfikacja!$A$2:$A$136,0))</f>
        <v>Wpływy z różnych dochodów (Płatności w zakresie budżetu środków europejskich)</v>
      </c>
      <c r="D2069" s="98" t="n">
        <v>853</v>
      </c>
      <c r="E2069" s="102" t="s">
        <v>867</v>
      </c>
      <c r="F2069" s="100" t="n">
        <f aca="false">SUM(G2069:H2069)</f>
        <v>0</v>
      </c>
      <c r="G2069" s="101" t="n">
        <f aca="false" t="array" ref="G2069:G2069">SUM(IF(ewidencja!$A$8:$A$759=D2069,IF(ewidencja!$C$8:$C$759=E2069,ewidencja!$F$8:$F$759,0),0))</f>
        <v>0</v>
      </c>
      <c r="H2069" s="101" t="n">
        <f aca="false" t="array" ref="H2069:H2069">SUM(IF(ewidencja!$A$8:$A$759=D2069,IF(ewidencja!$C$8:$C$759=E2069,ewidencja!$G$8:$G$759,0),0))</f>
        <v>0</v>
      </c>
      <c r="K2069" s="111"/>
    </row>
    <row r="2070" s="51" customFormat="true" ht="12.75" hidden="true" customHeight="true" outlineLevel="0" collapsed="false">
      <c r="A2070" s="49" t="s">
        <v>672</v>
      </c>
      <c r="B2070" s="49"/>
      <c r="C2070" s="50" t="str">
        <f aca="false">INDEX((klasyfikacja!$B$2:$B$136),MATCH(A2070,klasyfikacja!$A$2:$A$136,0))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2070" s="98" t="n">
        <v>853</v>
      </c>
      <c r="E2070" s="102" t="s">
        <v>868</v>
      </c>
      <c r="F2070" s="100" t="n">
        <f aca="false">SUM(G2070:H2070)</f>
        <v>0</v>
      </c>
      <c r="G2070" s="101" t="n">
        <f aca="false" t="array" ref="G2070:G2070">SUM(IF(ewidencja!$A$8:$A$759=D2070,IF(ewidencja!$C$8:$C$759=E2070,ewidencja!$F$8:$F$759,0),0))</f>
        <v>0</v>
      </c>
      <c r="H2070" s="101" t="n">
        <f aca="false" t="array" ref="H2070:H2070">SUM(IF(ewidencja!$A$8:$A$759=D2070,IF(ewidencja!$C$8:$C$759=E2070,ewidencja!$G$8:$G$759,0),0))</f>
        <v>0</v>
      </c>
      <c r="K2070" s="111"/>
    </row>
    <row r="2071" s="51" customFormat="true" ht="37.5" hidden="true" customHeight="true" outlineLevel="0" collapsed="false">
      <c r="A2071" s="49" t="s">
        <v>674</v>
      </c>
      <c r="B2071" s="49"/>
      <c r="C2071" s="50" t="str">
        <f aca="false">INDEX((klasyfikacja!$B$2:$B$136),MATCH(A2071,klasyfikacja!$A$2:$A$136,0))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2071" s="98" t="n">
        <v>853</v>
      </c>
      <c r="E2071" s="102" t="n">
        <v>2007</v>
      </c>
      <c r="F2071" s="100" t="n">
        <f aca="false">SUM(G2071:H2071)</f>
        <v>0</v>
      </c>
      <c r="G2071" s="101" t="n">
        <f aca="false" t="array" ref="G2071:G2071">SUM(IF(ewidencja!$A$8:$A$759=D2071,IF(ewidencja!$C$8:$C$759=E2071,ewidencja!$F$8:$F$759,0),0))</f>
        <v>0</v>
      </c>
      <c r="H2071" s="101" t="n">
        <f aca="false" t="array" ref="H2071:H2071">SUM(IF(ewidencja!$A$8:$A$759=D2071,IF(ewidencja!$C$8:$C$759=E2071,ewidencja!$G$8:$G$759,0),0))</f>
        <v>0</v>
      </c>
      <c r="K2071" s="111"/>
    </row>
    <row r="2072" s="51" customFormat="true" ht="63.75" hidden="true" customHeight="true" outlineLevel="0" collapsed="false">
      <c r="A2072" s="49" t="s">
        <v>676</v>
      </c>
      <c r="B2072" s="49"/>
      <c r="C2072" s="50" t="str">
        <f aca="false">INDEX((klasyfikacja!$B$2:$B$136),MATCH(A2072,klasyfikacja!$A$2:$A$136,0))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2072" s="98" t="n">
        <v>853</v>
      </c>
      <c r="E2072" s="102" t="n">
        <v>2008</v>
      </c>
      <c r="F2072" s="100" t="n">
        <f aca="false">SUM(G2072:H2072)</f>
        <v>0</v>
      </c>
      <c r="G2072" s="101" t="n">
        <f aca="false" t="array" ref="G2072:G2072">SUM(IF(ewidencja!$A$8:$A$759=D2072,IF(ewidencja!$C$8:$C$759=E2072,ewidencja!$F$8:$F$759,0),0))</f>
        <v>0</v>
      </c>
      <c r="H2072" s="101" t="n">
        <f aca="false" t="array" ref="H2072:H2072">SUM(IF(ewidencja!$A$8:$A$759=D2072,IF(ewidencja!$C$8:$C$759=E2072,ewidencja!$G$8:$G$759,0),0))</f>
        <v>0</v>
      </c>
      <c r="K2072" s="111"/>
    </row>
    <row r="2073" s="51" customFormat="true" ht="63.75" hidden="true" customHeight="true" outlineLevel="0" collapsed="false">
      <c r="A2073" s="49" t="s">
        <v>678</v>
      </c>
      <c r="B2073" s="49"/>
      <c r="C2073" s="50" t="str">
        <f aca="false">INDEX((klasyfikacja!$B$2:$B$136),MATCH(A2073,klasyfikacja!$A$2:$A$136,0))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2073" s="98" t="n">
        <v>853</v>
      </c>
      <c r="E2073" s="102" t="n">
        <v>2009</v>
      </c>
      <c r="F2073" s="113" t="n">
        <f aca="false">SUM(G2073:H2073)</f>
        <v>0</v>
      </c>
      <c r="G2073" s="101" t="n">
        <f aca="false" t="array" ref="G2073:G2073">SUM(IF(ewidencja!$A$8:$A$759=D2073,IF(ewidencja!$C$8:$C$759=E2073,ewidencja!$F$8:$F$759,0),0))</f>
        <v>0</v>
      </c>
      <c r="H2073" s="101" t="n">
        <f aca="false" t="array" ref="H2073:H2073">SUM(IF(ewidencja!$A$8:$A$759=D2073,IF(ewidencja!$C$8:$C$759=E2073,ewidencja!$G$8:$G$759,0),0))</f>
        <v>0</v>
      </c>
      <c r="K2073" s="111"/>
    </row>
    <row r="2074" s="51" customFormat="true" ht="12.75" hidden="true" customHeight="true" outlineLevel="0" collapsed="false">
      <c r="A2074" s="49" t="s">
        <v>680</v>
      </c>
      <c r="B2074" s="49"/>
      <c r="C2074" s="50" t="str">
        <f aca="false">INDEX((klasyfikacja!$B$2:$B$136),MATCH(A2074,klasyfikacja!$A$2:$A$136,0))</f>
        <v>Dotacja celowa otrzymana z budżetu państwa na realizację zadań bieżących z zakresu administracji rządowej oraz innych zadań zleconych gminie (związkom gmin, związkom powiatowo-gminnym) ustawami</v>
      </c>
      <c r="D2074" s="98" t="n">
        <v>853</v>
      </c>
      <c r="E2074" s="102" t="n">
        <v>2010</v>
      </c>
      <c r="F2074" s="100" t="n">
        <f aca="false">SUM(G2074:H2074)</f>
        <v>0</v>
      </c>
      <c r="G2074" s="101" t="n">
        <f aca="false" t="array" ref="G2074:G2074">SUM(IF(ewidencja!$A$8:$A$759=D2074,IF(ewidencja!$C$8:$C$759=E2074,ewidencja!$F$8:$F$759,0),0))</f>
        <v>0</v>
      </c>
      <c r="H2074" s="101" t="n">
        <f aca="false" t="array" ref="H2074:H2074">SUM(IF(ewidencja!$A$8:$A$759=D2074,IF(ewidencja!$C$8:$C$759=E2074,ewidencja!$G$8:$G$759,0),0))</f>
        <v>0</v>
      </c>
      <c r="K2074" s="111"/>
    </row>
    <row r="2075" s="51" customFormat="true" ht="12.75" hidden="true" customHeight="true" outlineLevel="0" collapsed="false">
      <c r="A2075" s="49" t="s">
        <v>682</v>
      </c>
      <c r="B2075" s="49"/>
      <c r="C2075" s="50" t="str">
        <f aca="false">INDEX((klasyfikacja!$B$2:$B$136),MATCH(A2075,klasyfikacja!$A$2:$A$136,0))</f>
        <v>Dotacja celowa otrzymana z budżetu państwa na zadania bieżące realizowane przez gminę na podstawie porozumień z organami administracji rządowej</v>
      </c>
      <c r="D2075" s="98" t="n">
        <v>853</v>
      </c>
      <c r="E2075" s="102" t="n">
        <v>2020</v>
      </c>
      <c r="F2075" s="100" t="n">
        <f aca="false">SUM(G2075:H2075)</f>
        <v>0</v>
      </c>
      <c r="G2075" s="101" t="n">
        <f aca="false" t="array" ref="G2075:G2075">SUM(IF(ewidencja!$A$8:$A$759=D2075,IF(ewidencja!$C$8:$C$759=E2075,ewidencja!$F$8:$F$759,0),0))</f>
        <v>0</v>
      </c>
      <c r="H2075" s="101" t="n">
        <f aca="false" t="array" ref="H2075:H2075">SUM(IF(ewidencja!$A$8:$A$759=D2075,IF(ewidencja!$C$8:$C$759=E2075,ewidencja!$G$8:$G$759,0),0))</f>
        <v>0</v>
      </c>
      <c r="K2075" s="111"/>
    </row>
    <row r="2076" s="51" customFormat="true" ht="25.5" hidden="true" customHeight="true" outlineLevel="0" collapsed="false">
      <c r="A2076" s="49" t="s">
        <v>684</v>
      </c>
      <c r="B2076" s="49"/>
      <c r="C2076" s="50" t="str">
        <f aca="false">INDEX((klasyfikacja!$B$2:$B$136),MATCH(A2076,klasyfikacja!$A$2:$A$136,0))</f>
        <v>Dotacja celowa otrzymana z budżetu państwa na realizację własnych zadań bieżących gmin (związków gmin, związków powiatowo-gminnych)</v>
      </c>
      <c r="D2076" s="98" t="n">
        <v>853</v>
      </c>
      <c r="E2076" s="102" t="n">
        <v>2030</v>
      </c>
      <c r="F2076" s="100" t="n">
        <f aca="false">SUM(G2076:H2076)</f>
        <v>0</v>
      </c>
      <c r="G2076" s="101" t="n">
        <f aca="false" t="array" ref="G2076:G2076">SUM(IF(ewidencja!$A$8:$A$759=D2076,IF(ewidencja!$C$8:$C$759=E2076,ewidencja!$F$8:$F$759,0),0))</f>
        <v>0</v>
      </c>
      <c r="H2076" s="101" t="n">
        <f aca="false" t="array" ref="H2076:H2076">SUM(IF(ewidencja!$A$8:$A$759=D2076,IF(ewidencja!$C$8:$C$759=E2076,ewidencja!$G$8:$G$759,0),0))</f>
        <v>0</v>
      </c>
      <c r="K2076" s="111"/>
    </row>
    <row r="2077" s="51" customFormat="true" ht="25.5" hidden="true" customHeight="true" outlineLevel="0" collapsed="false">
      <c r="A2077" s="49" t="s">
        <v>688</v>
      </c>
      <c r="B2077" s="49"/>
      <c r="C2077" s="50" t="str">
        <f aca="false">INDEX((klasyfikacja!$B$2:$B$136),MATCH(A2077,klasyfikacja!$A$2:$A$136,0))</f>
        <v>Dotacja celowa otrzymana z budżetu państwa na realizację zadań bieżących gmin z zakresu edukacyjnej opieki wychowawczej finansowanych w całości przez budżet państwa w ramach programów rządowych</v>
      </c>
      <c r="D2077" s="98" t="n">
        <v>853</v>
      </c>
      <c r="E2077" s="102" t="n">
        <v>2040</v>
      </c>
      <c r="F2077" s="100" t="n">
        <f aca="false">SUM(G2077:H2077)</f>
        <v>0</v>
      </c>
      <c r="G2077" s="101" t="n">
        <f aca="false" t="array" ref="G2077:G2077">SUM(IF(ewidencja!$A$8:$A$759=D2077,IF(ewidencja!$C$8:$C$759=E2077,ewidencja!$F$8:$F$759,0),0))</f>
        <v>0</v>
      </c>
      <c r="H2077" s="101" t="n">
        <f aca="false" t="array" ref="H2077:H2077">SUM(IF(ewidencja!$A$8:$A$759=D2077,IF(ewidencja!$C$8:$C$759=E2077,ewidencja!$G$8:$G$759,0),0))</f>
        <v>0</v>
      </c>
      <c r="K2077" s="111"/>
    </row>
    <row r="2078" s="51" customFormat="true" ht="39" hidden="false" customHeight="true" outlineLevel="0" collapsed="false">
      <c r="A2078" s="114" t="n">
        <v>2057</v>
      </c>
      <c r="B2078" s="49"/>
      <c r="C2078" s="115" t="e">
        <f aca="false">INDEX((klasyfikacja!$B$2:$B$136),MATCH(A2078,klasyfikacja!$A$2:$A$136,0))</f>
        <v>#N/A</v>
      </c>
      <c r="D2078" s="98" t="n">
        <v>853</v>
      </c>
      <c r="E2078" s="102" t="n">
        <v>2057</v>
      </c>
      <c r="F2078" s="116" t="n">
        <f aca="false">SUM(G2078:H2078)</f>
        <v>3538714</v>
      </c>
      <c r="G2078" s="117" t="n">
        <f aca="false" t="array" ref="G2078:G2078">SUM(IF(ewidencja!$A$8:$A$759=D2078,IF(ewidencja!$C$8:$C$759=E2078,ewidencja!$F$8:$F$759,0),0))</f>
        <v>3538714</v>
      </c>
      <c r="H2078" s="117" t="n">
        <f aca="false" t="array" ref="H2078:H2078">SUM(IF(ewidencja!$A$8:$A$759=D2078,IF(ewidencja!$C$8:$C$759=E2078,ewidencja!$G$8:$G$759,0),0))</f>
        <v>0</v>
      </c>
      <c r="K2078" s="111"/>
    </row>
    <row r="2079" s="51" customFormat="true" ht="37.5" hidden="true" customHeight="true" outlineLevel="0" collapsed="false">
      <c r="A2079" s="49" t="s">
        <v>692</v>
      </c>
      <c r="B2079" s="49"/>
      <c r="C2079" s="50" t="str">
        <f aca="false">INDEX((klasyfikacja!$B$2:$B$136),MATCH(A2079,klasyfikacja!$A$2:$A$136,0))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079" s="98" t="n">
        <v>853</v>
      </c>
      <c r="E2079" s="102" t="n">
        <v>2058</v>
      </c>
      <c r="F2079" s="100" t="n">
        <f aca="false">SUM(G2079:H2079)</f>
        <v>0</v>
      </c>
      <c r="G2079" s="101" t="n">
        <f aca="false" t="array" ref="G2079:G2079">SUM(IF(ewidencja!$A$8:$A$759=D2079,IF(ewidencja!$C$8:$C$759=E2079,ewidencja!$F$8:$F$759,0),0))</f>
        <v>0</v>
      </c>
      <c r="H2079" s="101" t="n">
        <f aca="false" t="array" ref="H2079:H2079">SUM(IF(ewidencja!$A$8:$A$759=D2079,IF(ewidencja!$C$8:$C$759=E2079,ewidencja!$G$8:$G$759,0),0))</f>
        <v>0</v>
      </c>
      <c r="K2079" s="111"/>
    </row>
    <row r="2080" s="51" customFormat="true" ht="64.5" hidden="false" customHeight="true" outlineLevel="0" collapsed="false">
      <c r="A2080" s="118" t="n">
        <v>2059</v>
      </c>
      <c r="B2080" s="49"/>
      <c r="C2080" s="119" t="e">
        <f aca="false">INDEX((klasyfikacja!$B$2:$B$136),MATCH(A2080,klasyfikacja!$A$2:$A$136,0))</f>
        <v>#N/A</v>
      </c>
      <c r="D2080" s="98" t="n">
        <v>853</v>
      </c>
      <c r="E2080" s="102" t="n">
        <v>2059</v>
      </c>
      <c r="F2080" s="120" t="n">
        <f aca="false">SUM(G2080:H2080)</f>
        <v>184994</v>
      </c>
      <c r="G2080" s="121" t="n">
        <f aca="false" t="array" ref="G2080:G2080">SUM(IF(ewidencja!$A$8:$A$759=D2080,IF(ewidencja!$C$8:$C$759=E2080,ewidencja!$F$8:$F$759,0),0))</f>
        <v>184994</v>
      </c>
      <c r="H2080" s="121" t="n">
        <f aca="false" t="array" ref="H2080:H2080">SUM(IF(ewidencja!$A$8:$A$759=D2080,IF(ewidencja!$C$8:$C$759=E2080,ewidencja!$G$8:$G$759,0),0))</f>
        <v>0</v>
      </c>
      <c r="K2080" s="111"/>
    </row>
    <row r="2081" s="51" customFormat="true" ht="37.5" hidden="true" customHeight="true" outlineLevel="0" collapsed="false">
      <c r="A2081" s="49" t="s">
        <v>696</v>
      </c>
      <c r="B2081" s="49"/>
      <c r="C2081" s="50" t="str">
        <f aca="false">INDEX((klasyfikacja!$B$2:$B$136),MATCH(A2081,klasyfikacja!$A$2:$A$136,0))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2081" s="98" t="n">
        <v>853</v>
      </c>
      <c r="E2081" s="102" t="n">
        <v>2060</v>
      </c>
      <c r="F2081" s="100" t="n">
        <f aca="false">SUM(G2081:H2081)</f>
        <v>0</v>
      </c>
      <c r="G2081" s="101" t="n">
        <f aca="false" t="array" ref="G2081:G2081">SUM(IF(ewidencja!$A$8:$A$759=D2081,IF(ewidencja!$C$8:$C$759=E2081,ewidencja!$F$8:$F$759,0),0))</f>
        <v>0</v>
      </c>
      <c r="H2081" s="101" t="n">
        <f aca="false" t="array" ref="H2081:H2081">SUM(IF(ewidencja!$A$8:$A$759=D2081,IF(ewidencja!$C$8:$C$759=E2081,ewidencja!$G$8:$G$759,0),0))</f>
        <v>0</v>
      </c>
      <c r="K2081" s="111"/>
    </row>
    <row r="2082" s="51" customFormat="true" ht="25.5" hidden="false" customHeight="true" outlineLevel="0" collapsed="false">
      <c r="A2082" s="49" t="n">
        <v>2110</v>
      </c>
      <c r="B2082" s="49"/>
      <c r="C2082" s="50" t="e">
        <f aca="false">INDEX((klasyfikacja!$B$2:$B$136),MATCH(A2082,klasyfikacja!$A$2:$A$136,0))</f>
        <v>#N/A</v>
      </c>
      <c r="D2082" s="98" t="n">
        <v>853</v>
      </c>
      <c r="E2082" s="102" t="n">
        <v>2110</v>
      </c>
      <c r="F2082" s="113" t="n">
        <f aca="false">SUM(G2082:H2082)</f>
        <v>2700000</v>
      </c>
      <c r="G2082" s="101" t="n">
        <f aca="false" t="array" ref="G2082:G2082">SUM(IF(ewidencja!$A$8:$A$759=D2082,IF(ewidencja!$C$8:$C$759=E2082,ewidencja!$F$8:$F$759,0),0))</f>
        <v>0</v>
      </c>
      <c r="H2082" s="101" t="n">
        <f aca="false" t="array" ref="H2082:H2082">SUM(IF(ewidencja!$A$8:$A$759=D2082,IF(ewidencja!$C$8:$C$759=E2082,ewidencja!$G$8:$G$759,0),0))</f>
        <v>2700000</v>
      </c>
      <c r="K2082" s="111"/>
    </row>
    <row r="2083" s="51" customFormat="true" ht="12.75" hidden="true" customHeight="true" outlineLevel="0" collapsed="false">
      <c r="A2083" s="49" t="s">
        <v>700</v>
      </c>
      <c r="B2083" s="49"/>
      <c r="C2083" s="50" t="str">
        <f aca="false">INDEX((klasyfikacja!$B$2:$B$136),MATCH(A2083,klasyfikacja!$A$2:$A$136,0))</f>
        <v>Dotacja celowa otrzymana z budżetu państwa na zadania bieżące realizowane przez powiat na podstawie porozumień z organami administracji rządowej</v>
      </c>
      <c r="D2083" s="98" t="n">
        <v>853</v>
      </c>
      <c r="E2083" s="102" t="n">
        <v>2120</v>
      </c>
      <c r="F2083" s="100" t="n">
        <f aca="false">SUM(G2083:H2083)</f>
        <v>0</v>
      </c>
      <c r="G2083" s="101" t="n">
        <f aca="false" t="array" ref="G2083:G2083">SUM(IF(ewidencja!$A$8:$A$759=D2083,IF(ewidencja!$C$8:$C$759=E2083,ewidencja!$F$8:$F$759,0),0))</f>
        <v>0</v>
      </c>
      <c r="H2083" s="101" t="n">
        <f aca="false" t="array" ref="H2083:H2083">SUM(IF(ewidencja!$A$8:$A$759=D2083,IF(ewidencja!$C$8:$C$759=E2083,ewidencja!$G$8:$G$759,0),0))</f>
        <v>0</v>
      </c>
      <c r="K2083" s="111"/>
    </row>
    <row r="2084" s="51" customFormat="true" ht="12.75" hidden="true" customHeight="true" outlineLevel="0" collapsed="false">
      <c r="A2084" s="49" t="s">
        <v>702</v>
      </c>
      <c r="B2084" s="49"/>
      <c r="C2084" s="50" t="str">
        <f aca="false">INDEX((klasyfikacja!$B$2:$B$136),MATCH(A2084,klasyfikacja!$A$2:$A$136,0))</f>
        <v>Dotacja celowa otrzymana z budżetu państwa na realizację bieżących zadań własnych powiatu</v>
      </c>
      <c r="D2084" s="98" t="n">
        <v>853</v>
      </c>
      <c r="E2084" s="102" t="n">
        <v>2130</v>
      </c>
      <c r="F2084" s="100" t="n">
        <f aca="false">SUM(G2084:H2084)</f>
        <v>0</v>
      </c>
      <c r="G2084" s="101" t="n">
        <f aca="false" t="array" ref="G2084:G2084">SUM(IF(ewidencja!$A$8:$A$759=D2084,IF(ewidencja!$C$8:$C$759=E2084,ewidencja!$F$8:$F$759,0),0))</f>
        <v>0</v>
      </c>
      <c r="H2084" s="101" t="n">
        <f aca="false" t="array" ref="H2084:H2084">SUM(IF(ewidencja!$A$8:$A$759=D2084,IF(ewidencja!$C$8:$C$759=E2084,ewidencja!$G$8:$G$759,0),0))</f>
        <v>0</v>
      </c>
      <c r="K2084" s="111"/>
    </row>
    <row r="2085" s="51" customFormat="true" ht="12.75" hidden="true" customHeight="true" outlineLevel="0" collapsed="false">
      <c r="A2085" s="49" t="s">
        <v>704</v>
      </c>
      <c r="B2085" s="49"/>
      <c r="C2085" s="50" t="str">
        <f aca="false">INDEX((klasyfikacja!$B$2:$B$136),MATCH(A2085,klasyfikacja!$A$2:$A$136,0))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2085" s="98" t="n">
        <v>853</v>
      </c>
      <c r="E2085" s="102" t="n">
        <v>2160</v>
      </c>
      <c r="F2085" s="100" t="n">
        <f aca="false">SUM(G2085:H2085)</f>
        <v>0</v>
      </c>
      <c r="G2085" s="101" t="n">
        <f aca="false" t="array" ref="G2085:G2085">SUM(IF(ewidencja!$A$8:$A$759=D2085,IF(ewidencja!$C$8:$C$759=E2085,ewidencja!$F$8:$F$759,0),0))</f>
        <v>0</v>
      </c>
      <c r="H2085" s="101" t="n">
        <f aca="false" t="array" ref="H2085:H2085">SUM(IF(ewidencja!$A$8:$A$759=D2085,IF(ewidencja!$C$8:$C$759=E2085,ewidencja!$G$8:$G$759,0),0))</f>
        <v>0</v>
      </c>
      <c r="K2085" s="111"/>
    </row>
    <row r="2086" s="51" customFormat="true" ht="12.75" hidden="true" customHeight="true" outlineLevel="0" collapsed="false">
      <c r="A2086" s="49" t="s">
        <v>708</v>
      </c>
      <c r="B2086" s="49"/>
      <c r="C2086" s="50" t="str">
        <f aca="false">INDEX((klasyfikacja!$B$2:$B$136),MATCH(A2086,klasyfikacja!$A$2:$A$136,0))</f>
        <v>Dotacja celowa otrzymana z gminy na zadania bieżące realizowane na podstawie porozumień (umów) między jednostkami samorządu terytorialnego</v>
      </c>
      <c r="D2086" s="98" t="n">
        <v>853</v>
      </c>
      <c r="E2086" s="102" t="n">
        <v>2310</v>
      </c>
      <c r="F2086" s="100" t="n">
        <f aca="false">SUM(G2086:H2086)</f>
        <v>0</v>
      </c>
      <c r="G2086" s="101" t="n">
        <f aca="false" t="array" ref="G2086:G2086">SUM(IF(ewidencja!$A$8:$A$759=D2086,IF(ewidencja!$C$8:$C$759=E2086,ewidencja!$F$8:$F$759,0),0))</f>
        <v>0</v>
      </c>
      <c r="H2086" s="101" t="n">
        <f aca="false" t="array" ref="H2086:H2086">SUM(IF(ewidencja!$A$8:$A$759=D2086,IF(ewidencja!$C$8:$C$759=E2086,ewidencja!$G$8:$G$759,0),0))</f>
        <v>0</v>
      </c>
      <c r="K2086" s="111"/>
    </row>
    <row r="2087" s="51" customFormat="true" ht="25.5" hidden="true" customHeight="false" outlineLevel="0" collapsed="false">
      <c r="A2087" s="49" t="s">
        <v>712</v>
      </c>
      <c r="B2087" s="49"/>
      <c r="C2087" s="50" t="str">
        <f aca="false">INDEX((klasyfikacja!$B$2:$B$136),MATCH(A2087,klasyfikacja!$A$2:$A$136,0))</f>
        <v>Dotacja celowa otrzymana z powiatu na zadania bieżące realizowane na podstawie porozumień (umów) między jednostkami samorządu terytorialnego</v>
      </c>
      <c r="D2087" s="98" t="n">
        <v>853</v>
      </c>
      <c r="E2087" s="102" t="n">
        <v>2320</v>
      </c>
      <c r="F2087" s="100" t="n">
        <f aca="false">SUM(G2087:H2087)</f>
        <v>0</v>
      </c>
      <c r="G2087" s="101" t="n">
        <f aca="false" t="array" ref="G2087:G2087">SUM(IF(ewidencja!$A$8:$A$759=D2087,IF(ewidencja!$C$8:$C$759=E2087,ewidencja!$F$8:$F$759,0),0))</f>
        <v>0</v>
      </c>
      <c r="H2087" s="101" t="n">
        <f aca="false" t="array" ref="H2087:H2087">SUM(IF(ewidencja!$A$8:$A$759=D2087,IF(ewidencja!$C$8:$C$759=E2087,ewidencja!$G$8:$G$759,0),0))</f>
        <v>0</v>
      </c>
      <c r="K2087" s="111"/>
    </row>
    <row r="2088" s="51" customFormat="true" ht="12.75" hidden="true" customHeight="true" outlineLevel="0" collapsed="false">
      <c r="A2088" s="49" t="s">
        <v>714</v>
      </c>
      <c r="B2088" s="49"/>
      <c r="C2088" s="50" t="str">
        <f aca="false">INDEX((klasyfikacja!$B$2:$B$136),MATCH(A2088,klasyfikacja!$A$2:$A$136,0))</f>
        <v>Dotacja celowa otrzymana od samorządu województwa na zadania bieżące realizowane na podstawie porozumień (umów) między jednostkami samorządu terytorialnego</v>
      </c>
      <c r="D2088" s="98" t="n">
        <v>853</v>
      </c>
      <c r="E2088" s="102" t="n">
        <v>2330</v>
      </c>
      <c r="F2088" s="100" t="n">
        <f aca="false">SUM(G2088:H2088)</f>
        <v>0</v>
      </c>
      <c r="G2088" s="101" t="n">
        <f aca="false" t="array" ref="G2088:G2088">SUM(IF(ewidencja!$A$8:$A$759=D2088,IF(ewidencja!$C$8:$C$759=E2088,ewidencja!$F$8:$F$759,0),0))</f>
        <v>0</v>
      </c>
      <c r="H2088" s="101" t="n">
        <f aca="false" t="array" ref="H2088:H2088">SUM(IF(ewidencja!$A$8:$A$759=D2088,IF(ewidencja!$C$8:$C$759=E2088,ewidencja!$G$8:$G$759,0),0))</f>
        <v>0</v>
      </c>
      <c r="K2088" s="111"/>
    </row>
    <row r="2089" s="51" customFormat="true" ht="27" hidden="true" customHeight="true" outlineLevel="0" collapsed="false">
      <c r="A2089" s="49" t="s">
        <v>716</v>
      </c>
      <c r="B2089" s="49"/>
      <c r="C2089" s="50" t="str">
        <f aca="false">INDEX((klasyfikacja!$B$2:$B$136),MATCH(A2089,klasyfikacja!$A$2:$A$136,0))</f>
        <v>Dochody jednostek samorządu terytorialnego związane z realizacją zadań z zakresu administracji rządowej oraz innych zadań zleconych ustawami</v>
      </c>
      <c r="D2089" s="98" t="n">
        <v>853</v>
      </c>
      <c r="E2089" s="102" t="n">
        <v>2360</v>
      </c>
      <c r="F2089" s="100" t="n">
        <f aca="false">SUM(G2089:H2089)</f>
        <v>0</v>
      </c>
      <c r="G2089" s="101" t="n">
        <f aca="false" t="array" ref="G2089:G2089">SUM(IF(ewidencja!$A$8:$A$759=D2089,IF(ewidencja!$C$8:$C$759=E2089,ewidencja!$F$8:$F$759,0),0))</f>
        <v>0</v>
      </c>
      <c r="H2089" s="101" t="n">
        <f aca="false" t="array" ref="H2089:H2089">SUM(IF(ewidencja!$A$8:$A$759=D2089,IF(ewidencja!$C$8:$C$759=E2089,ewidencja!$G$8:$G$759,0),0))</f>
        <v>0</v>
      </c>
      <c r="K2089" s="111"/>
    </row>
    <row r="2090" s="51" customFormat="true" ht="12.75" hidden="true" customHeight="true" outlineLevel="0" collapsed="false">
      <c r="A2090" s="49" t="s">
        <v>718</v>
      </c>
      <c r="B2090" s="49"/>
      <c r="C2090" s="50" t="str">
        <f aca="false">INDEX((klasyfikacja!$B$2:$B$136),MATCH(A2090,klasyfikacja!$A$2:$A$136,0))</f>
        <v>Wpływy do budżetu nadwyżki środków obrotowych samorządowego zakładu budżetowego</v>
      </c>
      <c r="D2090" s="98" t="n">
        <v>853</v>
      </c>
      <c r="E2090" s="102" t="n">
        <v>2370</v>
      </c>
      <c r="F2090" s="100" t="n">
        <f aca="false">SUM(G2090:H2090)</f>
        <v>0</v>
      </c>
      <c r="G2090" s="101" t="n">
        <f aca="false" t="array" ref="G2090:G2090">SUM(IF(ewidencja!$A$8:$A$759=D2090,IF(ewidencja!$C$8:$C$759=E2090,ewidencja!$F$8:$F$759,0),0))</f>
        <v>0</v>
      </c>
      <c r="H2090" s="101" t="n">
        <f aca="false" t="array" ref="H2090:H2090">SUM(IF(ewidencja!$A$8:$A$759=D2090,IF(ewidencja!$C$8:$C$759=E2090,ewidencja!$G$8:$G$759,0),0))</f>
        <v>0</v>
      </c>
      <c r="K2090" s="111"/>
    </row>
    <row r="2091" s="51" customFormat="true" ht="12.75" hidden="true" customHeight="true" outlineLevel="0" collapsed="false">
      <c r="A2091" s="49" t="s">
        <v>720</v>
      </c>
      <c r="B2091" s="49"/>
      <c r="C2091" s="50" t="str">
        <f aca="false">INDEX((klasyfikacja!$B$2:$B$136),MATCH(A2091,klasyfikacja!$A$2:$A$136,0))</f>
        <v>Dotacja otrzymana z państwowego funduszu celowego na realizację zadań bieżących jednostek sektora finansów publicznych</v>
      </c>
      <c r="D2091" s="98" t="n">
        <v>853</v>
      </c>
      <c r="E2091" s="102" t="n">
        <v>2440</v>
      </c>
      <c r="F2091" s="100" t="n">
        <f aca="false">SUM(G2091:H2091)</f>
        <v>0</v>
      </c>
      <c r="G2091" s="101" t="n">
        <f aca="false" t="array" ref="G2091:G2091">SUM(IF(ewidencja!$A$8:$A$759=D2091,IF(ewidencja!$C$8:$C$759=E2091,ewidencja!$F$8:$F$759,0),0))</f>
        <v>0</v>
      </c>
      <c r="H2091" s="101" t="n">
        <f aca="false" t="array" ref="H2091:H2091">SUM(IF(ewidencja!$A$8:$A$759=D2091,IF(ewidencja!$C$8:$C$759=E2091,ewidencja!$G$8:$G$759,0),0))</f>
        <v>0</v>
      </c>
      <c r="K2091" s="111"/>
    </row>
    <row r="2092" s="51" customFormat="true" ht="12.75" hidden="true" customHeight="true" outlineLevel="0" collapsed="false">
      <c r="A2092" s="49" t="s">
        <v>722</v>
      </c>
      <c r="B2092" s="49"/>
      <c r="C2092" s="50" t="str">
        <f aca="false">INDEX((klasyfikacja!$B$2:$B$136),MATCH(A2092,klasyfikacja!$A$2:$A$136,0))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2092" s="98" t="n">
        <v>853</v>
      </c>
      <c r="E2092" s="102" t="n">
        <v>2442</v>
      </c>
      <c r="F2092" s="100" t="n">
        <f aca="false">SUM(G2092:H2092)</f>
        <v>0</v>
      </c>
      <c r="G2092" s="101" t="n">
        <f aca="false" t="array" ref="G2092:G2092">SUM(IF(ewidencja!$A$8:$A$759=D2092,IF(ewidencja!$C$8:$C$759=E2092,ewidencja!$F$8:$F$759,0),0))</f>
        <v>0</v>
      </c>
      <c r="H2092" s="101" t="n">
        <f aca="false" t="array" ref="H2092:H2092">SUM(IF(ewidencja!$A$8:$A$759=D2092,IF(ewidencja!$C$8:$C$759=E2092,ewidencja!$G$8:$G$759,0),0))</f>
        <v>0</v>
      </c>
      <c r="K2092" s="111"/>
    </row>
    <row r="2093" s="51" customFormat="true" ht="12.75" hidden="true" customHeight="true" outlineLevel="0" collapsed="false">
      <c r="A2093" s="49" t="s">
        <v>724</v>
      </c>
      <c r="B2093" s="49"/>
      <c r="C2093" s="50" t="str">
        <f aca="false">INDEX((klasyfikacja!$B$2:$B$136),MATCH(A2093,klasyfikacja!$A$2:$A$136,0))</f>
        <v>Środki otrzymane od pozostałych jednostek zaliczanych do sektora finansów publicznych na realizację zadań bieżących jednostek zaliczanych do sektora finansów publicznych</v>
      </c>
      <c r="D2093" s="98" t="n">
        <v>853</v>
      </c>
      <c r="E2093" s="102" t="n">
        <v>2460</v>
      </c>
      <c r="F2093" s="100" t="n">
        <f aca="false">SUM(G2093:H2093)</f>
        <v>0</v>
      </c>
      <c r="G2093" s="101" t="n">
        <f aca="false" t="array" ref="G2093:G2093">SUM(IF(ewidencja!$A$8:$A$759=D2093,IF(ewidencja!$C$8:$C$759=E2093,ewidencja!$F$8:$F$759,0),0))</f>
        <v>0</v>
      </c>
      <c r="H2093" s="101" t="n">
        <f aca="false" t="array" ref="H2093:H2093">SUM(IF(ewidencja!$A$8:$A$759=D2093,IF(ewidencja!$C$8:$C$759=E2093,ewidencja!$G$8:$G$759,0),0))</f>
        <v>0</v>
      </c>
      <c r="K2093" s="111"/>
    </row>
    <row r="2094" s="51" customFormat="true" ht="12.75" hidden="true" customHeight="true" outlineLevel="0" collapsed="false">
      <c r="A2094" s="49" t="s">
        <v>728</v>
      </c>
      <c r="B2094" s="49"/>
      <c r="C2094" s="50" t="str">
        <f aca="false">INDEX((klasyfikacja!$B$2:$B$136),MATCH(A2094,klasyfikacja!$A$2:$A$136,0))</f>
        <v>Rekompensaty utraconych dochodów w podatkach i opłatach lokalnych</v>
      </c>
      <c r="D2094" s="98" t="n">
        <v>853</v>
      </c>
      <c r="E2094" s="102" t="n">
        <v>2680</v>
      </c>
      <c r="F2094" s="100" t="n">
        <f aca="false">SUM(G2094:H2094)</f>
        <v>0</v>
      </c>
      <c r="G2094" s="101" t="n">
        <f aca="false" t="array" ref="G2094:G2094">SUM(IF(ewidencja!$A$8:$A$759=D2094,IF(ewidencja!$C$8:$C$759=E2094,ewidencja!$F$8:$F$759,0),0))</f>
        <v>0</v>
      </c>
      <c r="H2094" s="101" t="n">
        <f aca="false" t="array" ref="H2094:H2094">SUM(IF(ewidencja!$A$8:$A$759=D2094,IF(ewidencja!$C$8:$C$759=E2094,ewidencja!$G$8:$G$759,0),0))</f>
        <v>0</v>
      </c>
      <c r="K2094" s="111"/>
    </row>
    <row r="2095" s="51" customFormat="true" ht="12.75" hidden="false" customHeight="false" outlineLevel="0" collapsed="false">
      <c r="A2095" s="49" t="n">
        <v>2690</v>
      </c>
      <c r="B2095" s="49"/>
      <c r="C2095" s="50" t="e">
        <f aca="false">INDEX((klasyfikacja!$B$2:$B$136),MATCH(A2095,klasyfikacja!$A$2:$A$136,0))</f>
        <v>#N/A</v>
      </c>
      <c r="D2095" s="98" t="n">
        <v>853</v>
      </c>
      <c r="E2095" s="102" t="n">
        <v>2690</v>
      </c>
      <c r="F2095" s="113" t="n">
        <f aca="false">SUM(G2095:H2095)</f>
        <v>50000</v>
      </c>
      <c r="G2095" s="101" t="n">
        <f aca="false" t="array" ref="G2095:G2095">SUM(IF(ewidencja!$A$8:$A$759=D2095,IF(ewidencja!$C$8:$C$759=E2095,ewidencja!$F$8:$F$759,0),0))</f>
        <v>0</v>
      </c>
      <c r="H2095" s="101" t="n">
        <f aca="false" t="array" ref="H2095:H2095">SUM(IF(ewidencja!$A$8:$A$759=D2095,IF(ewidencja!$C$8:$C$759=E2095,ewidencja!$G$8:$G$759,0),0))</f>
        <v>50000</v>
      </c>
      <c r="K2095" s="111"/>
    </row>
    <row r="2096" s="51" customFormat="true" ht="25.5" hidden="true" customHeight="true" outlineLevel="0" collapsed="false">
      <c r="A2096" s="49" t="s">
        <v>732</v>
      </c>
      <c r="B2096" s="49"/>
      <c r="C2096" s="50" t="str">
        <f aca="false">INDEX((klasyfikacja!$B$2:$B$136),MATCH(A2096,klasyfikacja!$A$2:$A$136,0))</f>
        <v>Środki na dofinansowanie własnych zadań bieżących gmin, powiatów (związków gmin, związków powiatowo-gminnych, związków powiatów), samorządów województw, pozyskane z innych źródeł</v>
      </c>
      <c r="D2096" s="98" t="n">
        <v>853</v>
      </c>
      <c r="E2096" s="102" t="n">
        <v>2700</v>
      </c>
      <c r="F2096" s="100" t="n">
        <f aca="false">SUM(G2096:H2096)</f>
        <v>0</v>
      </c>
      <c r="G2096" s="101" t="n">
        <f aca="false" t="array" ref="G2096:G2096">SUM(IF(ewidencja!$A$8:$A$759=D2096,IF(ewidencja!$C$8:$C$759=E2096,ewidencja!$F$8:$F$759,0),0))</f>
        <v>0</v>
      </c>
      <c r="H2096" s="101" t="n">
        <f aca="false" t="array" ref="H2096:H2096">SUM(IF(ewidencja!$A$8:$A$759=D2096,IF(ewidencja!$C$8:$C$759=E2096,ewidencja!$G$8:$G$759,0),0))</f>
        <v>0</v>
      </c>
      <c r="K2096" s="111"/>
    </row>
    <row r="2097" s="51" customFormat="true" ht="12.75" hidden="true" customHeight="true" outlineLevel="0" collapsed="false">
      <c r="A2097" s="49" t="s">
        <v>734</v>
      </c>
      <c r="B2097" s="49"/>
      <c r="C2097" s="50" t="str">
        <f aca="false">INDEX((klasyfikacja!$B$2:$B$136),MATCH(A2097,klasyfikacja!$A$2:$A$136,0))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2097" s="98" t="n">
        <v>853</v>
      </c>
      <c r="E2097" s="102" t="n">
        <v>2701</v>
      </c>
      <c r="F2097" s="100" t="n">
        <f aca="false">SUM(G2097:H2097)</f>
        <v>0</v>
      </c>
      <c r="G2097" s="101" t="n">
        <f aca="false" t="array" ref="G2097:G2097">SUM(IF(ewidencja!$A$8:$A$759=D2097,IF(ewidencja!$C$8:$C$759=E2097,ewidencja!$F$8:$F$759,0),0))</f>
        <v>0</v>
      </c>
      <c r="H2097" s="101" t="n">
        <f aca="false" t="array" ref="H2097:H2097">SUM(IF(ewidencja!$A$8:$A$759=D2097,IF(ewidencja!$C$8:$C$759=E2097,ewidencja!$G$8:$G$759,0),0))</f>
        <v>0</v>
      </c>
      <c r="K2097" s="111"/>
    </row>
    <row r="2098" s="51" customFormat="true" ht="26.25" hidden="true" customHeight="true" outlineLevel="0" collapsed="false">
      <c r="A2098" s="49" t="s">
        <v>740</v>
      </c>
      <c r="B2098" s="49"/>
      <c r="C2098" s="50" t="str">
        <f aca="false">INDEX((klasyfikacja!$B$2:$B$136),MATCH(A2098,klasyfikacja!$A$2:$A$136,0))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2098" s="98" t="n">
        <v>853</v>
      </c>
      <c r="E2098" s="102" t="n">
        <v>2705</v>
      </c>
      <c r="F2098" s="100" t="n">
        <f aca="false">SUM(G2098:H2098)</f>
        <v>0</v>
      </c>
      <c r="G2098" s="101" t="n">
        <f aca="false" t="array" ref="G2098:G2098">SUM(IF(ewidencja!$A$8:$A$759=D2098,IF(ewidencja!$C$8:$C$759=E2098,ewidencja!$F$8:$F$759,0),0))</f>
        <v>0</v>
      </c>
      <c r="H2098" s="101" t="n">
        <f aca="false" t="array" ref="H2098:H2098">SUM(IF(ewidencja!$A$8:$A$759=D2098,IF(ewidencja!$C$8:$C$759=E2098,ewidencja!$G$8:$G$759,0),0))</f>
        <v>0</v>
      </c>
      <c r="K2098" s="111"/>
    </row>
    <row r="2099" s="51" customFormat="true" ht="12.75" hidden="true" customHeight="true" outlineLevel="0" collapsed="false">
      <c r="A2099" s="49" t="s">
        <v>742</v>
      </c>
      <c r="B2099" s="49"/>
      <c r="C2099" s="50" t="str">
        <f aca="false">INDEX((klasyfikacja!$B$2:$B$136),MATCH(A2099,klasyfikacja!$A$2:$A$136,0))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2099" s="98" t="n">
        <v>853</v>
      </c>
      <c r="E2099" s="102" t="n">
        <v>2706</v>
      </c>
      <c r="F2099" s="100" t="n">
        <f aca="false">SUM(G2099:H2099)</f>
        <v>0</v>
      </c>
      <c r="G2099" s="101" t="n">
        <f aca="false" t="array" ref="G2099:G2099">SUM(IF(ewidencja!$A$8:$A$759=D2099,IF(ewidencja!$C$8:$C$759=E2099,ewidencja!$F$8:$F$759,0),0))</f>
        <v>0</v>
      </c>
      <c r="H2099" s="101" t="n">
        <f aca="false" t="array" ref="H2099:H2099">SUM(IF(ewidencja!$A$8:$A$759=D2099,IF(ewidencja!$C$8:$C$759=E2099,ewidencja!$G$8:$G$759,0),0))</f>
        <v>0</v>
      </c>
      <c r="K2099" s="111"/>
    </row>
    <row r="2100" s="51" customFormat="true" ht="39" hidden="false" customHeight="true" outlineLevel="0" collapsed="false">
      <c r="A2100" s="114" t="n">
        <v>2707</v>
      </c>
      <c r="B2100" s="49"/>
      <c r="C2100" s="115" t="e">
        <f aca="false">INDEX((klasyfikacja!$B$2:$B$136),MATCH(A2100,klasyfikacja!$A$2:$A$136,0))</f>
        <v>#N/A</v>
      </c>
      <c r="D2100" s="98" t="n">
        <v>853</v>
      </c>
      <c r="E2100" s="102" t="n">
        <v>2707</v>
      </c>
      <c r="F2100" s="116" t="n">
        <f aca="false">SUM(G2100:H2100)</f>
        <v>11814</v>
      </c>
      <c r="G2100" s="117" t="n">
        <f aca="false" t="array" ref="G2100:G2100">SUM(IF(ewidencja!$A$8:$A$759=D2100,IF(ewidencja!$C$8:$C$759=E2100,ewidencja!$F$8:$F$759,0),0))</f>
        <v>11814</v>
      </c>
      <c r="H2100" s="117" t="n">
        <f aca="false" t="array" ref="H2100:H2100">SUM(IF(ewidencja!$A$8:$A$759=D2100,IF(ewidencja!$C$8:$C$759=E2100,ewidencja!$G$8:$G$759,0),0))</f>
        <v>0</v>
      </c>
      <c r="K2100" s="111"/>
    </row>
    <row r="2101" s="51" customFormat="true" ht="53.25" hidden="true" customHeight="true" outlineLevel="0" collapsed="false">
      <c r="A2101" s="49" t="s">
        <v>746</v>
      </c>
      <c r="B2101" s="49"/>
      <c r="C2101" s="50" t="str">
        <f aca="false">INDEX((klasyfikacja!$B$2:$B$136),MATCH(A2101,klasyfikacja!$A$2:$A$136,0))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101" s="98" t="n">
        <v>853</v>
      </c>
      <c r="E2101" s="102" t="n">
        <v>2708</v>
      </c>
      <c r="F2101" s="113" t="n">
        <f aca="false">SUM(G2101:H2101)</f>
        <v>0</v>
      </c>
      <c r="G2101" s="101" t="n">
        <f aca="false" t="array" ref="G2101:G2101">SUM(IF(ewidencja!$A$8:$A$759=D2101,IF(ewidencja!$C$8:$C$759=E2101,ewidencja!$F$8:$F$759,0),0))</f>
        <v>0</v>
      </c>
      <c r="H2101" s="101" t="n">
        <f aca="false" t="array" ref="H2101:H2101">SUM(IF(ewidencja!$A$8:$A$759=D2101,IF(ewidencja!$C$8:$C$759=E2101,ewidencja!$G$8:$G$759,0),0))</f>
        <v>0</v>
      </c>
      <c r="K2101" s="111"/>
    </row>
    <row r="2102" s="51" customFormat="true" ht="53.25" hidden="true" customHeight="true" outlineLevel="0" collapsed="false">
      <c r="A2102" s="49" t="s">
        <v>748</v>
      </c>
      <c r="B2102" s="49"/>
      <c r="C2102" s="50" t="str">
        <f aca="false">INDEX((klasyfikacja!$B$2:$B$136),MATCH(A2102,klasyfikacja!$A$2:$A$136,0))</f>
        <v>Środki na dofinansowanie własnych zadań bieżących gmin, powiatów (związków gmin, związków powiatowo-gminnych, związków powiatów), samorządów województw, pozyskane z innych źródeł (Współfinansowanie programów i projektów realizowanych ze środków, o których mowa w art. 5 ust. 3 ustawy, z wyłączeniem środków, o których mowa w art. 5 ust. 3 pkt 2, pkt 5 lit. c i d oraz pkt 6 ustawy)</v>
      </c>
      <c r="D2102" s="98" t="n">
        <v>853</v>
      </c>
      <c r="E2102" s="102" t="n">
        <v>2709</v>
      </c>
      <c r="F2102" s="113" t="n">
        <f aca="false">SUM(G2102:H2102)</f>
        <v>0</v>
      </c>
      <c r="G2102" s="101" t="n">
        <f aca="false" t="array" ref="G2102:G2102">SUM(IF(ewidencja!$A$8:$A$759=D2102,IF(ewidencja!$C$8:$C$759=E2102,ewidencja!$F$8:$F$759,0),0))</f>
        <v>0</v>
      </c>
      <c r="H2102" s="101" t="n">
        <f aca="false" t="array" ref="H2102:H2102">SUM(IF(ewidencja!$A$8:$A$759=D2102,IF(ewidencja!$C$8:$C$759=E2102,ewidencja!$G$8:$G$759,0),0))</f>
        <v>0</v>
      </c>
      <c r="K2102" s="111"/>
    </row>
    <row r="2103" s="51" customFormat="true" ht="12.75" hidden="true" customHeight="true" outlineLevel="0" collapsed="false">
      <c r="A2103" s="49" t="s">
        <v>750</v>
      </c>
      <c r="B2103" s="49"/>
      <c r="C2103" s="50" t="str">
        <f aca="false">INDEX((klasyfikacja!$B$2:$B$136),MATCH(A2103,klasyfikacja!$A$2:$A$136,0))</f>
        <v>Dotacja celowa otrzymana z tytułu pomocy finansowej udzielanej między jednostkami samorządu terytorialnego na dofinansowanie własnych zadań bieżących</v>
      </c>
      <c r="D2103" s="98" t="n">
        <v>853</v>
      </c>
      <c r="E2103" s="102" t="n">
        <v>2710</v>
      </c>
      <c r="F2103" s="100" t="n">
        <f aca="false">SUM(G2103:H2103)</f>
        <v>0</v>
      </c>
      <c r="G2103" s="101" t="n">
        <f aca="false" t="array" ref="G2103:G2103">SUM(IF(ewidencja!$A$8:$A$759=D2103,IF(ewidencja!$C$8:$C$759=E2103,ewidencja!$F$8:$F$759,0),0))</f>
        <v>0</v>
      </c>
      <c r="H2103" s="101" t="n">
        <f aca="false" t="array" ref="H2103:H2103">SUM(IF(ewidencja!$A$8:$A$759=D2103,IF(ewidencja!$C$8:$C$759=E2103,ewidencja!$G$8:$G$759,0),0))</f>
        <v>0</v>
      </c>
      <c r="K2103" s="111"/>
    </row>
    <row r="2104" s="51" customFormat="true" ht="12.75" hidden="true" customHeight="true" outlineLevel="0" collapsed="false">
      <c r="A2104" s="49" t="s">
        <v>752</v>
      </c>
      <c r="B2104" s="49"/>
      <c r="C2104" s="50" t="str">
        <f aca="false">INDEX((klasyfikacja!$B$2:$B$136),MATCH(A2104,klasyfikacja!$A$2:$A$136,0))</f>
        <v>Środki na uzupełnienie dochodów gmin</v>
      </c>
      <c r="D2104" s="98" t="n">
        <v>853</v>
      </c>
      <c r="E2104" s="102" t="n">
        <v>2750</v>
      </c>
      <c r="F2104" s="100" t="n">
        <f aca="false">SUM(G2104:H2104)</f>
        <v>0</v>
      </c>
      <c r="G2104" s="101" t="n">
        <f aca="false" t="array" ref="G2104:G2104">SUM(IF(ewidencja!$A$8:$A$759=D2104,IF(ewidencja!$C$8:$C$759=E2104,ewidencja!$F$8:$F$759,0),0))</f>
        <v>0</v>
      </c>
      <c r="H2104" s="101" t="n">
        <f aca="false" t="array" ref="H2104:H2104">SUM(IF(ewidencja!$A$8:$A$759=D2104,IF(ewidencja!$C$8:$C$759=E2104,ewidencja!$G$8:$G$759,0),0))</f>
        <v>0</v>
      </c>
      <c r="K2104" s="111"/>
    </row>
    <row r="2105" s="112" customFormat="true" ht="12.75" hidden="true" customHeight="true" outlineLevel="0" collapsed="false">
      <c r="A2105" s="49" t="s">
        <v>754</v>
      </c>
      <c r="B2105" s="49"/>
      <c r="C2105" s="50" t="str">
        <f aca="false">INDEX((klasyfikacja!$B$2:$B$136),MATCH(A2105,klasyfikacja!$A$2:$A$136,0))</f>
        <v>Środki na uzupełnienie dochodów powiatów</v>
      </c>
      <c r="D2105" s="98" t="n">
        <v>853</v>
      </c>
      <c r="E2105" s="102" t="n">
        <v>2760</v>
      </c>
      <c r="F2105" s="100" t="n">
        <f aca="false">SUM(G2105:H2105)</f>
        <v>0</v>
      </c>
      <c r="G2105" s="101" t="n">
        <f aca="false" t="array" ref="G2105:G2105">SUM(IF(ewidencja!$A$8:$A$759=D2105,IF(ewidencja!$C$8:$C$759=E2105,ewidencja!$F$8:$F$759,0),0))</f>
        <v>0</v>
      </c>
      <c r="H2105" s="101" t="n">
        <f aca="false" t="array" ref="H2105:H2105">SUM(IF(ewidencja!$A$8:$A$759=D2105,IF(ewidencja!$C$8:$C$759=E2105,ewidencja!$G$8:$G$759,0),0))</f>
        <v>0</v>
      </c>
    </row>
    <row r="2106" s="112" customFormat="true" ht="12.75" hidden="true" customHeight="true" outlineLevel="0" collapsed="false">
      <c r="A2106" s="49" t="s">
        <v>756</v>
      </c>
      <c r="B2106" s="49"/>
      <c r="C2106" s="50" t="str">
        <f aca="false">INDEX((klasyfikacja!$B$2:$B$136),MATCH(A2106,klasyfikacja!$A$2:$A$136,0))</f>
        <v>Środki na utrzymanie rzecznych przepraw promowych oraz na remonty, utrzymanie, ochronę i zarządzanie drogami krajowymi i wojewódzkimi w granicach miast na prawach powiatu</v>
      </c>
      <c r="D2106" s="98" t="n">
        <v>853</v>
      </c>
      <c r="E2106" s="102" t="n">
        <v>2790</v>
      </c>
      <c r="F2106" s="100" t="n">
        <f aca="false">SUM(G2106:H2106)</f>
        <v>0</v>
      </c>
      <c r="G2106" s="101" t="n">
        <f aca="false" t="array" ref="G2106:G2106">SUM(IF(ewidencja!$A$8:$A$759=D2106,IF(ewidencja!$C$8:$C$759=E2106,ewidencja!$F$8:$F$759,0),0))</f>
        <v>0</v>
      </c>
      <c r="H2106" s="101" t="n">
        <f aca="false" t="array" ref="H2106:H2106">SUM(IF(ewidencja!$A$8:$A$759=D2106,IF(ewidencja!$C$8:$C$759=E2106,ewidencja!$G$8:$G$759,0),0))</f>
        <v>0</v>
      </c>
    </row>
    <row r="2107" s="112" customFormat="true" ht="12.75" hidden="true" customHeight="true" outlineLevel="0" collapsed="false">
      <c r="A2107" s="49" t="s">
        <v>758</v>
      </c>
      <c r="B2107" s="49"/>
      <c r="C2107" s="50" t="str">
        <f aca="false">INDEX((klasyfikacja!$B$2:$B$136),MATCH(A2107,klasyfikacja!$A$2:$A$136,0))</f>
        <v>Dotacja z budżetu państwa dla gmin uzdrowiskowych</v>
      </c>
      <c r="D2107" s="98" t="n">
        <v>853</v>
      </c>
      <c r="E2107" s="102" t="n">
        <v>2870</v>
      </c>
      <c r="F2107" s="100" t="n">
        <f aca="false">SUM(G2107:H2107)</f>
        <v>0</v>
      </c>
      <c r="G2107" s="101" t="n">
        <f aca="false" t="array" ref="G2107:G2107">SUM(IF(ewidencja!$A$8:$A$759=D2107,IF(ewidencja!$C$8:$C$759=E2107,ewidencja!$F$8:$F$759,0),0))</f>
        <v>0</v>
      </c>
      <c r="H2107" s="101" t="n">
        <f aca="false" t="array" ref="H2107:H2107">SUM(IF(ewidencja!$A$8:$A$759=D2107,IF(ewidencja!$C$8:$C$759=E2107,ewidencja!$G$8:$G$759,0),0))</f>
        <v>0</v>
      </c>
    </row>
    <row r="2108" s="112" customFormat="true" ht="38.25" hidden="true" customHeight="true" outlineLevel="0" collapsed="false">
      <c r="A2108" s="49" t="s">
        <v>760</v>
      </c>
      <c r="B2108" s="49"/>
      <c r="C2108" s="50" t="str">
        <f aca="false">INDEX((klasyfikacja!$B$2:$B$136),MATCH(A2108,klasyfikacja!$A$2:$A$136,0))</f>
        <v>Wpływy ze zwrotów dotacji oraz płatności wykorzystanych niezgodnie z przeznaczeniem lub wykorzystanych z naruszeniem procedur, o których mowa w art. 184 ustawy, pobranych nienależnie lub w nadmiernej wysokości</v>
      </c>
      <c r="D2108" s="98" t="n">
        <v>853</v>
      </c>
      <c r="E2108" s="102" t="n">
        <v>2910</v>
      </c>
      <c r="F2108" s="100" t="n">
        <f aca="false">SUM(G2108:H2108)</f>
        <v>0</v>
      </c>
      <c r="G2108" s="101" t="n">
        <f aca="false" t="array" ref="G2108:G2108">SUM(IF(ewidencja!$A$8:$A$759=D2108,IF(ewidencja!$C$8:$C$759=E2108,ewidencja!$F$8:$F$759,0),0))</f>
        <v>0</v>
      </c>
      <c r="H2108" s="101" t="n">
        <f aca="false" t="array" ref="H2108:H2108">SUM(IF(ewidencja!$A$8:$A$759=D2108,IF(ewidencja!$C$8:$C$759=E2108,ewidencja!$G$8:$G$759,0),0))</f>
        <v>0</v>
      </c>
    </row>
    <row r="2109" s="112" customFormat="true" ht="38.25" hidden="true" customHeight="true" outlineLevel="0" collapsed="false">
      <c r="A2109" s="49" t="s">
        <v>762</v>
      </c>
      <c r="B2109" s="49"/>
      <c r="C2109" s="50" t="str">
        <f aca="false">INDEX((klasyfikacja!$B$2:$B$136),MATCH(A2109,klasyfikacja!$A$2:$A$136,0))</f>
        <v>Subwencje ogólne z budżetu państwa</v>
      </c>
      <c r="D2109" s="98" t="n">
        <v>853</v>
      </c>
      <c r="E2109" s="102" t="n">
        <v>2920</v>
      </c>
      <c r="F2109" s="100" t="n">
        <f aca="false">SUM(G2109:H2109)</f>
        <v>0</v>
      </c>
      <c r="G2109" s="101" t="n">
        <f aca="false" t="array" ref="G2109:G2109">SUM(IF(ewidencja!$A$8:$A$759=D2109,IF(ewidencja!$C$8:$C$759=E2109,ewidencja!$F$8:$F$759,0),0))</f>
        <v>0</v>
      </c>
      <c r="H2109" s="101" t="n">
        <f aca="false" t="array" ref="H2109:H2109">SUM(IF(ewidencja!$A$8:$A$759=D2109,IF(ewidencja!$C$8:$C$759=E2109,ewidencja!$G$8:$G$759,0),0))</f>
        <v>0</v>
      </c>
    </row>
    <row r="2110" s="112" customFormat="true" ht="12.75" hidden="true" customHeight="true" outlineLevel="0" collapsed="false">
      <c r="A2110" s="49" t="s">
        <v>764</v>
      </c>
      <c r="B2110" s="49"/>
      <c r="C2110" s="50" t="str">
        <f aca="false">INDEX((klasyfikacja!$B$2:$B$136),MATCH(A2110,klasyfikacja!$A$2:$A$136,0))</f>
        <v>Wpływy ze zwrotów niewykorzystanych dotacji oraz płatności</v>
      </c>
      <c r="D2110" s="98" t="n">
        <v>853</v>
      </c>
      <c r="E2110" s="102" t="n">
        <v>2950</v>
      </c>
      <c r="F2110" s="100" t="n">
        <f aca="false">SUM(G2110:H2110)</f>
        <v>0</v>
      </c>
      <c r="G2110" s="101" t="n">
        <f aca="false" t="array" ref="G2110:G2110">SUM(IF(ewidencja!$A$8:$A$759=D2110,IF(ewidencja!$C$8:$C$759=E2110,ewidencja!$F$8:$F$759,0),0))</f>
        <v>0</v>
      </c>
      <c r="H2110" s="101" t="n">
        <f aca="false" t="array" ref="H2110:H2110">SUM(IF(ewidencja!$A$8:$A$759=D2110,IF(ewidencja!$C$8:$C$759=E2110,ewidencja!$G$8:$G$759,0),0))</f>
        <v>0</v>
      </c>
    </row>
    <row r="2111" s="112" customFormat="true" ht="18" hidden="true" customHeight="true" outlineLevel="0" collapsed="false">
      <c r="A2111" s="94"/>
      <c r="B2111" s="94"/>
      <c r="C2111" s="95" t="s">
        <v>869</v>
      </c>
      <c r="D2111" s="98"/>
      <c r="E2111" s="104"/>
      <c r="F2111" s="123" t="n">
        <f aca="false">SUM(G2111:H2111)</f>
        <v>0</v>
      </c>
      <c r="G2111" s="97" t="n">
        <f aca="false">SUM(G2112:G2146)</f>
        <v>0</v>
      </c>
      <c r="H2111" s="97" t="n">
        <f aca="false">SUM(H2112:H2146)</f>
        <v>0</v>
      </c>
    </row>
    <row r="2112" s="112" customFormat="true" ht="12.75" hidden="true" customHeight="true" outlineLevel="0" collapsed="false">
      <c r="A2112" s="49" t="s">
        <v>766</v>
      </c>
      <c r="B2112" s="49"/>
      <c r="C2112" s="50" t="str">
        <f aca="false">INDEX((klasyfikacja!$B$2:$B$136),MATCH(A2112,klasyfikacja!$A$2:$A$136,0))</f>
        <v>Wpływy z tytułu przekształcenia prawa użytkowania wieczystego w prawo własności</v>
      </c>
      <c r="D2112" s="98" t="n">
        <v>853</v>
      </c>
      <c r="E2112" s="102" t="s">
        <v>419</v>
      </c>
      <c r="F2112" s="100" t="n">
        <f aca="false">SUM(G2112:H2112)</f>
        <v>0</v>
      </c>
      <c r="G2112" s="101" t="n">
        <f aca="false" t="array" ref="G2112:G2112">SUM(IF(ewidencja!$A$8:$A$759=D2112,IF(ewidencja!$C$8:$C$759=E2112,ewidencja!$F$8:$F$759,0),0))</f>
        <v>0</v>
      </c>
      <c r="H2112" s="101" t="n">
        <f aca="false" t="array" ref="H2112:H2112">SUM(IF(ewidencja!$A$8:$A$759=D2112,IF(ewidencja!$C$8:$C$759=E2112,ewidencja!$G$8:$G$759,0),0))</f>
        <v>0</v>
      </c>
    </row>
    <row r="2113" s="112" customFormat="true" ht="12.75" hidden="true" customHeight="true" outlineLevel="0" collapsed="false">
      <c r="A2113" s="49" t="s">
        <v>768</v>
      </c>
      <c r="B2113" s="49"/>
      <c r="C2113" s="50" t="str">
        <f aca="false">INDEX((klasyfikacja!$B$2:$B$136),MATCH(A2113,klasyfikacja!$A$2:$A$136,0))</f>
        <v>Wpłaty z tytułu odpłatnego nabycia prawa własności oraz prawa użytkowania wieczystego nieruchomości</v>
      </c>
      <c r="D2113" s="98" t="n">
        <v>853</v>
      </c>
      <c r="E2113" s="102" t="s">
        <v>475</v>
      </c>
      <c r="F2113" s="100" t="n">
        <f aca="false">SUM(G2113:H2113)</f>
        <v>0</v>
      </c>
      <c r="G2113" s="101" t="n">
        <f aca="false" t="array" ref="G2113:G2113">SUM(IF(ewidencja!$A$8:$A$759=D2113,IF(ewidencja!$C$8:$C$759=E2113,ewidencja!$F$8:$F$759,0),0))</f>
        <v>0</v>
      </c>
      <c r="H2113" s="101" t="n">
        <f aca="false" t="array" ref="H2113:H2113">SUM(IF(ewidencja!$A$8:$A$759=D2113,IF(ewidencja!$C$8:$C$759=E2113,ewidencja!$G$8:$G$759,0),0))</f>
        <v>0</v>
      </c>
    </row>
    <row r="2114" s="112" customFormat="true" ht="12.75" hidden="true" customHeight="true" outlineLevel="0" collapsed="false">
      <c r="A2114" s="49" t="s">
        <v>770</v>
      </c>
      <c r="B2114" s="49"/>
      <c r="C2114" s="50" t="str">
        <f aca="false">INDEX((klasyfikacja!$B$2:$B$136),MATCH(A2114,klasyfikacja!$A$2:$A$136,0))</f>
        <v>Wpływy ze zbycia praw majątkowych</v>
      </c>
      <c r="D2114" s="98" t="n">
        <v>853</v>
      </c>
      <c r="E2114" s="102" t="s">
        <v>870</v>
      </c>
      <c r="F2114" s="100" t="n">
        <f aca="false">SUM(G2114:H2114)</f>
        <v>0</v>
      </c>
      <c r="G2114" s="101" t="n">
        <f aca="false" t="array" ref="G2114:G2114">SUM(IF(ewidencja!$A$8:$A$759=D2114,IF(ewidencja!$C$8:$C$759=E2114,ewidencja!$F$8:$F$759,0),0))</f>
        <v>0</v>
      </c>
      <c r="H2114" s="101" t="n">
        <f aca="false" t="array" ref="H2114:H2114">SUM(IF(ewidencja!$A$8:$A$759=D2114,IF(ewidencja!$C$8:$C$759=E2114,ewidencja!$G$8:$G$759,0),0))</f>
        <v>0</v>
      </c>
    </row>
    <row r="2115" s="112" customFormat="true" ht="12.75" hidden="true" customHeight="true" outlineLevel="0" collapsed="false">
      <c r="A2115" s="49" t="s">
        <v>772</v>
      </c>
      <c r="B2115" s="49"/>
      <c r="C2115" s="50" t="str">
        <f aca="false">INDEX((klasyfikacja!$B$2:$B$136),MATCH(A2115,klasyfikacja!$A$2:$A$136,0))</f>
        <v>Wpływy z tytułu odszkodowania za przejęte nieruchomości pod inwestycje celu publicznego</v>
      </c>
      <c r="D2115" s="98" t="n">
        <v>853</v>
      </c>
      <c r="E2115" s="102" t="s">
        <v>871</v>
      </c>
      <c r="F2115" s="100" t="n">
        <f aca="false">SUM(G2115:H2115)</f>
        <v>0</v>
      </c>
      <c r="G2115" s="101" t="n">
        <f aca="false" t="array" ref="G2115:G2115">SUM(IF(ewidencja!$A$8:$A$759=D2115,IF(ewidencja!$C$8:$C$759=E2115,ewidencja!$F$8:$F$759,0),0))</f>
        <v>0</v>
      </c>
      <c r="H2115" s="101" t="n">
        <f aca="false" t="array" ref="H2115:H2115">SUM(IF(ewidencja!$A$8:$A$759=D2115,IF(ewidencja!$C$8:$C$759=E2115,ewidencja!$G$8:$G$759,0),0))</f>
        <v>0</v>
      </c>
    </row>
    <row r="2116" s="112" customFormat="true" ht="12.75" hidden="true" customHeight="true" outlineLevel="0" collapsed="false">
      <c r="A2116" s="49" t="s">
        <v>774</v>
      </c>
      <c r="B2116" s="49"/>
      <c r="C2116" s="50" t="str">
        <f aca="false">INDEX((klasyfikacja!$B$2:$B$136),MATCH(A2116,klasyfikacja!$A$2:$A$136,0))</f>
        <v>Wpływy ze sprzedaży składników majątkowych</v>
      </c>
      <c r="D2116" s="98" t="n">
        <v>853</v>
      </c>
      <c r="E2116" s="102" t="s">
        <v>472</v>
      </c>
      <c r="F2116" s="100" t="n">
        <f aca="false">SUM(G2116:H2116)</f>
        <v>0</v>
      </c>
      <c r="G2116" s="101" t="n">
        <f aca="false" t="array" ref="G2116:G2116">SUM(IF(ewidencja!$A$8:$A$759=D2116,IF(ewidencja!$C$8:$C$759=E2116,ewidencja!$F$8:$F$759,0),0))</f>
        <v>0</v>
      </c>
      <c r="H2116" s="101" t="n">
        <f aca="false" t="array" ref="H2116:H2116">SUM(IF(ewidencja!$A$8:$A$759=D2116,IF(ewidencja!$C$8:$C$759=E2116,ewidencja!$G$8:$G$759,0),0))</f>
        <v>0</v>
      </c>
    </row>
    <row r="2117" s="112" customFormat="true" ht="12.75" hidden="true" customHeight="true" outlineLevel="0" collapsed="false">
      <c r="A2117" s="49" t="s">
        <v>776</v>
      </c>
      <c r="B2117" s="49"/>
      <c r="C2117" s="50" t="str">
        <f aca="false">INDEX((klasyfikacja!$B$2:$B$136),MATCH(A2117,klasyfikacja!$A$2:$A$136,0))</f>
        <v>Środki z Funduszu Przeciwdziałania COVID-19 na finansowanie lub dofinansowanie kosztów realizacji inwestycji i zakupów inwestycyjnych związanych z przeciwdziałaniem COVID-19</v>
      </c>
      <c r="D2117" s="98" t="n">
        <v>853</v>
      </c>
      <c r="E2117" s="102" t="n">
        <v>6090</v>
      </c>
      <c r="F2117" s="100" t="n">
        <f aca="false">SUM(G2117:H2117)</f>
        <v>0</v>
      </c>
      <c r="G2117" s="101" t="n">
        <f aca="false" t="array" ref="G2117:G2117">SUM(IF(ewidencja!$A$8:$A$759=D2117,IF(ewidencja!$C$8:$C$759=E2117,ewidencja!$F$8:$F$759,0),0))</f>
        <v>0</v>
      </c>
      <c r="H2117" s="101" t="n">
        <f aca="false" t="array" ref="H2117:H2117">SUM(IF(ewidencja!$A$8:$A$759=D2117,IF(ewidencja!$C$8:$C$759=E2117,ewidencja!$G$8:$G$759,0),0))</f>
        <v>0</v>
      </c>
    </row>
    <row r="2118" s="112" customFormat="true" ht="12.75" hidden="true" customHeight="true" outlineLevel="0" collapsed="false">
      <c r="A2118" s="49" t="s">
        <v>778</v>
      </c>
      <c r="B2118" s="49"/>
      <c r="C2118" s="50" t="str">
        <f aca="false">INDEX((klasyfikacja!$B$2:$B$136),MATCH(A2118,klasyfikacja!$A$2:$A$136,0))</f>
        <v>Środki na inwestycje na drogach publicznych powiatowych i wojewódzkich oraz na drogach powiatowych, wojewódzkich i krajowych w granicach miast na prawach powiatu</v>
      </c>
      <c r="D2118" s="98" t="n">
        <v>853</v>
      </c>
      <c r="E2118" s="102" t="n">
        <v>6180</v>
      </c>
      <c r="F2118" s="100" t="n">
        <f aca="false">SUM(G2118:H2118)</f>
        <v>0</v>
      </c>
      <c r="G2118" s="101" t="n">
        <f aca="false" t="array" ref="G2118:G2118">SUM(IF(ewidencja!$A$8:$A$759=D2118,IF(ewidencja!$C$8:$C$759=E2118,ewidencja!$F$8:$F$759,0),0))</f>
        <v>0</v>
      </c>
      <c r="H2118" s="101" t="n">
        <f aca="false" t="array" ref="H2118:H2118">SUM(IF(ewidencja!$A$8:$A$759=D2118,IF(ewidencja!$C$8:$C$759=E2118,ewidencja!$G$8:$G$759,0),0))</f>
        <v>0</v>
      </c>
    </row>
    <row r="2119" s="112" customFormat="true" ht="51" hidden="true" customHeight="true" outlineLevel="0" collapsed="false">
      <c r="A2119" s="49" t="s">
        <v>780</v>
      </c>
      <c r="B2119" s="49"/>
      <c r="C2119" s="50" t="str">
        <f aca="false">INDEX((klasyfikacja!$B$2:$B$136),MATCH(A2119,klasyfikacja!$A$2:$A$136,0))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119" s="98" t="n">
        <v>853</v>
      </c>
      <c r="E2119" s="102" t="n">
        <v>6207</v>
      </c>
      <c r="F2119" s="113" t="n">
        <f aca="false">SUM(G2119:H2119)</f>
        <v>0</v>
      </c>
      <c r="G2119" s="101" t="n">
        <f aca="false" t="array" ref="G2119:G2119">SUM(IF(ewidencja!$A$8:$A$759=D2119,IF(ewidencja!$C$8:$C$759=E2119,ewidencja!$F$8:$F$759,0),0))</f>
        <v>0</v>
      </c>
      <c r="H2119" s="101" t="n">
        <f aca="false" t="array" ref="H2119:H2119">SUM(IF(ewidencja!$A$8:$A$759=D2119,IF(ewidencja!$C$8:$C$759=E2119,ewidencja!$G$8:$G$759,0),0))</f>
        <v>0</v>
      </c>
    </row>
    <row r="2120" s="112" customFormat="true" ht="63.75" hidden="true" customHeight="true" outlineLevel="0" collapsed="false">
      <c r="A2120" s="49" t="s">
        <v>782</v>
      </c>
      <c r="B2120" s="49"/>
      <c r="C2120" s="50" t="str">
        <f aca="false">INDEX((klasyfikacja!$B$2:$B$136),MATCH(A2120,klasyfikacja!$A$2:$A$136,0))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120" s="98" t="n">
        <v>853</v>
      </c>
      <c r="E2120" s="102" t="n">
        <v>6208</v>
      </c>
      <c r="F2120" s="100" t="n">
        <f aca="false">SUM(G2120:H2120)</f>
        <v>0</v>
      </c>
      <c r="G2120" s="101" t="n">
        <f aca="false" t="array" ref="G2120:G2120">SUM(IF(ewidencja!$A$8:$A$759=D2120,IF(ewidencja!$C$8:$C$759=E2120,ewidencja!$F$8:$F$759,0),0))</f>
        <v>0</v>
      </c>
      <c r="H2120" s="101" t="n">
        <f aca="false" t="array" ref="H2120:H2120">SUM(IF(ewidencja!$A$8:$A$759=D2120,IF(ewidencja!$C$8:$C$759=E2120,ewidencja!$G$8:$G$759,0),0))</f>
        <v>0</v>
      </c>
    </row>
    <row r="2121" s="112" customFormat="true" ht="53.25" hidden="true" customHeight="true" outlineLevel="0" collapsed="false">
      <c r="A2121" s="49" t="s">
        <v>784</v>
      </c>
      <c r="B2121" s="49"/>
      <c r="C2121" s="50" t="str">
        <f aca="false">INDEX((klasyfikacja!$B$2:$B$136),MATCH(A2121,klasyfikacja!$A$2:$A$136,0))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121" s="98" t="n">
        <v>853</v>
      </c>
      <c r="E2121" s="102" t="n">
        <v>6209</v>
      </c>
      <c r="F2121" s="113" t="n">
        <f aca="false">SUM(G2121:H2121)</f>
        <v>0</v>
      </c>
      <c r="G2121" s="101" t="n">
        <f aca="false" t="array" ref="G2121:G2121">SUM(IF(ewidencja!$A$8:$A$759=D2121,IF(ewidencja!$C$8:$C$759=E2121,ewidencja!$F$8:$F$759,0),0))</f>
        <v>0</v>
      </c>
      <c r="H2121" s="101" t="n">
        <f aca="false" t="array" ref="H2121:H2121">SUM(IF(ewidencja!$A$8:$A$759=D2121,IF(ewidencja!$C$8:$C$759=E2121,ewidencja!$G$8:$G$759,0),0))</f>
        <v>0</v>
      </c>
    </row>
    <row r="2122" s="112" customFormat="true" ht="38.25" hidden="true" customHeight="true" outlineLevel="0" collapsed="false">
      <c r="A2122" s="49" t="s">
        <v>786</v>
      </c>
      <c r="B2122" s="49"/>
      <c r="C2122" s="50" t="str">
        <f aca="false">INDEX((klasyfikacja!$B$2:$B$136),MATCH(A2122,klasyfikacja!$A$2:$A$136,0))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122" s="98" t="n">
        <v>853</v>
      </c>
      <c r="E2122" s="102" t="n">
        <v>6257</v>
      </c>
      <c r="F2122" s="113" t="n">
        <f aca="false">SUM(G2122:H2122)</f>
        <v>0</v>
      </c>
      <c r="G2122" s="101" t="n">
        <f aca="false" t="array" ref="G2122:G2122">SUM(IF(ewidencja!$A$8:$A$759=D2122,IF(ewidencja!$C$8:$C$759=E2122,ewidencja!$F$8:$F$759,0),0))</f>
        <v>0</v>
      </c>
      <c r="H2122" s="101" t="n">
        <f aca="false" t="array" ref="H2122:H2122">SUM(IF(ewidencja!$A$8:$A$759=D2122,IF(ewidencja!$C$8:$C$759=E2122,ewidencja!$G$8:$G$759,0),0))</f>
        <v>0</v>
      </c>
    </row>
    <row r="2123" s="112" customFormat="true" ht="53.25" hidden="true" customHeight="true" outlineLevel="0" collapsed="false">
      <c r="A2123" s="49" t="s">
        <v>787</v>
      </c>
      <c r="B2123" s="49"/>
      <c r="C2123" s="50" t="str">
        <f aca="false">INDEX((klasyfikacja!$B$2:$B$136),MATCH(A2123,klasyfikacja!$A$2:$A$136,0))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123" s="98" t="n">
        <v>853</v>
      </c>
      <c r="E2123" s="102" t="n">
        <v>6258</v>
      </c>
      <c r="F2123" s="100" t="n">
        <f aca="false">SUM(G2123:H2123)</f>
        <v>0</v>
      </c>
      <c r="G2123" s="101" t="n">
        <f aca="false" t="array" ref="G2123:G2123">SUM(IF(ewidencja!$A$8:$A$759=D2123,IF(ewidencja!$C$8:$C$759=E2123,ewidencja!$F$8:$F$759,0),0))</f>
        <v>0</v>
      </c>
      <c r="H2123" s="101" t="n">
        <f aca="false" t="array" ref="H2123:H2123">SUM(IF(ewidencja!$A$8:$A$759=D2123,IF(ewidencja!$C$8:$C$759=E2123,ewidencja!$G$8:$G$759,0),0))</f>
        <v>0</v>
      </c>
    </row>
    <row r="2124" s="112" customFormat="true" ht="63.75" hidden="true" customHeight="true" outlineLevel="0" collapsed="false">
      <c r="A2124" s="114" t="s">
        <v>788</v>
      </c>
      <c r="B2124" s="49"/>
      <c r="C2124" s="115" t="str">
        <f aca="false">INDEX((klasyfikacja!$B$2:$B$136),MATCH(A2124,klasyfikacja!$A$2:$A$136,0))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124" s="98" t="n">
        <v>853</v>
      </c>
      <c r="E2124" s="102" t="n">
        <v>6259</v>
      </c>
      <c r="F2124" s="116" t="n">
        <f aca="false">SUM(G2124:H2124)</f>
        <v>0</v>
      </c>
      <c r="G2124" s="117" t="n">
        <f aca="false" t="array" ref="G2124:G2124">SUM(IF(ewidencja!$A$8:$A$759=D2124,IF(ewidencja!$C$8:$C$759=E2124,ewidencja!$F$8:$F$759,0),0))</f>
        <v>0</v>
      </c>
      <c r="H2124" s="117" t="n">
        <f aca="false" t="array" ref="H2124:H2124">SUM(IF(ewidencja!$A$8:$A$759=D2124,IF(ewidencja!$C$8:$C$759=E2124,ewidencja!$G$8:$G$759,0),0))</f>
        <v>0</v>
      </c>
    </row>
    <row r="2125" s="112" customFormat="true" ht="12.75" hidden="true" customHeight="true" outlineLevel="0" collapsed="false">
      <c r="A2125" s="49" t="s">
        <v>789</v>
      </c>
      <c r="B2125" s="49"/>
      <c r="C2125" s="50" t="str">
        <f aca="false">INDEX((klasyfikacja!$B$2:$B$136),MATCH(A2125,klasyfikacja!$A$2:$A$136,0))</f>
        <v>Dotacja otrzymana z państwowych funduszy celowych na finansowanie lub dofinansowanie kosztów realizacji inwestycji i zakupów inwestycyjnych jednostek sektora finansów publicznych</v>
      </c>
      <c r="D2125" s="98" t="n">
        <v>853</v>
      </c>
      <c r="E2125" s="102" t="n">
        <v>6260</v>
      </c>
      <c r="F2125" s="100" t="n">
        <f aca="false">SUM(G2125:H2125)</f>
        <v>0</v>
      </c>
      <c r="G2125" s="101" t="n">
        <f aca="false" t="array" ref="G2125:G2125">SUM(IF(ewidencja!$A$8:$A$759=D2125,IF(ewidencja!$C$8:$C$759=E2125,ewidencja!$F$8:$F$759,0),0))</f>
        <v>0</v>
      </c>
      <c r="H2125" s="101" t="n">
        <f aca="false" t="array" ref="H2125:H2125">SUM(IF(ewidencja!$A$8:$A$759=D2125,IF(ewidencja!$C$8:$C$759=E2125,ewidencja!$G$8:$G$759,0),0))</f>
        <v>0</v>
      </c>
    </row>
    <row r="2126" s="112" customFormat="true" ht="12.75" hidden="true" customHeight="true" outlineLevel="0" collapsed="false">
      <c r="A2126" s="49" t="s">
        <v>791</v>
      </c>
      <c r="B2126" s="49"/>
      <c r="C2126" s="50" t="str">
        <f aca="false">INDEX((klasyfikacja!$B$2:$B$136),MATCH(A2126,klasyfikacja!$A$2:$A$136,0))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126" s="98" t="n">
        <v>853</v>
      </c>
      <c r="E2126" s="102" t="n">
        <v>6280</v>
      </c>
      <c r="F2126" s="100" t="n">
        <f aca="false">SUM(G2126:H2126)</f>
        <v>0</v>
      </c>
      <c r="G2126" s="101" t="n">
        <f aca="false" t="array" ref="G2126:G2126">SUM(IF(ewidencja!$A$8:$A$759=D2126,IF(ewidencja!$C$8:$C$759=E2126,ewidencja!$F$8:$F$759,0),0))</f>
        <v>0</v>
      </c>
      <c r="H2126" s="101" t="n">
        <f aca="false" t="array" ref="H2126:H2126">SUM(IF(ewidencja!$A$8:$A$759=D2126,IF(ewidencja!$C$8:$C$759=E2126,ewidencja!$G$8:$G$759,0),0))</f>
        <v>0</v>
      </c>
    </row>
    <row r="2127" s="112" customFormat="true" ht="12.75" hidden="true" customHeight="true" outlineLevel="0" collapsed="false">
      <c r="A2127" s="49" t="s">
        <v>795</v>
      </c>
      <c r="B2127" s="49"/>
      <c r="C2127" s="50" t="str">
        <f aca="false">INDEX((klasyfikacja!$B$2:$B$136),MATCH(A2127,klasyfikacja!$A$2:$A$136,0))</f>
        <v>Środki na dofinansowanie własnych inwestycji gmin, powiatów (związków gmin, związków powiatowo-gminnych, związków powiatów), samorządów województw, pozyskane z innych źródeł</v>
      </c>
      <c r="D2127" s="98" t="n">
        <v>853</v>
      </c>
      <c r="E2127" s="102" t="n">
        <v>6290</v>
      </c>
      <c r="F2127" s="100" t="n">
        <f aca="false">SUM(G2127:H2127)</f>
        <v>0</v>
      </c>
      <c r="G2127" s="101" t="n">
        <f aca="false" t="array" ref="G2127:G2127">SUM(IF(ewidencja!$A$8:$A$759=D2127,IF(ewidencja!$C$8:$C$759=E2127,ewidencja!$F$8:$F$759,0),0))</f>
        <v>0</v>
      </c>
      <c r="H2127" s="101" t="n">
        <f aca="false" t="array" ref="H2127:H2127">SUM(IF(ewidencja!$A$8:$A$759=D2127,IF(ewidencja!$C$8:$C$759=E2127,ewidencja!$G$8:$G$759,0),0))</f>
        <v>0</v>
      </c>
    </row>
    <row r="2128" s="112" customFormat="true" ht="12.75" hidden="true" customHeight="true" outlineLevel="0" collapsed="false">
      <c r="A2128" s="49" t="s">
        <v>797</v>
      </c>
      <c r="B2128" s="49"/>
      <c r="C2128" s="50" t="str">
        <f aca="false">INDEX((klasyfikacja!$B$2:$B$136),MATCH(A2128,klasyfikacja!$A$2:$A$136,0))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2128" s="98" t="n">
        <v>853</v>
      </c>
      <c r="E2128" s="102" t="n">
        <v>6291</v>
      </c>
      <c r="F2128" s="100" t="n">
        <f aca="false">SUM(G2128:H2128)</f>
        <v>0</v>
      </c>
      <c r="G2128" s="101" t="n">
        <f aca="false" t="array" ref="G2128:G2128">SUM(IF(ewidencja!$A$8:$A$759=D2128,IF(ewidencja!$C$8:$C$759=E2128,ewidencja!$F$8:$F$759,0),0))</f>
        <v>0</v>
      </c>
      <c r="H2128" s="101" t="n">
        <f aca="false" t="array" ref="H2128:H2128">SUM(IF(ewidencja!$A$8:$A$759=D2128,IF(ewidencja!$C$8:$C$759=E2128,ewidencja!$G$8:$G$759,0),0))</f>
        <v>0</v>
      </c>
    </row>
    <row r="2129" s="112" customFormat="true" ht="12.75" hidden="true" customHeight="true" outlineLevel="0" collapsed="false">
      <c r="A2129" s="49" t="s">
        <v>801</v>
      </c>
      <c r="B2129" s="49"/>
      <c r="C2129" s="50" t="str">
        <f aca="false">INDEX((klasyfikacja!$B$2:$B$136),MATCH(A2129,klasyfikacja!$A$2:$A$136,0))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129" s="98" t="n">
        <v>853</v>
      </c>
      <c r="E2129" s="102" t="n">
        <v>6296</v>
      </c>
      <c r="F2129" s="100" t="n">
        <f aca="false">SUM(G2129:H2129)</f>
        <v>0</v>
      </c>
      <c r="G2129" s="101" t="n">
        <f aca="false" t="array" ref="G2129:G2129">SUM(IF(ewidencja!$A$8:$A$759=D2129,IF(ewidencja!$C$8:$C$759=E2129,ewidencja!$F$8:$F$759,0),0))</f>
        <v>0</v>
      </c>
      <c r="H2129" s="101" t="n">
        <f aca="false" t="array" ref="H2129:H2129">SUM(IF(ewidencja!$A$8:$A$759=D2129,IF(ewidencja!$C$8:$C$759=E2129,ewidencja!$G$8:$G$759,0),0))</f>
        <v>0</v>
      </c>
    </row>
    <row r="2130" s="112" customFormat="true" ht="12.75" hidden="true" customHeight="true" outlineLevel="0" collapsed="false">
      <c r="A2130" s="49" t="s">
        <v>803</v>
      </c>
      <c r="B2130" s="49"/>
      <c r="C2130" s="50" t="str">
        <f aca="false">INDEX((klasyfikacja!$B$2:$B$136),MATCH(A2130,klasyfikacja!$A$2:$A$136,0))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130" s="98" t="n">
        <v>853</v>
      </c>
      <c r="E2130" s="102" t="n">
        <v>6297</v>
      </c>
      <c r="F2130" s="100" t="n">
        <f aca="false">SUM(G2130:H2130)</f>
        <v>0</v>
      </c>
      <c r="G2130" s="101" t="n">
        <f aca="false" t="array" ref="G2130:G2130">SUM(IF(ewidencja!$A$8:$A$759=D2130,IF(ewidencja!$C$8:$C$759=E2130,ewidencja!$F$8:$F$759,0),0))</f>
        <v>0</v>
      </c>
      <c r="H2130" s="101" t="n">
        <f aca="false" t="array" ref="H2130:H2130">SUM(IF(ewidencja!$A$8:$A$759=D2130,IF(ewidencja!$C$8:$C$759=E2130,ewidencja!$G$8:$G$759,0),0))</f>
        <v>0</v>
      </c>
    </row>
    <row r="2131" s="112" customFormat="true" ht="12.75" hidden="true" customHeight="true" outlineLevel="0" collapsed="false">
      <c r="A2131" s="49" t="s">
        <v>805</v>
      </c>
      <c r="B2131" s="49"/>
      <c r="C2131" s="50" t="str">
        <f aca="false">INDEX((klasyfikacja!$B$2:$B$136),MATCH(A2131,klasyfikacja!$A$2:$A$136,0))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131" s="98" t="n">
        <v>853</v>
      </c>
      <c r="E2131" s="102" t="n">
        <v>6298</v>
      </c>
      <c r="F2131" s="100" t="n">
        <f aca="false">SUM(G2131:H2131)</f>
        <v>0</v>
      </c>
      <c r="G2131" s="101" t="n">
        <f aca="false" t="array" ref="G2131:G2131">SUM(IF(ewidencja!$A$8:$A$759=D2131,IF(ewidencja!$C$8:$C$759=E2131,ewidencja!$F$8:$F$759,0),0))</f>
        <v>0</v>
      </c>
      <c r="H2131" s="101" t="n">
        <f aca="false" t="array" ref="H2131:H2131">SUM(IF(ewidencja!$A$8:$A$759=D2131,IF(ewidencja!$C$8:$C$759=E2131,ewidencja!$G$8:$G$759,0),0))</f>
        <v>0</v>
      </c>
    </row>
    <row r="2132" s="112" customFormat="true" ht="12.75" hidden="true" customHeight="true" outlineLevel="0" collapsed="false">
      <c r="A2132" s="49" t="s">
        <v>809</v>
      </c>
      <c r="B2132" s="49"/>
      <c r="C2132" s="50" t="str">
        <f aca="false">INDEX((klasyfikacja!$B$2:$B$136),MATCH(A2132,klasyfikacja!$A$2:$A$136,0))</f>
        <v>Dotacja celowa otrzymana z tytułu pomocy finansowej udzielanej między jednostkami samorządu terytorialnego na dofinansowanie własnych zadań inwestycyjnych i zakupów inwestycyjnych</v>
      </c>
      <c r="D2132" s="98" t="n">
        <v>853</v>
      </c>
      <c r="E2132" s="102" t="n">
        <v>6300</v>
      </c>
      <c r="F2132" s="100" t="n">
        <f aca="false">SUM(G2132:H2132)</f>
        <v>0</v>
      </c>
      <c r="G2132" s="101" t="n">
        <f aca="false" t="array" ref="G2132:G2132">SUM(IF(ewidencja!$A$8:$A$759=D2132,IF(ewidencja!$C$8:$C$759=E2132,ewidencja!$F$8:$F$759,0),0))</f>
        <v>0</v>
      </c>
      <c r="H2132" s="101" t="n">
        <f aca="false" t="array" ref="H2132:H2132">SUM(IF(ewidencja!$A$8:$A$759=D2132,IF(ewidencja!$C$8:$C$759=E2132,ewidencja!$G$8:$G$759,0),0))</f>
        <v>0</v>
      </c>
    </row>
    <row r="2133" s="112" customFormat="true" ht="12.75" hidden="true" customHeight="true" outlineLevel="0" collapsed="false">
      <c r="A2133" s="49" t="s">
        <v>811</v>
      </c>
      <c r="B2133" s="49"/>
      <c r="C2133" s="50" t="str">
        <f aca="false">INDEX((klasyfikacja!$B$2:$B$136),MATCH(A2133,klasyfikacja!$A$2:$A$136,0))</f>
        <v>Dotacja celowa otrzymana z budżetu państwa na inwestycje i zakupy inwestycyjne z zakresu administracji rządowej oraz innych zadań zleconych gminom ustawami</v>
      </c>
      <c r="D2133" s="98" t="n">
        <v>853</v>
      </c>
      <c r="E2133" s="102" t="n">
        <v>6310</v>
      </c>
      <c r="F2133" s="100" t="n">
        <f aca="false">SUM(G2133:H2133)</f>
        <v>0</v>
      </c>
      <c r="G2133" s="101" t="n">
        <f aca="false" t="array" ref="G2133:G2133">SUM(IF(ewidencja!$A$8:$A$759=D2133,IF(ewidencja!$C$8:$C$759=E2133,ewidencja!$F$8:$F$759,0),0))</f>
        <v>0</v>
      </c>
      <c r="H2133" s="101" t="n">
        <f aca="false" t="array" ref="H2133:H2133">SUM(IF(ewidencja!$A$8:$A$759=D2133,IF(ewidencja!$C$8:$C$759=E2133,ewidencja!$G$8:$G$759,0),0))</f>
        <v>0</v>
      </c>
    </row>
    <row r="2134" s="112" customFormat="true" ht="25.5" hidden="true" customHeight="false" outlineLevel="0" collapsed="false">
      <c r="A2134" s="49" t="s">
        <v>813</v>
      </c>
      <c r="B2134" s="49"/>
      <c r="C2134" s="50" t="str">
        <f aca="false">INDEX((klasyfikacja!$B$2:$B$136),MATCH(A2134,klasyfikacja!$A$2:$A$136,0))</f>
        <v>Dotacja celowa otrzymana z budżetu państwa na inwestycje i zakupy inwestycyjne realizowane przez gminę na podstawie porozumień z organami administracji rządowej</v>
      </c>
      <c r="D2134" s="98" t="n">
        <v>853</v>
      </c>
      <c r="E2134" s="102" t="n">
        <v>6320</v>
      </c>
      <c r="F2134" s="100" t="n">
        <f aca="false">SUM(G2134:H2134)</f>
        <v>0</v>
      </c>
      <c r="G2134" s="101" t="n">
        <f aca="false" t="array" ref="G2134:G2134">SUM(IF(ewidencja!$A$8:$A$759=D2134,IF(ewidencja!$C$8:$C$759=E2134,ewidencja!$F$8:$F$759,0),0))</f>
        <v>0</v>
      </c>
      <c r="H2134" s="101" t="n">
        <f aca="false" t="array" ref="H2134:H2134">SUM(IF(ewidencja!$A$8:$A$759=D2134,IF(ewidencja!$C$8:$C$759=E2134,ewidencja!$G$8:$G$759,0),0))</f>
        <v>0</v>
      </c>
    </row>
    <row r="2135" s="112" customFormat="true" ht="25.5" hidden="true" customHeight="true" outlineLevel="0" collapsed="false">
      <c r="A2135" s="49" t="s">
        <v>815</v>
      </c>
      <c r="B2135" s="49"/>
      <c r="C2135" s="50" t="str">
        <f aca="false">INDEX((klasyfikacja!$B$2:$B$136),MATCH(A2135,klasyfikacja!$A$2:$A$136,0))</f>
        <v>Dotacja celowa otrzymana z budżetu państwa na realizację inwestycji i zakupów inwestycyjnych własnych gmin (związków gmin, związków powiatowo-gminnych)</v>
      </c>
      <c r="D2135" s="98" t="n">
        <v>853</v>
      </c>
      <c r="E2135" s="102" t="n">
        <v>6330</v>
      </c>
      <c r="F2135" s="100" t="n">
        <f aca="false">SUM(G2135:H2135)</f>
        <v>0</v>
      </c>
      <c r="G2135" s="101" t="n">
        <f aca="false" t="array" ref="G2135:G2135">SUM(IF(ewidencja!$A$8:$A$759=D2135,IF(ewidencja!$C$8:$C$759=E2135,ewidencja!$F$8:$F$759,0),0))</f>
        <v>0</v>
      </c>
      <c r="H2135" s="101" t="n">
        <f aca="false" t="array" ref="H2135:H2135">SUM(IF(ewidencja!$A$8:$A$759=D2135,IF(ewidencja!$C$8:$C$759=E2135,ewidencja!$G$8:$G$759,0),0))</f>
        <v>0</v>
      </c>
    </row>
    <row r="2136" s="112" customFormat="true" ht="38.25" hidden="true" customHeight="true" outlineLevel="0" collapsed="false">
      <c r="A2136" s="49" t="s">
        <v>817</v>
      </c>
      <c r="B2136" s="49"/>
      <c r="C2136" s="50" t="str">
        <f aca="false">INDEX((klasyfikacja!$B$2:$B$136),MATCH(A2136,klasyfikacja!$A$2:$A$136,0))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136" s="98" t="n">
        <v>853</v>
      </c>
      <c r="E2136" s="102" t="n">
        <v>6340</v>
      </c>
      <c r="F2136" s="100" t="n">
        <f aca="false">SUM(G2136:H2136)</f>
        <v>0</v>
      </c>
      <c r="G2136" s="101" t="n">
        <f aca="false" t="array" ref="G2136:G2136">SUM(IF(ewidencja!$A$8:$A$759=D2136,IF(ewidencja!$C$8:$C$759=E2136,ewidencja!$F$8:$F$759,0),0))</f>
        <v>0</v>
      </c>
      <c r="H2136" s="101" t="n">
        <f aca="false" t="array" ref="H2136:H2136">SUM(IF(ewidencja!$A$8:$A$759=D2136,IF(ewidencja!$C$8:$C$759=E2136,ewidencja!$G$8:$G$759,0),0))</f>
        <v>0</v>
      </c>
    </row>
    <row r="2137" s="112" customFormat="true" ht="12.75" hidden="true" customHeight="true" outlineLevel="0" collapsed="false">
      <c r="A2137" s="49" t="s">
        <v>821</v>
      </c>
      <c r="B2137" s="49"/>
      <c r="C2137" s="50" t="str">
        <f aca="false">INDEX((klasyfikacja!$B$2:$B$136),MATCH(A2137,klasyfikacja!$A$2:$A$136,0))</f>
        <v>Dotacja celowa otrzymana z budżetu państwa na inwestycje i zakupy inwestycyjne z zakresu administracji rządowej oraz inne zadania zlecone ustawami realizowane przez powiat</v>
      </c>
      <c r="D2137" s="98" t="n">
        <v>853</v>
      </c>
      <c r="E2137" s="102" t="n">
        <v>6410</v>
      </c>
      <c r="F2137" s="100" t="n">
        <f aca="false">SUM(G2137:H2137)</f>
        <v>0</v>
      </c>
      <c r="G2137" s="101" t="n">
        <f aca="false" t="array" ref="G2137:G2137">SUM(IF(ewidencja!$A$8:$A$759=D2137,IF(ewidencja!$C$8:$C$759=E2137,ewidencja!$F$8:$F$759,0),0))</f>
        <v>0</v>
      </c>
      <c r="H2137" s="101" t="n">
        <f aca="false" t="array" ref="H2137:H2137">SUM(IF(ewidencja!$A$8:$A$759=D2137,IF(ewidencja!$C$8:$C$759=E2137,ewidencja!$G$8:$G$759,0),0))</f>
        <v>0</v>
      </c>
    </row>
    <row r="2138" s="112" customFormat="true" ht="12.75" hidden="true" customHeight="true" outlineLevel="0" collapsed="false">
      <c r="A2138" s="49" t="s">
        <v>823</v>
      </c>
      <c r="B2138" s="49"/>
      <c r="C2138" s="50" t="str">
        <f aca="false">INDEX((klasyfikacja!$B$2:$B$136),MATCH(A2138,klasyfikacja!$A$2:$A$136,0))</f>
        <v>Dotacja celowa otrzymana z budżetu państwa na inwestycje i zakupy inwestycyjne realizowane przez powiat na podstawie porozumień z organami administracji rządowej</v>
      </c>
      <c r="D2138" s="98" t="n">
        <v>853</v>
      </c>
      <c r="E2138" s="102" t="n">
        <v>6420</v>
      </c>
      <c r="F2138" s="100" t="n">
        <f aca="false">SUM(G2138:H2138)</f>
        <v>0</v>
      </c>
      <c r="G2138" s="101" t="n">
        <f aca="false" t="array" ref="G2138:G2138">SUM(IF(ewidencja!$A$8:$A$759=D2138,IF(ewidencja!$C$8:$C$759=E2138,ewidencja!$F$8:$F$759,0),0))</f>
        <v>0</v>
      </c>
      <c r="H2138" s="101" t="n">
        <f aca="false" t="array" ref="H2138:H2138">SUM(IF(ewidencja!$A$8:$A$759=D2138,IF(ewidencja!$C$8:$C$759=E2138,ewidencja!$G$8:$G$759,0),0))</f>
        <v>0</v>
      </c>
    </row>
    <row r="2139" s="112" customFormat="true" ht="12.75" hidden="true" customHeight="true" outlineLevel="0" collapsed="false">
      <c r="A2139" s="49" t="s">
        <v>825</v>
      </c>
      <c r="B2139" s="49"/>
      <c r="C2139" s="50" t="str">
        <f aca="false">INDEX((klasyfikacja!$B$2:$B$136),MATCH(A2139,klasyfikacja!$A$2:$A$136,0))</f>
        <v>Dotacja celowa otrzymana z budżetu państwa na realizację inwestycji i zakupów inwestycyjnych własnych powiatu</v>
      </c>
      <c r="D2139" s="98" t="n">
        <v>853</v>
      </c>
      <c r="E2139" s="102" t="n">
        <v>6430</v>
      </c>
      <c r="F2139" s="100" t="n">
        <f aca="false">SUM(G2139:H2139)</f>
        <v>0</v>
      </c>
      <c r="G2139" s="101" t="n">
        <f aca="false" t="array" ref="G2139:G2139">SUM(IF(ewidencja!$A$8:$A$759=D2139,IF(ewidencja!$C$8:$C$759=E2139,ewidencja!$F$8:$F$759,0),0))</f>
        <v>0</v>
      </c>
      <c r="H2139" s="101" t="n">
        <f aca="false" t="array" ref="H2139:H2139">SUM(IF(ewidencja!$A$8:$A$759=D2139,IF(ewidencja!$C$8:$C$759=E2139,ewidencja!$G$8:$G$759,0),0))</f>
        <v>0</v>
      </c>
    </row>
    <row r="2140" s="112" customFormat="true" ht="12.75" hidden="true" customHeight="true" outlineLevel="0" collapsed="false">
      <c r="A2140" s="49" t="s">
        <v>827</v>
      </c>
      <c r="B2140" s="49"/>
      <c r="C2140" s="50" t="str">
        <f aca="false">INDEX((klasyfikacja!$B$2:$B$136),MATCH(A2140,klasyfikacja!$A$2:$A$136,0))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140" s="98" t="n">
        <v>853</v>
      </c>
      <c r="E2140" s="102" t="n">
        <v>6440</v>
      </c>
      <c r="F2140" s="100" t="n">
        <f aca="false">SUM(G2140:H2140)</f>
        <v>0</v>
      </c>
      <c r="G2140" s="101" t="n">
        <f aca="false" t="array" ref="G2140:G2140">SUM(IF(ewidencja!$A$8:$A$759=D2140,IF(ewidencja!$C$8:$C$759=E2140,ewidencja!$F$8:$F$759,0),0))</f>
        <v>0</v>
      </c>
      <c r="H2140" s="101" t="n">
        <f aca="false" t="array" ref="H2140:H2140">SUM(IF(ewidencja!$A$8:$A$759=D2140,IF(ewidencja!$C$8:$C$759=E2140,ewidencja!$G$8:$G$759,0),0))</f>
        <v>0</v>
      </c>
    </row>
    <row r="2141" s="112" customFormat="true" ht="12.75" hidden="true" customHeight="true" outlineLevel="0" collapsed="false">
      <c r="A2141" s="49" t="s">
        <v>829</v>
      </c>
      <c r="B2141" s="49"/>
      <c r="C2141" s="50" t="str">
        <f aca="false">INDEX((klasyfikacja!$B$2:$B$136),MATCH(A2141,klasyfikacja!$A$2:$A$136,0))</f>
        <v>Dotacja celowa otrzymana z gminy na inwestycje i zakupy inwestycyjne realizowane na podstawie porozumień (umów) między jednostkami samorządu terytorialnego</v>
      </c>
      <c r="D2141" s="98" t="n">
        <v>853</v>
      </c>
      <c r="E2141" s="102" t="n">
        <v>6610</v>
      </c>
      <c r="F2141" s="100" t="n">
        <f aca="false">SUM(G2141:H2141)</f>
        <v>0</v>
      </c>
      <c r="G2141" s="101" t="n">
        <f aca="false" t="array" ref="G2141:G2141">SUM(IF(ewidencja!$A$8:$A$759=D2141,IF(ewidencja!$C$8:$C$759=E2141,ewidencja!$F$8:$F$759,0),0))</f>
        <v>0</v>
      </c>
      <c r="H2141" s="101" t="n">
        <f aca="false" t="array" ref="H2141:H2141">SUM(IF(ewidencja!$A$8:$A$759=D2141,IF(ewidencja!$C$8:$C$759=E2141,ewidencja!$G$8:$G$759,0),0))</f>
        <v>0</v>
      </c>
    </row>
    <row r="2142" s="112" customFormat="true" ht="12.75" hidden="true" customHeight="true" outlineLevel="0" collapsed="false">
      <c r="A2142" s="49" t="s">
        <v>831</v>
      </c>
      <c r="B2142" s="49"/>
      <c r="C2142" s="50" t="str">
        <f aca="false">INDEX((klasyfikacja!$B$2:$B$136),MATCH(A2142,klasyfikacja!$A$2:$A$136,0))</f>
        <v>Dotacja celowa otrzymana z powiatu na inwestycje i zakupy inwestycyjne realizowane na podstawie porozumień (umów) między jednostkami samorządu terytorialnego</v>
      </c>
      <c r="D2142" s="98" t="n">
        <v>853</v>
      </c>
      <c r="E2142" s="102" t="n">
        <v>6620</v>
      </c>
      <c r="F2142" s="100" t="n">
        <f aca="false">SUM(G2142:H2142)</f>
        <v>0</v>
      </c>
      <c r="G2142" s="101" t="n">
        <f aca="false" t="array" ref="G2142:G2142">SUM(IF(ewidencja!$A$8:$A$759=D2142,IF(ewidencja!$C$8:$C$759=E2142,ewidencja!$F$8:$F$759,0),0))</f>
        <v>0</v>
      </c>
      <c r="H2142" s="101" t="n">
        <f aca="false" t="array" ref="H2142:H2142">SUM(IF(ewidencja!$A$8:$A$759=D2142,IF(ewidencja!$C$8:$C$759=E2142,ewidencja!$G$8:$G$759,0),0))</f>
        <v>0</v>
      </c>
    </row>
    <row r="2143" s="112" customFormat="true" ht="12.75" hidden="true" customHeight="true" outlineLevel="0" collapsed="false">
      <c r="A2143" s="49" t="s">
        <v>833</v>
      </c>
      <c r="B2143" s="49"/>
      <c r="C2143" s="50" t="str">
        <f aca="false">INDEX((klasyfikacja!$B$2:$B$136),MATCH(A2143,klasyfikacja!$A$2:$A$136,0))</f>
        <v>Dotacja celowa otrzymana z samorządu województwa na inwestycje i zakupy inwestycyjne realizowane na podstawie porozumień (umów) między jednostkami samorządu terytorialnego</v>
      </c>
      <c r="D2143" s="98" t="n">
        <v>853</v>
      </c>
      <c r="E2143" s="102" t="n">
        <v>6630</v>
      </c>
      <c r="F2143" s="100" t="n">
        <f aca="false">SUM(G2143:H2143)</f>
        <v>0</v>
      </c>
      <c r="G2143" s="101" t="n">
        <f aca="false" t="array" ref="G2143:G2143">SUM(IF(ewidencja!$A$8:$A$759=D2143,IF(ewidencja!$C$8:$C$759=E2143,ewidencja!$F$8:$F$759,0),0))</f>
        <v>0</v>
      </c>
      <c r="H2143" s="101" t="n">
        <f aca="false" t="array" ref="H2143:H2143">SUM(IF(ewidencja!$A$8:$A$759=D2143,IF(ewidencja!$C$8:$C$759=E2143,ewidencja!$G$8:$G$759,0),0))</f>
        <v>0</v>
      </c>
    </row>
    <row r="2144" s="112" customFormat="true" ht="12.75" hidden="true" customHeight="true" outlineLevel="0" collapsed="false">
      <c r="A2144" s="49" t="s">
        <v>837</v>
      </c>
      <c r="B2144" s="49"/>
      <c r="C2144" s="50" t="str">
        <f aca="false">INDEX((klasyfikacja!$B$2:$B$136),MATCH(A2144,klasyfikacja!$A$2:$A$136,0))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144" s="98" t="n">
        <v>853</v>
      </c>
      <c r="E2144" s="102" t="n">
        <v>6660</v>
      </c>
      <c r="F2144" s="100" t="n">
        <f aca="false">SUM(G2144:H2144)</f>
        <v>0</v>
      </c>
      <c r="G2144" s="101" t="n">
        <f aca="false" t="array" ref="G2144:G2144">SUM(IF(ewidencja!$A$8:$A$759=D2144,IF(ewidencja!$C$8:$C$759=E2144,ewidencja!$F$8:$F$759,0),0))</f>
        <v>0</v>
      </c>
      <c r="H2144" s="101" t="n">
        <f aca="false" t="array" ref="H2144:H2144">SUM(IF(ewidencja!$A$8:$A$759=D2144,IF(ewidencja!$C$8:$C$759=E2144,ewidencja!$G$8:$G$759,0),0))</f>
        <v>0</v>
      </c>
    </row>
    <row r="2145" s="112" customFormat="true" ht="25.5" hidden="true" customHeight="false" outlineLevel="0" collapsed="false">
      <c r="A2145" s="49" t="s">
        <v>839</v>
      </c>
      <c r="B2145" s="49"/>
      <c r="C2145" s="50" t="str">
        <f aca="false">INDEX((klasyfikacja!$B$2:$B$136),MATCH(A2145,klasyfikacja!$A$2:$A$136,0))</f>
        <v>Wpłata środków finansowych z niewykorzystanych w terminie wydatków, które nie wygasają z upływem roku budżetowego</v>
      </c>
      <c r="D2145" s="98" t="n">
        <v>853</v>
      </c>
      <c r="E2145" s="102" t="n">
        <v>6680</v>
      </c>
      <c r="F2145" s="100" t="n">
        <f aca="false">SUM(G2145:H2145)</f>
        <v>0</v>
      </c>
      <c r="G2145" s="101" t="n">
        <f aca="false" t="array" ref="G2145:G2145">SUM(IF(ewidencja!$A$8:$A$759=D2145,IF(ewidencja!$C$8:$C$759=E2145,ewidencja!$F$8:$F$759,0),0))</f>
        <v>0</v>
      </c>
      <c r="H2145" s="101" t="n">
        <f aca="false" t="array" ref="H2145:H2145">SUM(IF(ewidencja!$A$8:$A$759=D2145,IF(ewidencja!$C$8:$C$759=E2145,ewidencja!$G$8:$G$759,0),0))</f>
        <v>0</v>
      </c>
    </row>
    <row r="2146" s="112" customFormat="true" ht="12.75" hidden="true" customHeight="true" outlineLevel="0" collapsed="false">
      <c r="A2146" s="49" t="s">
        <v>841</v>
      </c>
      <c r="B2146" s="49"/>
      <c r="C2146" s="50" t="str">
        <f aca="false">INDEX((klasyfikacja!$B$2:$B$136),MATCH(A2146,klasyfikacja!$A$2:$A$136,0))</f>
        <v>Wpływy ze zwrotów niewykorzystanych dotacji oraz płatności, dotyczące dochodów majątkowych</v>
      </c>
      <c r="D2146" s="105" t="n">
        <v>853</v>
      </c>
      <c r="E2146" s="106" t="n">
        <v>6690</v>
      </c>
      <c r="F2146" s="100" t="n">
        <f aca="false">SUM(G2146:H2146)</f>
        <v>0</v>
      </c>
      <c r="G2146" s="101" t="n">
        <f aca="false" t="array" ref="G2146:G2146">SUM(IF(ewidencja!$A$8:$A$759=D2146,IF(ewidencja!$C$8:$C$759=E2146,ewidencja!$F$8:$F$759,0),0))</f>
        <v>0</v>
      </c>
      <c r="H2146" s="101" t="n">
        <f aca="false" t="array" ref="H2146:H2146">SUM(IF(ewidencja!$A$8:$A$759=D2146,IF(ewidencja!$C$8:$C$759=E2146,ewidencja!$G$8:$G$759,0),0))</f>
        <v>0</v>
      </c>
    </row>
    <row r="2147" s="93" customFormat="true" ht="30.75" hidden="false" customHeight="true" outlineLevel="0" collapsed="false">
      <c r="A2147" s="88" t="n">
        <v>854</v>
      </c>
      <c r="B2147" s="88" t="n">
        <v>1</v>
      </c>
      <c r="C2147" s="89" t="s">
        <v>890</v>
      </c>
      <c r="D2147" s="90"/>
      <c r="E2147" s="90"/>
      <c r="F2147" s="91" t="n">
        <f aca="false">SUM(G2147:H2147)</f>
        <v>4232450</v>
      </c>
      <c r="G2147" s="92" t="n">
        <f aca="false">SUM(G2148+G2237)</f>
        <v>5000</v>
      </c>
      <c r="H2147" s="92" t="n">
        <f aca="false">SUM(H2148+H2237)</f>
        <v>4227450</v>
      </c>
    </row>
    <row r="2148" s="51" customFormat="true" ht="18" hidden="false" customHeight="true" outlineLevel="0" collapsed="false">
      <c r="A2148" s="94"/>
      <c r="B2148" s="94"/>
      <c r="C2148" s="95" t="s">
        <v>860</v>
      </c>
      <c r="D2148" s="90"/>
      <c r="E2148" s="90"/>
      <c r="F2148" s="96" t="n">
        <f aca="false">SUM(G2148:H2148)</f>
        <v>4231450</v>
      </c>
      <c r="G2148" s="97" t="n">
        <f aca="false">SUM(G2149:G2236)</f>
        <v>5000</v>
      </c>
      <c r="H2148" s="97" t="n">
        <f aca="false">SUM(H2149:H2236)</f>
        <v>4226450</v>
      </c>
      <c r="K2148" s="111"/>
    </row>
    <row r="2149" s="51" customFormat="true" ht="12.75" hidden="true" customHeight="true" outlineLevel="0" collapsed="false">
      <c r="A2149" s="49" t="s">
        <v>576</v>
      </c>
      <c r="B2149" s="49"/>
      <c r="C2149" s="50" t="str">
        <f aca="false">INDEX((klasyfikacja!$B$2:$B$136),MATCH(A2149,klasyfikacja!$A$2:$A$136,0))</f>
        <v>Wpływy z podatku dochodowego od osób fizycznych</v>
      </c>
      <c r="D2149" s="98" t="n">
        <v>854</v>
      </c>
      <c r="E2149" s="99" t="s">
        <v>501</v>
      </c>
      <c r="F2149" s="100" t="n">
        <f aca="false">SUM(G2149:H2149)</f>
        <v>0</v>
      </c>
      <c r="G2149" s="101" t="n">
        <f aca="false" t="array" ref="G2149:G2149">SUM(IF(ewidencja!$A$8:$A$759=D2149,IF(ewidencja!$C$8:$C$759=E2149,ewidencja!$F$8:$F$759,0),0))</f>
        <v>0</v>
      </c>
      <c r="H2149" s="101" t="n">
        <f aca="false" t="array" ref="H2149:H2149">SUM(IF(ewidencja!$A$8:$A$759=D2149,IF(ewidencja!$C$8:$C$759=E2149,ewidencja!$G$8:$G$759,0),0))</f>
        <v>0</v>
      </c>
      <c r="K2149" s="111"/>
    </row>
    <row r="2150" s="51" customFormat="true" ht="12.75" hidden="true" customHeight="true" outlineLevel="0" collapsed="false">
      <c r="A2150" s="49" t="s">
        <v>578</v>
      </c>
      <c r="B2150" s="49"/>
      <c r="C2150" s="50" t="str">
        <f aca="false">INDEX((klasyfikacja!$B$2:$B$136),MATCH(A2150,klasyfikacja!$A$2:$A$136,0))</f>
        <v>Wpływy z podatku dochodowego od osób prawnych</v>
      </c>
      <c r="D2150" s="98" t="n">
        <v>854</v>
      </c>
      <c r="E2150" s="102" t="s">
        <v>498</v>
      </c>
      <c r="F2150" s="100" t="n">
        <f aca="false">SUM(G2150:H2150)</f>
        <v>0</v>
      </c>
      <c r="G2150" s="101" t="n">
        <f aca="false" t="array" ref="G2150:G2150">SUM(IF(ewidencja!$A$8:$A$759=D2150,IF(ewidencja!$C$8:$C$759=E2150,ewidencja!$F$8:$F$759,0),0))</f>
        <v>0</v>
      </c>
      <c r="H2150" s="101" t="n">
        <f aca="false" t="array" ref="H2150:H2150">SUM(IF(ewidencja!$A$8:$A$759=D2150,IF(ewidencja!$C$8:$C$759=E2150,ewidencja!$G$8:$G$759,0),0))</f>
        <v>0</v>
      </c>
      <c r="K2150" s="111"/>
    </row>
    <row r="2151" s="51" customFormat="true" ht="12.75" hidden="true" customHeight="true" outlineLevel="0" collapsed="false">
      <c r="A2151" s="49" t="s">
        <v>580</v>
      </c>
      <c r="B2151" s="49"/>
      <c r="C2151" s="50" t="str">
        <f aca="false">INDEX((klasyfikacja!$B$2:$B$136),MATCH(A2151,klasyfikacja!$A$2:$A$136,0))</f>
        <v>Wpływy z części opłaty za zezwolenie na sprzedaż napojów alkoholowych w obrocie hurtowym</v>
      </c>
      <c r="D2151" s="98" t="n">
        <v>854</v>
      </c>
      <c r="E2151" s="102" t="s">
        <v>334</v>
      </c>
      <c r="F2151" s="100" t="n">
        <f aca="false">SUM(G2151:H2151)</f>
        <v>0</v>
      </c>
      <c r="G2151" s="101" t="n">
        <f aca="false" t="array" ref="G2151:G2151">SUM(IF(ewidencja!$A$8:$A$759=D2151,IF(ewidencja!$C$8:$C$759=E2151,ewidencja!$F$8:$F$759,0),0))</f>
        <v>0</v>
      </c>
      <c r="H2151" s="101" t="n">
        <f aca="false" t="array" ref="H2151:H2151">SUM(IF(ewidencja!$A$8:$A$759=D2151,IF(ewidencja!$C$8:$C$759=E2151,ewidencja!$G$8:$G$759,0),0))</f>
        <v>0</v>
      </c>
      <c r="K2151" s="111"/>
    </row>
    <row r="2152" s="51" customFormat="true" ht="12.75" hidden="true" customHeight="true" outlineLevel="0" collapsed="false">
      <c r="A2152" s="49" t="s">
        <v>582</v>
      </c>
      <c r="B2152" s="49"/>
      <c r="C2152" s="50" t="str">
        <f aca="false">INDEX((klasyfikacja!$B$2:$B$136),MATCH(A2152,klasyfikacja!$A$2:$A$136,0))</f>
        <v>Wpływy z podatku od nieruchomości</v>
      </c>
      <c r="D2152" s="98" t="n">
        <v>854</v>
      </c>
      <c r="E2152" s="102" t="s">
        <v>405</v>
      </c>
      <c r="F2152" s="100" t="n">
        <f aca="false">SUM(G2152:H2152)</f>
        <v>0</v>
      </c>
      <c r="G2152" s="101" t="n">
        <f aca="false" t="array" ref="G2152:G2152">SUM(IF(ewidencja!$A$8:$A$759=D2152,IF(ewidencja!$C$8:$C$759=E2152,ewidencja!$F$8:$F$759,0),0))</f>
        <v>0</v>
      </c>
      <c r="H2152" s="101" t="n">
        <f aca="false" t="array" ref="H2152:H2152">SUM(IF(ewidencja!$A$8:$A$759=D2152,IF(ewidencja!$C$8:$C$759=E2152,ewidencja!$G$8:$G$759,0),0))</f>
        <v>0</v>
      </c>
      <c r="K2152" s="111"/>
    </row>
    <row r="2153" s="51" customFormat="true" ht="12.75" hidden="true" customHeight="true" outlineLevel="0" collapsed="false">
      <c r="A2153" s="49" t="s">
        <v>584</v>
      </c>
      <c r="B2153" s="49"/>
      <c r="C2153" s="50" t="str">
        <f aca="false">INDEX((klasyfikacja!$B$2:$B$136),MATCH(A2153,klasyfikacja!$A$2:$A$136,0))</f>
        <v>Wpływy z podatku rolnego</v>
      </c>
      <c r="D2153" s="98" t="n">
        <v>854</v>
      </c>
      <c r="E2153" s="102" t="s">
        <v>411</v>
      </c>
      <c r="F2153" s="100" t="n">
        <f aca="false">SUM(G2153:H2153)</f>
        <v>0</v>
      </c>
      <c r="G2153" s="101" t="n">
        <f aca="false" t="array" ref="G2153:G2153">SUM(IF(ewidencja!$A$8:$A$759=D2153,IF(ewidencja!$C$8:$C$759=E2153,ewidencja!$F$8:$F$759,0),0))</f>
        <v>0</v>
      </c>
      <c r="H2153" s="101" t="n">
        <f aca="false" t="array" ref="H2153:H2153">SUM(IF(ewidencja!$A$8:$A$759=D2153,IF(ewidencja!$C$8:$C$759=E2153,ewidencja!$G$8:$G$759,0),0))</f>
        <v>0</v>
      </c>
      <c r="K2153" s="111"/>
    </row>
    <row r="2154" s="51" customFormat="true" ht="12.75" hidden="true" customHeight="true" outlineLevel="0" collapsed="false">
      <c r="A2154" s="49" t="s">
        <v>586</v>
      </c>
      <c r="B2154" s="49"/>
      <c r="C2154" s="50" t="str">
        <f aca="false">INDEX((klasyfikacja!$B$2:$B$136),MATCH(A2154,klasyfikacja!$A$2:$A$136,0))</f>
        <v>Wpływy z podatku leśnego</v>
      </c>
      <c r="D2154" s="98" t="n">
        <v>854</v>
      </c>
      <c r="E2154" s="102" t="s">
        <v>400</v>
      </c>
      <c r="F2154" s="100" t="n">
        <f aca="false">SUM(G2154:H2154)</f>
        <v>0</v>
      </c>
      <c r="G2154" s="101" t="n">
        <f aca="false" t="array" ref="G2154:G2154">SUM(IF(ewidencja!$A$8:$A$759=D2154,IF(ewidencja!$C$8:$C$759=E2154,ewidencja!$F$8:$F$759,0),0))</f>
        <v>0</v>
      </c>
      <c r="H2154" s="101" t="n">
        <f aca="false" t="array" ref="H2154:H2154">SUM(IF(ewidencja!$A$8:$A$759=D2154,IF(ewidencja!$C$8:$C$759=E2154,ewidencja!$G$8:$G$759,0),0))</f>
        <v>0</v>
      </c>
      <c r="K2154" s="111"/>
    </row>
    <row r="2155" s="51" customFormat="true" ht="12.75" hidden="true" customHeight="true" outlineLevel="0" collapsed="false">
      <c r="A2155" s="49" t="s">
        <v>588</v>
      </c>
      <c r="B2155" s="49"/>
      <c r="C2155" s="50" t="str">
        <f aca="false">INDEX((klasyfikacja!$B$2:$B$136),MATCH(A2155,klasyfikacja!$A$2:$A$136,0))</f>
        <v>Wpływy z podatku od środków transportowych</v>
      </c>
      <c r="D2155" s="98" t="n">
        <v>854</v>
      </c>
      <c r="E2155" s="102" t="s">
        <v>409</v>
      </c>
      <c r="F2155" s="100" t="n">
        <f aca="false">SUM(G2155:H2155)</f>
        <v>0</v>
      </c>
      <c r="G2155" s="101" t="n">
        <f aca="false" t="array" ref="G2155:G2155">SUM(IF(ewidencja!$A$8:$A$759=D2155,IF(ewidencja!$C$8:$C$759=E2155,ewidencja!$F$8:$F$759,0),0))</f>
        <v>0</v>
      </c>
      <c r="H2155" s="101" t="n">
        <f aca="false" t="array" ref="H2155:H2155">SUM(IF(ewidencja!$A$8:$A$759=D2155,IF(ewidencja!$C$8:$C$759=E2155,ewidencja!$G$8:$G$759,0),0))</f>
        <v>0</v>
      </c>
      <c r="K2155" s="111"/>
    </row>
    <row r="2156" s="51" customFormat="true" ht="12.75" hidden="true" customHeight="true" outlineLevel="0" collapsed="false">
      <c r="A2156" s="49" t="s">
        <v>590</v>
      </c>
      <c r="B2156" s="49"/>
      <c r="C2156" s="50" t="str">
        <f aca="false">INDEX((klasyfikacja!$B$2:$B$136),MATCH(A2156,klasyfikacja!$A$2:$A$136,0))</f>
        <v>Wpływy z podatku od działalności gospodarczej osób fizycznych, opłacanego w formie karty podatkowej</v>
      </c>
      <c r="D2156" s="98" t="n">
        <v>854</v>
      </c>
      <c r="E2156" s="102" t="s">
        <v>170</v>
      </c>
      <c r="F2156" s="100" t="n">
        <f aca="false">SUM(G2156:H2156)</f>
        <v>0</v>
      </c>
      <c r="G2156" s="101" t="n">
        <f aca="false" t="array" ref="G2156:G2156">SUM(IF(ewidencja!$A$8:$A$759=D2156,IF(ewidencja!$C$8:$C$759=E2156,ewidencja!$F$8:$F$759,0),0))</f>
        <v>0</v>
      </c>
      <c r="H2156" s="101" t="n">
        <f aca="false" t="array" ref="H2156:H2156">SUM(IF(ewidencja!$A$8:$A$759=D2156,IF(ewidencja!$C$8:$C$759=E2156,ewidencja!$G$8:$G$759,0),0))</f>
        <v>0</v>
      </c>
      <c r="K2156" s="111"/>
    </row>
    <row r="2157" s="51" customFormat="true" ht="12.75" hidden="true" customHeight="true" outlineLevel="0" collapsed="false">
      <c r="A2157" s="49" t="s">
        <v>592</v>
      </c>
      <c r="B2157" s="49"/>
      <c r="C2157" s="50" t="str">
        <f aca="false">INDEX((klasyfikacja!$B$2:$B$136),MATCH(A2157,klasyfikacja!$A$2:$A$136,0))</f>
        <v>Wpływy z podatku od spadków i darowizn</v>
      </c>
      <c r="D2157" s="98" t="n">
        <v>854</v>
      </c>
      <c r="E2157" s="102" t="s">
        <v>407</v>
      </c>
      <c r="F2157" s="100" t="n">
        <f aca="false">SUM(G2157:H2157)</f>
        <v>0</v>
      </c>
      <c r="G2157" s="101" t="n">
        <f aca="false" t="array" ref="G2157:G2157">SUM(IF(ewidencja!$A$8:$A$759=D2157,IF(ewidencja!$C$8:$C$759=E2157,ewidencja!$F$8:$F$759,0),0))</f>
        <v>0</v>
      </c>
      <c r="H2157" s="101" t="n">
        <f aca="false" t="array" ref="H2157:H2157">SUM(IF(ewidencja!$A$8:$A$759=D2157,IF(ewidencja!$C$8:$C$759=E2157,ewidencja!$G$8:$G$759,0),0))</f>
        <v>0</v>
      </c>
      <c r="K2157" s="111"/>
    </row>
    <row r="2158" s="51" customFormat="true" ht="12.75" hidden="true" customHeight="true" outlineLevel="0" collapsed="false">
      <c r="A2158" s="49" t="s">
        <v>594</v>
      </c>
      <c r="B2158" s="49"/>
      <c r="C2158" s="50" t="str">
        <f aca="false">INDEX((klasyfikacja!$B$2:$B$136),MATCH(A2158,klasyfikacja!$A$2:$A$136,0))</f>
        <v>Wpływy z opłaty od posiadania psów</v>
      </c>
      <c r="D2158" s="98" t="n">
        <v>854</v>
      </c>
      <c r="E2158" s="102" t="s">
        <v>336</v>
      </c>
      <c r="F2158" s="100" t="n">
        <f aca="false">SUM(G2158:H2158)</f>
        <v>0</v>
      </c>
      <c r="G2158" s="101" t="n">
        <f aca="false" t="array" ref="G2158:G2158">SUM(IF(ewidencja!$A$8:$A$759=D2158,IF(ewidencja!$C$8:$C$759=E2158,ewidencja!$F$8:$F$759,0),0))</f>
        <v>0</v>
      </c>
      <c r="H2158" s="101" t="n">
        <f aca="false" t="array" ref="H2158:H2158">SUM(IF(ewidencja!$A$8:$A$759=D2158,IF(ewidencja!$C$8:$C$759=E2158,ewidencja!$G$8:$G$759,0),0))</f>
        <v>0</v>
      </c>
      <c r="K2158" s="111"/>
    </row>
    <row r="2159" s="51" customFormat="true" ht="12.75" hidden="true" customHeight="true" outlineLevel="0" collapsed="false">
      <c r="A2159" s="49" t="s">
        <v>596</v>
      </c>
      <c r="B2159" s="49"/>
      <c r="C2159" s="50" t="str">
        <f aca="false">INDEX((klasyfikacja!$B$2:$B$136),MATCH(A2159,klasyfikacja!$A$2:$A$136,0))</f>
        <v>Wpływy z opłaty uzdrowiskowej, pobieranej w gminach posiadających status gminy uzdrowiskowej</v>
      </c>
      <c r="D2159" s="98" t="n">
        <v>854</v>
      </c>
      <c r="E2159" s="102" t="s">
        <v>861</v>
      </c>
      <c r="F2159" s="100" t="n">
        <f aca="false">SUM(G2159:H2159)</f>
        <v>0</v>
      </c>
      <c r="G2159" s="101" t="n">
        <f aca="false" t="array" ref="G2159:G2159">SUM(IF(ewidencja!$A$8:$A$759=D2159,IF(ewidencja!$C$8:$C$759=E2159,ewidencja!$F$8:$F$759,0),0))</f>
        <v>0</v>
      </c>
      <c r="H2159" s="101" t="n">
        <f aca="false" t="array" ref="H2159:H2159">SUM(IF(ewidencja!$A$8:$A$759=D2159,IF(ewidencja!$C$8:$C$759=E2159,ewidencja!$G$8:$G$759,0),0))</f>
        <v>0</v>
      </c>
      <c r="K2159" s="111"/>
    </row>
    <row r="2160" s="51" customFormat="true" ht="12.75" hidden="true" customHeight="true" outlineLevel="0" collapsed="false">
      <c r="A2160" s="49" t="s">
        <v>598</v>
      </c>
      <c r="B2160" s="49"/>
      <c r="C2160" s="50" t="str">
        <f aca="false">INDEX((klasyfikacja!$B$2:$B$136),MATCH(A2160,klasyfikacja!$A$2:$A$136,0))</f>
        <v>Wpływy z opłaty produktowej</v>
      </c>
      <c r="D2160" s="98" t="n">
        <v>854</v>
      </c>
      <c r="E2160" s="102" t="s">
        <v>338</v>
      </c>
      <c r="F2160" s="100" t="n">
        <f aca="false">SUM(G2160:H2160)</f>
        <v>0</v>
      </c>
      <c r="G2160" s="101" t="n">
        <f aca="false" t="array" ref="G2160:G2160">SUM(IF(ewidencja!$A$8:$A$759=D2160,IF(ewidencja!$C$8:$C$759=E2160,ewidencja!$F$8:$F$759,0),0))</f>
        <v>0</v>
      </c>
      <c r="H2160" s="101" t="n">
        <f aca="false" t="array" ref="H2160:H2160">SUM(IF(ewidencja!$A$8:$A$759=D2160,IF(ewidencja!$C$8:$C$759=E2160,ewidencja!$G$8:$G$759,0),0))</f>
        <v>0</v>
      </c>
      <c r="K2160" s="111"/>
    </row>
    <row r="2161" s="51" customFormat="true" ht="12.75" hidden="true" customHeight="true" outlineLevel="0" collapsed="false">
      <c r="A2161" s="49" t="s">
        <v>600</v>
      </c>
      <c r="B2161" s="49"/>
      <c r="C2161" s="50" t="str">
        <f aca="false">INDEX((klasyfikacja!$B$2:$B$136),MATCH(A2161,klasyfikacja!$A$2:$A$136,0))</f>
        <v>Wpływy z opłaty skarbowej</v>
      </c>
      <c r="D2161" s="98" t="n">
        <v>854</v>
      </c>
      <c r="E2161" s="102" t="s">
        <v>341</v>
      </c>
      <c r="F2161" s="100" t="n">
        <f aca="false">SUM(G2161:H2161)</f>
        <v>0</v>
      </c>
      <c r="G2161" s="101" t="n">
        <f aca="false" t="array" ref="G2161:G2161">SUM(IF(ewidencja!$A$8:$A$759=D2161,IF(ewidencja!$C$8:$C$759=E2161,ewidencja!$F$8:$F$759,0),0))</f>
        <v>0</v>
      </c>
      <c r="H2161" s="101" t="n">
        <f aca="false" t="array" ref="H2161:H2161">SUM(IF(ewidencja!$A$8:$A$759=D2161,IF(ewidencja!$C$8:$C$759=E2161,ewidencja!$G$8:$G$759,0),0))</f>
        <v>0</v>
      </c>
      <c r="K2161" s="111"/>
    </row>
    <row r="2162" s="51" customFormat="true" ht="12.75" hidden="true" customHeight="true" outlineLevel="0" collapsed="false">
      <c r="A2162" s="49" t="s">
        <v>602</v>
      </c>
      <c r="B2162" s="49"/>
      <c r="C2162" s="50" t="str">
        <f aca="false">INDEX((klasyfikacja!$B$2:$B$136),MATCH(A2162,klasyfikacja!$A$2:$A$136,0))</f>
        <v>Wpływy z opłaty komunikacyjnej</v>
      </c>
      <c r="D2162" s="98" t="n">
        <v>854</v>
      </c>
      <c r="E2162" s="102" t="s">
        <v>332</v>
      </c>
      <c r="F2162" s="100" t="n">
        <f aca="false">SUM(G2162:H2162)</f>
        <v>0</v>
      </c>
      <c r="G2162" s="101" t="n">
        <f aca="false" t="array" ref="G2162:G2162">SUM(IF(ewidencja!$A$8:$A$759=D2162,IF(ewidencja!$C$8:$C$759=E2162,ewidencja!$F$8:$F$759,0),0))</f>
        <v>0</v>
      </c>
      <c r="H2162" s="101" t="n">
        <f aca="false" t="array" ref="H2162:H2162">SUM(IF(ewidencja!$A$8:$A$759=D2162,IF(ewidencja!$C$8:$C$759=E2162,ewidencja!$G$8:$G$759,0),0))</f>
        <v>0</v>
      </c>
      <c r="K2162" s="111"/>
    </row>
    <row r="2163" s="51" customFormat="true" ht="12.75" hidden="true" customHeight="true" outlineLevel="0" collapsed="false">
      <c r="A2163" s="49" t="s">
        <v>604</v>
      </c>
      <c r="B2163" s="49"/>
      <c r="C2163" s="50" t="str">
        <f aca="false">INDEX((klasyfikacja!$B$2:$B$136),MATCH(A2163,klasyfikacja!$A$2:$A$136,0))</f>
        <v>Wpływy z opłaty targowej</v>
      </c>
      <c r="D2163" s="98" t="n">
        <v>854</v>
      </c>
      <c r="E2163" s="102" t="s">
        <v>344</v>
      </c>
      <c r="F2163" s="100" t="n">
        <f aca="false">SUM(G2163:H2163)</f>
        <v>0</v>
      </c>
      <c r="G2163" s="101" t="n">
        <f aca="false" t="array" ref="G2163:G2163">SUM(IF(ewidencja!$A$8:$A$759=D2163,IF(ewidencja!$C$8:$C$759=E2163,ewidencja!$F$8:$F$759,0),0))</f>
        <v>0</v>
      </c>
      <c r="H2163" s="101" t="n">
        <f aca="false" t="array" ref="H2163:H2163">SUM(IF(ewidencja!$A$8:$A$759=D2163,IF(ewidencja!$C$8:$C$759=E2163,ewidencja!$G$8:$G$759,0),0))</f>
        <v>0</v>
      </c>
      <c r="K2163" s="111"/>
    </row>
    <row r="2164" s="51" customFormat="true" ht="12.75" hidden="true" customHeight="true" outlineLevel="0" collapsed="false">
      <c r="A2164" s="49" t="s">
        <v>606</v>
      </c>
      <c r="B2164" s="49"/>
      <c r="C2164" s="50" t="str">
        <f aca="false">INDEX((klasyfikacja!$B$2:$B$136),MATCH(A2164,klasyfikacja!$A$2:$A$136,0))</f>
        <v>Wpływy z opłaty miejscowej</v>
      </c>
      <c r="D2164" s="98" t="n">
        <v>854</v>
      </c>
      <c r="E2164" s="102" t="s">
        <v>862</v>
      </c>
      <c r="F2164" s="100" t="n">
        <f aca="false">SUM(G2164:H2164)</f>
        <v>0</v>
      </c>
      <c r="G2164" s="101" t="n">
        <f aca="false" t="array" ref="G2164:G2164">SUM(IF(ewidencja!$A$8:$A$759=D2164,IF(ewidencja!$C$8:$C$759=E2164,ewidencja!$F$8:$F$759,0),0))</f>
        <v>0</v>
      </c>
      <c r="H2164" s="101" t="n">
        <f aca="false" t="array" ref="H2164:H2164">SUM(IF(ewidencja!$A$8:$A$759=D2164,IF(ewidencja!$C$8:$C$759=E2164,ewidencja!$G$8:$G$759,0),0))</f>
        <v>0</v>
      </c>
      <c r="K2164" s="111"/>
    </row>
    <row r="2165" s="51" customFormat="true" ht="12.75" hidden="true" customHeight="true" outlineLevel="0" collapsed="false">
      <c r="A2165" s="49" t="s">
        <v>608</v>
      </c>
      <c r="B2165" s="49"/>
      <c r="C2165" s="50" t="str">
        <f aca="false">INDEX((klasyfikacja!$B$2:$B$136),MATCH(A2165,klasyfikacja!$A$2:$A$136,0))</f>
        <v>Wpływy z opłaty eksploatacyjnej</v>
      </c>
      <c r="D2165" s="98" t="n">
        <v>854</v>
      </c>
      <c r="E2165" s="102" t="s">
        <v>330</v>
      </c>
      <c r="F2165" s="100" t="n">
        <f aca="false">SUM(G2165:H2165)</f>
        <v>0</v>
      </c>
      <c r="G2165" s="101" t="n">
        <f aca="false" t="array" ref="G2165:G2165">SUM(IF(ewidencja!$A$8:$A$759=D2165,IF(ewidencja!$C$8:$C$759=E2165,ewidencja!$F$8:$F$759,0),0))</f>
        <v>0</v>
      </c>
      <c r="H2165" s="101" t="n">
        <f aca="false" t="array" ref="H2165:H2165">SUM(IF(ewidencja!$A$8:$A$759=D2165,IF(ewidencja!$C$8:$C$759=E2165,ewidencja!$G$8:$G$759,0),0))</f>
        <v>0</v>
      </c>
      <c r="K2165" s="111"/>
    </row>
    <row r="2166" s="51" customFormat="true" ht="12.75" hidden="true" customHeight="true" outlineLevel="0" collapsed="false">
      <c r="A2166" s="49" t="s">
        <v>610</v>
      </c>
      <c r="B2166" s="49"/>
      <c r="C2166" s="50" t="str">
        <f aca="false">INDEX((klasyfikacja!$B$2:$B$136),MATCH(A2166,klasyfikacja!$A$2:$A$136,0))</f>
        <v>Wpływy z opłat za trwały zarząd, użytkowanie i służebności</v>
      </c>
      <c r="D2166" s="98" t="n">
        <v>854</v>
      </c>
      <c r="E2166" s="102" t="s">
        <v>390</v>
      </c>
      <c r="F2166" s="100" t="n">
        <f aca="false">SUM(G2166:H2166)</f>
        <v>0</v>
      </c>
      <c r="G2166" s="101" t="n">
        <f aca="false" t="array" ref="G2166:G2166">SUM(IF(ewidencja!$A$8:$A$759=D2166,IF(ewidencja!$C$8:$C$759=E2166,ewidencja!$F$8:$F$759,0),0))</f>
        <v>0</v>
      </c>
      <c r="H2166" s="101" t="n">
        <f aca="false" t="array" ref="H2166:H2166">SUM(IF(ewidencja!$A$8:$A$759=D2166,IF(ewidencja!$C$8:$C$759=E2166,ewidencja!$G$8:$G$759,0),0))</f>
        <v>0</v>
      </c>
      <c r="K2166" s="111"/>
    </row>
    <row r="2167" s="51" customFormat="true" ht="12.75" hidden="true" customHeight="true" outlineLevel="0" collapsed="false">
      <c r="A2167" s="49" t="s">
        <v>612</v>
      </c>
      <c r="B2167" s="49"/>
      <c r="C2167" s="50" t="str">
        <f aca="false">INDEX((klasyfikacja!$B$2:$B$136),MATCH(A2167,klasyfikacja!$A$2:$A$136,0))</f>
        <v>Wpływy z opłat za zezwolenia na sprzedaż napojów alkoholowych</v>
      </c>
      <c r="D2167" s="98" t="n">
        <v>854</v>
      </c>
      <c r="E2167" s="102" t="s">
        <v>375</v>
      </c>
      <c r="F2167" s="100" t="n">
        <f aca="false">SUM(G2167:H2167)</f>
        <v>0</v>
      </c>
      <c r="G2167" s="101" t="n">
        <f aca="false" t="array" ref="G2167:G2167">SUM(IF(ewidencja!$A$8:$A$759=D2167,IF(ewidencja!$C$8:$C$759=E2167,ewidencja!$F$8:$F$759,0),0))</f>
        <v>0</v>
      </c>
      <c r="H2167" s="101" t="n">
        <f aca="false" t="array" ref="H2167:H2167">SUM(IF(ewidencja!$A$8:$A$759=D2167,IF(ewidencja!$C$8:$C$759=E2167,ewidencja!$G$8:$G$759,0),0))</f>
        <v>0</v>
      </c>
      <c r="K2167" s="111"/>
    </row>
    <row r="2168" s="51" customFormat="true" ht="12.75" hidden="true" customHeight="true" outlineLevel="0" collapsed="false">
      <c r="A2168" s="49" t="s">
        <v>614</v>
      </c>
      <c r="B2168" s="49"/>
      <c r="C2168" s="50" t="str">
        <f aca="false">INDEX((klasyfikacja!$B$2:$B$136),MATCH(A2168,klasyfikacja!$A$2:$A$136,0))</f>
        <v>Wpływy z innych lokalnych opłat pobieranych przez jednostki samorządu terytorialnego na podstawie odrębnych ustaw</v>
      </c>
      <c r="D2168" s="98" t="n">
        <v>854</v>
      </c>
      <c r="E2168" s="102" t="s">
        <v>30</v>
      </c>
      <c r="F2168" s="100" t="n">
        <f aca="false">SUM(G2168:H2168)</f>
        <v>0</v>
      </c>
      <c r="G2168" s="101" t="n">
        <f aca="false" t="array" ref="G2168:G2168">SUM(IF(ewidencja!$A$8:$A$759=D2168,IF(ewidencja!$C$8:$C$759=E2168,ewidencja!$F$8:$F$759,0),0))</f>
        <v>0</v>
      </c>
      <c r="H2168" s="101" t="n">
        <f aca="false" t="array" ref="H2168:H2168">SUM(IF(ewidencja!$A$8:$A$759=D2168,IF(ewidencja!$C$8:$C$759=E2168,ewidencja!$G$8:$G$759,0),0))</f>
        <v>0</v>
      </c>
      <c r="K2168" s="111"/>
    </row>
    <row r="2169" s="51" customFormat="true" ht="12.75" hidden="true" customHeight="true" outlineLevel="0" collapsed="false">
      <c r="A2169" s="49" t="s">
        <v>616</v>
      </c>
      <c r="B2169" s="49"/>
      <c r="C2169" s="50" t="str">
        <f aca="false">INDEX((klasyfikacja!$B$2:$B$136),MATCH(A2169,klasyfikacja!$A$2:$A$136,0))</f>
        <v>Wpływy z podatku od czynności cywilnoprawnych</v>
      </c>
      <c r="D2169" s="98" t="n">
        <v>854</v>
      </c>
      <c r="E2169" s="102" t="s">
        <v>403</v>
      </c>
      <c r="F2169" s="100" t="n">
        <f aca="false">SUM(G2169:H2169)</f>
        <v>0</v>
      </c>
      <c r="G2169" s="101" t="n">
        <f aca="false" t="array" ref="G2169:G2169">SUM(IF(ewidencja!$A$8:$A$759=D2169,IF(ewidencja!$C$8:$C$759=E2169,ewidencja!$F$8:$F$759,0),0))</f>
        <v>0</v>
      </c>
      <c r="H2169" s="101" t="n">
        <f aca="false" t="array" ref="H2169:H2169">SUM(IF(ewidencja!$A$8:$A$759=D2169,IF(ewidencja!$C$8:$C$759=E2169,ewidencja!$G$8:$G$759,0),0))</f>
        <v>0</v>
      </c>
      <c r="K2169" s="111"/>
    </row>
    <row r="2170" s="51" customFormat="true" ht="12.75" hidden="true" customHeight="true" outlineLevel="0" collapsed="false">
      <c r="A2170" s="49" t="s">
        <v>618</v>
      </c>
      <c r="B2170" s="49"/>
      <c r="C2170" s="50" t="str">
        <f aca="false">INDEX((klasyfikacja!$B$2:$B$136),MATCH(A2170,klasyfikacja!$A$2:$A$136,0))</f>
        <v>Wpływy z opłat z tytułu użytkowania wieczystego nieruchomości</v>
      </c>
      <c r="D2170" s="98" t="n">
        <v>854</v>
      </c>
      <c r="E2170" s="102" t="s">
        <v>393</v>
      </c>
      <c r="F2170" s="100" t="n">
        <f aca="false">SUM(G2170:H2170)</f>
        <v>0</v>
      </c>
      <c r="G2170" s="101" t="n">
        <f aca="false" t="array" ref="G2170:G2170">SUM(IF(ewidencja!$A$8:$A$759=D2170,IF(ewidencja!$C$8:$C$759=E2170,ewidencja!$F$8:$F$759,0),0))</f>
        <v>0</v>
      </c>
      <c r="H2170" s="101" t="n">
        <f aca="false" t="array" ref="H2170:H2170">SUM(IF(ewidencja!$A$8:$A$759=D2170,IF(ewidencja!$C$8:$C$759=E2170,ewidencja!$G$8:$G$759,0),0))</f>
        <v>0</v>
      </c>
      <c r="K2170" s="111"/>
    </row>
    <row r="2171" s="51" customFormat="true" ht="12.75" hidden="true" customHeight="true" outlineLevel="0" collapsed="false">
      <c r="A2171" s="49" t="s">
        <v>620</v>
      </c>
      <c r="B2171" s="49"/>
      <c r="C2171" s="50" t="str">
        <f aca="false">INDEX((klasyfikacja!$B$2:$B$136),MATCH(A2171,klasyfikacja!$A$2:$A$136,0))</f>
        <v>Wpływy z tytułu grzywien, mandatów i innych kar pieniężnych od osób fizycznych</v>
      </c>
      <c r="D2171" s="98" t="n">
        <v>854</v>
      </c>
      <c r="E2171" s="102" t="s">
        <v>173</v>
      </c>
      <c r="F2171" s="100" t="n">
        <f aca="false">SUM(G2171:H2171)</f>
        <v>0</v>
      </c>
      <c r="G2171" s="101" t="n">
        <f aca="false" t="array" ref="G2171:G2171">SUM(IF(ewidencja!$A$8:$A$759=D2171,IF(ewidencja!$C$8:$C$759=E2171,ewidencja!$F$8:$F$759,0),0))</f>
        <v>0</v>
      </c>
      <c r="H2171" s="101" t="n">
        <f aca="false" t="array" ref="H2171:H2171">SUM(IF(ewidencja!$A$8:$A$759=D2171,IF(ewidencja!$C$8:$C$759=E2171,ewidencja!$G$8:$G$759,0),0))</f>
        <v>0</v>
      </c>
      <c r="K2171" s="111"/>
    </row>
    <row r="2172" s="51" customFormat="true" ht="12.75" hidden="true" customHeight="true" outlineLevel="0" collapsed="false">
      <c r="A2172" s="49" t="s">
        <v>622</v>
      </c>
      <c r="B2172" s="49"/>
      <c r="C2172" s="50" t="str">
        <f aca="false">INDEX((klasyfikacja!$B$2:$B$136),MATCH(A2172,klasyfikacja!$A$2:$A$136,0))</f>
        <v>Wpływy z tytułu grzywien i innych kar pieniężnych od osób prawnych i innych jednostek organizacyjnych</v>
      </c>
      <c r="D2172" s="98" t="n">
        <v>854</v>
      </c>
      <c r="E2172" s="102" t="s">
        <v>195</v>
      </c>
      <c r="F2172" s="100" t="n">
        <f aca="false">SUM(G2172:H2172)</f>
        <v>0</v>
      </c>
      <c r="G2172" s="101" t="n">
        <f aca="false" t="array" ref="G2172:G2172">SUM(IF(ewidencja!$A$8:$A$759=D2172,IF(ewidencja!$C$8:$C$759=E2172,ewidencja!$F$8:$F$759,0),0))</f>
        <v>0</v>
      </c>
      <c r="H2172" s="101" t="n">
        <f aca="false" t="array" ref="H2172:H2172">SUM(IF(ewidencja!$A$8:$A$759=D2172,IF(ewidencja!$C$8:$C$759=E2172,ewidencja!$G$8:$G$759,0),0))</f>
        <v>0</v>
      </c>
      <c r="K2172" s="111"/>
    </row>
    <row r="2173" s="51" customFormat="true" ht="12.75" hidden="true" customHeight="true" outlineLevel="0" collapsed="false">
      <c r="A2173" s="49" t="s">
        <v>624</v>
      </c>
      <c r="B2173" s="49"/>
      <c r="C2173" s="50" t="str">
        <f aca="false">INDEX((klasyfikacja!$B$2:$B$136),MATCH(A2173,klasyfikacja!$A$2:$A$136,0))</f>
        <v>Wpływy z opłat za koncesje i licencje</v>
      </c>
      <c r="D2173" s="98" t="n">
        <v>854</v>
      </c>
      <c r="E2173" s="102" t="s">
        <v>356</v>
      </c>
      <c r="F2173" s="100" t="n">
        <f aca="false">SUM(G2173:H2173)</f>
        <v>0</v>
      </c>
      <c r="G2173" s="101" t="n">
        <f aca="false" t="array" ref="G2173:G2173">SUM(IF(ewidencja!$A$8:$A$759=D2173,IF(ewidencja!$C$8:$C$759=E2173,ewidencja!$F$8:$F$759,0),0))</f>
        <v>0</v>
      </c>
      <c r="H2173" s="101" t="n">
        <f aca="false" t="array" ref="H2173:H2173">SUM(IF(ewidencja!$A$8:$A$759=D2173,IF(ewidencja!$C$8:$C$759=E2173,ewidencja!$G$8:$G$759,0),0))</f>
        <v>0</v>
      </c>
      <c r="K2173" s="111"/>
    </row>
    <row r="2174" s="51" customFormat="true" ht="12.75" hidden="true" customHeight="true" outlineLevel="0" collapsed="false">
      <c r="A2174" s="49" t="s">
        <v>626</v>
      </c>
      <c r="B2174" s="49"/>
      <c r="C2174" s="50" t="str">
        <f aca="false">INDEX((klasyfikacja!$B$2:$B$136),MATCH(A2174,klasyfikacja!$A$2:$A$136,0))</f>
        <v>Wpływy z opłat egzaminacyjnych oraz opłat za wydawanie świadectw, dyplomów, zaświadczeń, certyfikatów i ich duplikatów</v>
      </c>
      <c r="D2174" s="98" t="n">
        <v>854</v>
      </c>
      <c r="E2174" s="102" t="s">
        <v>863</v>
      </c>
      <c r="F2174" s="100" t="n">
        <f aca="false">SUM(G2174:H2174)</f>
        <v>0</v>
      </c>
      <c r="G2174" s="101" t="n">
        <f aca="false" t="array" ref="G2174:G2174">SUM(IF(ewidencja!$A$8:$A$759=D2174,IF(ewidencja!$C$8:$C$759=E2174,ewidencja!$F$8:$F$759,0),0))</f>
        <v>0</v>
      </c>
      <c r="H2174" s="101" t="n">
        <f aca="false" t="array" ref="H2174:H2174">SUM(IF(ewidencja!$A$8:$A$759=D2174,IF(ewidencja!$C$8:$C$759=E2174,ewidencja!$G$8:$G$759,0),0))</f>
        <v>0</v>
      </c>
      <c r="K2174" s="111"/>
    </row>
    <row r="2175" s="51" customFormat="true" ht="12.75" hidden="true" customHeight="true" outlineLevel="0" collapsed="false">
      <c r="A2175" s="49" t="s">
        <v>628</v>
      </c>
      <c r="B2175" s="49"/>
      <c r="C2175" s="50" t="str">
        <f aca="false">INDEX((klasyfikacja!$B$2:$B$136),MATCH(A2175,klasyfikacja!$A$2:$A$136,0))</f>
        <v>Wpływy z opłat za zezwolenia, akredytacje oraz opłaty ewidencyjne, w tym opłaty za częstotliwości</v>
      </c>
      <c r="D2175" s="98" t="n">
        <v>854</v>
      </c>
      <c r="E2175" s="102" t="s">
        <v>367</v>
      </c>
      <c r="F2175" s="100" t="n">
        <f aca="false">SUM(G2175:H2175)</f>
        <v>0</v>
      </c>
      <c r="G2175" s="101" t="n">
        <f aca="false" t="array" ref="G2175:G2175">SUM(IF(ewidencja!$A$8:$A$759=D2175,IF(ewidencja!$C$8:$C$759=E2175,ewidencja!$F$8:$F$759,0),0))</f>
        <v>0</v>
      </c>
      <c r="H2175" s="101" t="n">
        <f aca="false" t="array" ref="H2175:H2175">SUM(IF(ewidencja!$A$8:$A$759=D2175,IF(ewidencja!$C$8:$C$759=E2175,ewidencja!$G$8:$G$759,0),0))</f>
        <v>0</v>
      </c>
      <c r="K2175" s="111"/>
    </row>
    <row r="2176" s="51" customFormat="true" ht="25.5" hidden="false" customHeight="true" outlineLevel="0" collapsed="false">
      <c r="A2176" s="49" t="n">
        <v>630</v>
      </c>
      <c r="B2176" s="49"/>
      <c r="C2176" s="50" t="e">
        <f aca="false">INDEX((klasyfikacja!$B$2:$B$136),MATCH(A2176,klasyfikacja!$A$2:$A$136,0))</f>
        <v>#N/A</v>
      </c>
      <c r="D2176" s="98" t="n">
        <v>854</v>
      </c>
      <c r="E2176" s="102" t="s">
        <v>203</v>
      </c>
      <c r="F2176" s="100" t="n">
        <f aca="false">SUM(G2176:H2176)</f>
        <v>7000</v>
      </c>
      <c r="G2176" s="101" t="n">
        <f aca="false" t="array" ref="G2176:G2176">SUM(IF(ewidencja!$A$8:$A$759=D2176,IF(ewidencja!$C$8:$C$759=E2176,ewidencja!$F$8:$F$759,0),0))</f>
        <v>0</v>
      </c>
      <c r="H2176" s="101" t="n">
        <f aca="false" t="array" ref="H2176:H2176">SUM(IF(ewidencja!$A$8:$A$759=D2176,IF(ewidencja!$C$8:$C$759=E2176,ewidencja!$G$8:$G$759,0),0))</f>
        <v>7000</v>
      </c>
      <c r="K2176" s="111"/>
    </row>
    <row r="2177" s="51" customFormat="true" ht="12.75" hidden="true" customHeight="true" outlineLevel="0" collapsed="false">
      <c r="A2177" s="49" t="s">
        <v>632</v>
      </c>
      <c r="B2177" s="49"/>
      <c r="C2177" s="50" t="str">
        <f aca="false">INDEX((klasyfikacja!$B$2:$B$136),MATCH(A2177,klasyfikacja!$A$2:$A$136,0))</f>
        <v>Wpływy z tytułu kosztów egzekucyjnych, opłaty komorniczej i kosztów upomnień</v>
      </c>
      <c r="D2177" s="98" t="n">
        <v>854</v>
      </c>
      <c r="E2177" s="102" t="s">
        <v>200</v>
      </c>
      <c r="F2177" s="100" t="n">
        <f aca="false">SUM(G2177:H2177)</f>
        <v>0</v>
      </c>
      <c r="G2177" s="101" t="n">
        <f aca="false" t="array" ref="G2177:G2177">SUM(IF(ewidencja!$A$8:$A$759=D2177,IF(ewidencja!$C$8:$C$759=E2177,ewidencja!$F$8:$F$759,0),0))</f>
        <v>0</v>
      </c>
      <c r="H2177" s="101" t="n">
        <f aca="false" t="array" ref="H2177:H2177">SUM(IF(ewidencja!$A$8:$A$759=D2177,IF(ewidencja!$C$8:$C$759=E2177,ewidencja!$G$8:$G$759,0),0))</f>
        <v>0</v>
      </c>
      <c r="K2177" s="111"/>
    </row>
    <row r="2178" s="51" customFormat="true" ht="12.75" hidden="true" customHeight="true" outlineLevel="0" collapsed="false">
      <c r="A2178" s="49" t="s">
        <v>634</v>
      </c>
      <c r="B2178" s="49"/>
      <c r="C2178" s="50" t="str">
        <f aca="false">INDEX((klasyfikacja!$B$2:$B$136),MATCH(A2178,klasyfikacja!$A$2:$A$136,0))</f>
        <v>Wpływy z opłat za wydanie prawa jazdy</v>
      </c>
      <c r="D2178" s="98" t="n">
        <v>854</v>
      </c>
      <c r="E2178" s="102" t="s">
        <v>388</v>
      </c>
      <c r="F2178" s="100" t="n">
        <f aca="false">SUM(G2178:H2178)</f>
        <v>0</v>
      </c>
      <c r="G2178" s="101" t="n">
        <f aca="false" t="array" ref="G2178:G2178">SUM(IF(ewidencja!$A$8:$A$759=D2178,IF(ewidencja!$C$8:$C$759=E2178,ewidencja!$F$8:$F$759,0),0))</f>
        <v>0</v>
      </c>
      <c r="H2178" s="101" t="n">
        <f aca="false" t="array" ref="H2178:H2178">SUM(IF(ewidencja!$A$8:$A$759=D2178,IF(ewidencja!$C$8:$C$759=E2178,ewidencja!$G$8:$G$759,0),0))</f>
        <v>0</v>
      </c>
      <c r="K2178" s="111"/>
    </row>
    <row r="2179" s="51" customFormat="true" ht="12.75" hidden="true" customHeight="true" outlineLevel="0" collapsed="false">
      <c r="A2179" s="49" t="s">
        <v>636</v>
      </c>
      <c r="B2179" s="49"/>
      <c r="C2179" s="50" t="str">
        <f aca="false">INDEX((klasyfikacja!$B$2:$B$136),MATCH(A2179,klasyfikacja!$A$2:$A$136,0))</f>
        <v>Wpływy z opłat za korzystanie z wychowania przedszkolnego</v>
      </c>
      <c r="D2179" s="98" t="n">
        <v>854</v>
      </c>
      <c r="E2179" s="102" t="s">
        <v>280</v>
      </c>
      <c r="F2179" s="100" t="n">
        <f aca="false">SUM(G2179:H2179)</f>
        <v>0</v>
      </c>
      <c r="G2179" s="101" t="n">
        <f aca="false" t="array" ref="G2179:G2179">SUM(IF(ewidencja!$A$8:$A$759=D2179,IF(ewidencja!$C$8:$C$759=E2179,ewidencja!$F$8:$F$759,0),0))</f>
        <v>0</v>
      </c>
      <c r="H2179" s="101" t="n">
        <f aca="false" t="array" ref="H2179:H2179">SUM(IF(ewidencja!$A$8:$A$759=D2179,IF(ewidencja!$C$8:$C$759=E2179,ewidencja!$G$8:$G$759,0),0))</f>
        <v>0</v>
      </c>
      <c r="K2179" s="111"/>
    </row>
    <row r="2180" s="51" customFormat="true" ht="12.75" hidden="true" customHeight="true" outlineLevel="0" collapsed="false">
      <c r="A2180" s="49" t="s">
        <v>638</v>
      </c>
      <c r="B2180" s="49"/>
      <c r="C2180" s="50" t="str">
        <f aca="false">INDEX((klasyfikacja!$B$2:$B$136),MATCH(A2180,klasyfikacja!$A$2:$A$136,0))</f>
        <v>Wpływy z opłat za korzystanie z wyżywienia w jednostkach realizujących zadania z zakresu wychowania przedszkolnego</v>
      </c>
      <c r="D2180" s="98" t="n">
        <v>854</v>
      </c>
      <c r="E2180" s="102" t="s">
        <v>510</v>
      </c>
      <c r="F2180" s="100" t="n">
        <f aca="false">SUM(G2180:H2180)</f>
        <v>0</v>
      </c>
      <c r="G2180" s="101" t="n">
        <f aca="false" t="array" ref="G2180:G2180">SUM(IF(ewidencja!$A$8:$A$759=D2180,IF(ewidencja!$C$8:$C$759=E2180,ewidencja!$F$8:$F$759,0),0))</f>
        <v>0</v>
      </c>
      <c r="H2180" s="101" t="n">
        <f aca="false" t="array" ref="H2180:H2180">SUM(IF(ewidencja!$A$8:$A$759=D2180,IF(ewidencja!$C$8:$C$759=E2180,ewidencja!$G$8:$G$759,0),0))</f>
        <v>0</v>
      </c>
      <c r="K2180" s="111"/>
    </row>
    <row r="2181" s="51" customFormat="true" ht="12.75" hidden="true" customHeight="true" outlineLevel="0" collapsed="false">
      <c r="A2181" s="49" t="s">
        <v>640</v>
      </c>
      <c r="B2181" s="49"/>
      <c r="C2181" s="50" t="str">
        <f aca="false">INDEX((klasyfikacja!$B$2:$B$136),MATCH(A2181,klasyfikacja!$A$2:$A$136,0))</f>
        <v>Wpływy od rodziców z tytułu opłaty za pobyt dziecka w pieczy zastępczej</v>
      </c>
      <c r="D2181" s="98" t="n">
        <v>854</v>
      </c>
      <c r="E2181" s="102" t="s">
        <v>248</v>
      </c>
      <c r="F2181" s="100" t="n">
        <f aca="false">SUM(G2181:H2181)</f>
        <v>0</v>
      </c>
      <c r="G2181" s="101" t="n">
        <f aca="false" t="array" ref="G2181:G2181">SUM(IF(ewidencja!$A$8:$A$759=D2181,IF(ewidencja!$C$8:$C$759=E2181,ewidencja!$F$8:$F$759,0),0))</f>
        <v>0</v>
      </c>
      <c r="H2181" s="101" t="n">
        <f aca="false" t="array" ref="H2181:H2181">SUM(IF(ewidencja!$A$8:$A$759=D2181,IF(ewidencja!$C$8:$C$759=E2181,ewidencja!$G$8:$G$759,0),0))</f>
        <v>0</v>
      </c>
      <c r="K2181" s="111"/>
    </row>
    <row r="2182" s="51" customFormat="true" ht="12.75" hidden="true" customHeight="true" outlineLevel="0" collapsed="false">
      <c r="A2182" s="49" t="s">
        <v>642</v>
      </c>
      <c r="B2182" s="49"/>
      <c r="C2182" s="50" t="str">
        <f aca="false">INDEX((klasyfikacja!$B$2:$B$136),MATCH(A2182,klasyfikacja!$A$2:$A$136,0))</f>
        <v>Wpływy z różnych opłat</v>
      </c>
      <c r="D2182" s="98" t="n">
        <v>854</v>
      </c>
      <c r="E2182" s="102" t="s">
        <v>205</v>
      </c>
      <c r="F2182" s="100" t="n">
        <f aca="false">SUM(G2182:H2182)</f>
        <v>0</v>
      </c>
      <c r="G2182" s="101" t="n">
        <f aca="false" t="array" ref="G2182:G2182">SUM(IF(ewidencja!$A$8:$A$759=D2182,IF(ewidencja!$C$8:$C$759=E2182,ewidencja!$F$8:$F$759,0),0))</f>
        <v>0</v>
      </c>
      <c r="H2182" s="101" t="n">
        <f aca="false" t="array" ref="H2182:H2182">SUM(IF(ewidencja!$A$8:$A$759=D2182,IF(ewidencja!$C$8:$C$759=E2182,ewidencja!$G$8:$G$759,0),0))</f>
        <v>0</v>
      </c>
      <c r="K2182" s="111"/>
    </row>
    <row r="2183" s="51" customFormat="true" ht="26.25" hidden="false" customHeight="true" outlineLevel="0" collapsed="false">
      <c r="A2183" s="49" t="n">
        <v>750</v>
      </c>
      <c r="B2183" s="49"/>
      <c r="C2183" s="50" t="e">
        <f aca="false">INDEX((klasyfikacja!$B$2:$B$136),MATCH(A2183,klasyfikacja!$A$2:$A$136,0))</f>
        <v>#N/A</v>
      </c>
      <c r="D2183" s="98" t="n">
        <v>854</v>
      </c>
      <c r="E2183" s="102" t="s">
        <v>58</v>
      </c>
      <c r="F2183" s="113" t="n">
        <f aca="false">SUM(G2183:H2183)</f>
        <v>72000</v>
      </c>
      <c r="G2183" s="101" t="n">
        <f aca="false" t="array" ref="G2183:G2183">SUM(IF(ewidencja!$A$8:$A$759=D2183,IF(ewidencja!$C$8:$C$759=E2183,ewidencja!$F$8:$F$759,0),0))</f>
        <v>0</v>
      </c>
      <c r="H2183" s="101" t="n">
        <f aca="false" t="array" ref="H2183:H2183">SUM(IF(ewidencja!$A$8:$A$759=D2183,IF(ewidencja!$C$8:$C$759=E2183,ewidencja!$G$8:$G$759,0),0))</f>
        <v>72000</v>
      </c>
      <c r="K2183" s="111"/>
    </row>
    <row r="2184" s="51" customFormat="true" ht="12.75" hidden="false" customHeight="true" outlineLevel="0" collapsed="false">
      <c r="A2184" s="49" t="n">
        <v>830</v>
      </c>
      <c r="B2184" s="49"/>
      <c r="C2184" s="50" t="e">
        <f aca="false">INDEX((klasyfikacja!$B$2:$B$136),MATCH(A2184,klasyfikacja!$A$2:$A$136,0))</f>
        <v>#N/A</v>
      </c>
      <c r="D2184" s="98" t="n">
        <v>854</v>
      </c>
      <c r="E2184" s="102" t="s">
        <v>37</v>
      </c>
      <c r="F2184" s="100" t="n">
        <f aca="false">SUM(G2184:H2184)</f>
        <v>2220000</v>
      </c>
      <c r="G2184" s="101" t="n">
        <f aca="false" t="array" ref="G2184:G2184">SUM(IF(ewidencja!$A$8:$A$759=D2184,IF(ewidencja!$C$8:$C$759=E2184,ewidencja!$F$8:$F$759,0),0))</f>
        <v>0</v>
      </c>
      <c r="H2184" s="101" t="n">
        <f aca="false" t="array" ref="H2184:H2184">SUM(IF(ewidencja!$A$8:$A$759=D2184,IF(ewidencja!$C$8:$C$759=E2184,ewidencja!$G$8:$G$759,0),0))</f>
        <v>2220000</v>
      </c>
      <c r="K2184" s="111"/>
    </row>
    <row r="2185" s="51" customFormat="true" ht="12.75" hidden="true" customHeight="true" outlineLevel="0" collapsed="false">
      <c r="A2185" s="49" t="s">
        <v>650</v>
      </c>
      <c r="B2185" s="49"/>
      <c r="C2185" s="50" t="str">
        <f aca="false">INDEX((klasyfikacja!$B$2:$B$136),MATCH(A2185,klasyfikacja!$A$2:$A$136,0))</f>
        <v>Wpływy ze sprzedaży wyrobów</v>
      </c>
      <c r="D2185" s="98" t="n">
        <v>854</v>
      </c>
      <c r="E2185" s="102" t="s">
        <v>864</v>
      </c>
      <c r="F2185" s="100" t="n">
        <f aca="false">SUM(G2185:H2185)</f>
        <v>0</v>
      </c>
      <c r="G2185" s="101" t="n">
        <f aca="false" t="array" ref="G2185:G2185">SUM(IF(ewidencja!$A$8:$A$759=D2185,IF(ewidencja!$C$8:$C$759=E2185,ewidencja!$F$8:$F$759,0),0))</f>
        <v>0</v>
      </c>
      <c r="H2185" s="101" t="n">
        <f aca="false" t="array" ref="H2185:H2185">SUM(IF(ewidencja!$A$8:$A$759=D2185,IF(ewidencja!$C$8:$C$759=E2185,ewidencja!$G$8:$G$759,0),0))</f>
        <v>0</v>
      </c>
      <c r="K2185" s="111"/>
    </row>
    <row r="2186" s="51" customFormat="true" ht="12.75" hidden="true" customHeight="true" outlineLevel="0" collapsed="false">
      <c r="A2186" s="49" t="s">
        <v>652</v>
      </c>
      <c r="B2186" s="49"/>
      <c r="C2186" s="50" t="str">
        <f aca="false">INDEX((klasyfikacja!$B$2:$B$136),MATCH(A2186,klasyfikacja!$A$2:$A$136,0))</f>
        <v>Wpływy z odsetek od dotacji oraz płatności: wykorzystanych niezgodnie z przeznaczeniem lub wykorzystanych z naruszeniem procedur, o których mowa w art. 184 ustawy, pobranych nienależnie lub w nadmiernej wysokości</v>
      </c>
      <c r="D2186" s="98" t="n">
        <v>854</v>
      </c>
      <c r="E2186" s="102" t="s">
        <v>562</v>
      </c>
      <c r="F2186" s="100" t="n">
        <f aca="false">SUM(G2186:H2186)</f>
        <v>0</v>
      </c>
      <c r="G2186" s="101" t="n">
        <f aca="false" t="array" ref="G2186:G2186">SUM(IF(ewidencja!$A$8:$A$759=D2186,IF(ewidencja!$C$8:$C$759=E2186,ewidencja!$F$8:$F$759,0),0))</f>
        <v>0</v>
      </c>
      <c r="H2186" s="101" t="n">
        <f aca="false" t="array" ref="H2186:H2186">SUM(IF(ewidencja!$A$8:$A$759=D2186,IF(ewidencja!$C$8:$C$759=E2186,ewidencja!$G$8:$G$759,0),0))</f>
        <v>0</v>
      </c>
      <c r="K2186" s="111"/>
    </row>
    <row r="2187" s="51" customFormat="true" ht="12.75" hidden="true" customHeight="true" outlineLevel="0" collapsed="false">
      <c r="A2187" s="49" t="s">
        <v>654</v>
      </c>
      <c r="B2187" s="49"/>
      <c r="C2187" s="50" t="str">
        <f aca="false">INDEX((klasyfikacja!$B$2:$B$136),MATCH(A2187,klasyfikacja!$A$2:$A$136,0))</f>
        <v>Wpływy z odsetek od nieterminowych wpłat z tytułu podatków i opłat</v>
      </c>
      <c r="D2187" s="98" t="n">
        <v>854</v>
      </c>
      <c r="E2187" s="102" t="s">
        <v>321</v>
      </c>
      <c r="F2187" s="100" t="n">
        <f aca="false">SUM(G2187:H2187)</f>
        <v>0</v>
      </c>
      <c r="G2187" s="101" t="n">
        <f aca="false" t="array" ref="G2187:G2187">SUM(IF(ewidencja!$A$8:$A$759=D2187,IF(ewidencja!$C$8:$C$759=E2187,ewidencja!$F$8:$F$759,0),0))</f>
        <v>0</v>
      </c>
      <c r="H2187" s="101" t="n">
        <f aca="false" t="array" ref="H2187:H2187">SUM(IF(ewidencja!$A$8:$A$759=D2187,IF(ewidencja!$C$8:$C$759=E2187,ewidencja!$G$8:$G$759,0),0))</f>
        <v>0</v>
      </c>
      <c r="K2187" s="111"/>
    </row>
    <row r="2188" s="51" customFormat="true" ht="12.75" hidden="false" customHeight="true" outlineLevel="0" collapsed="false">
      <c r="A2188" s="49" t="n">
        <v>920</v>
      </c>
      <c r="B2188" s="49"/>
      <c r="C2188" s="50" t="e">
        <f aca="false">INDEX((klasyfikacja!$B$2:$B$136),MATCH(A2188,klasyfikacja!$A$2:$A$136,0))</f>
        <v>#N/A</v>
      </c>
      <c r="D2188" s="98" t="n">
        <v>854</v>
      </c>
      <c r="E2188" s="102" t="s">
        <v>311</v>
      </c>
      <c r="F2188" s="100" t="n">
        <f aca="false">SUM(G2188:H2188)</f>
        <v>2000</v>
      </c>
      <c r="G2188" s="101" t="n">
        <f aca="false" t="array" ref="G2188:G2188">SUM(IF(ewidencja!$A$8:$A$759=D2188,IF(ewidencja!$C$8:$C$759=E2188,ewidencja!$F$8:$F$759,0),0))</f>
        <v>0</v>
      </c>
      <c r="H2188" s="101" t="n">
        <f aca="false" t="array" ref="H2188:H2188">SUM(IF(ewidencja!$A$8:$A$759=D2188,IF(ewidencja!$C$8:$C$759=E2188,ewidencja!$G$8:$G$759,0),0))</f>
        <v>2000</v>
      </c>
      <c r="K2188" s="111"/>
    </row>
    <row r="2189" s="51" customFormat="true" ht="12.75" hidden="true" customHeight="true" outlineLevel="0" collapsed="false">
      <c r="A2189" s="49" t="s">
        <v>658</v>
      </c>
      <c r="B2189" s="49"/>
      <c r="C2189" s="50" t="str">
        <f aca="false">INDEX((klasyfikacja!$B$2:$B$136),MATCH(A2189,klasyfikacja!$A$2:$A$136,0))</f>
        <v>Wpływy z pozostałych odsetek (Finansowanie programów ze środków bezzwrotnych pochodzących z Unii Europejskiej)</v>
      </c>
      <c r="D2189" s="98" t="n">
        <v>854</v>
      </c>
      <c r="E2189" s="102" t="s">
        <v>865</v>
      </c>
      <c r="F2189" s="100" t="n">
        <f aca="false">SUM(G2189:H2189)</f>
        <v>0</v>
      </c>
      <c r="G2189" s="101" t="n">
        <f aca="false" t="array" ref="G2189:G2189">SUM(IF(ewidencja!$A$8:$A$759=D2189,IF(ewidencja!$C$8:$C$759=E2189,ewidencja!$F$8:$F$759,0),0))</f>
        <v>0</v>
      </c>
      <c r="H2189" s="101" t="n">
        <f aca="false" t="array" ref="H2189:H2189">SUM(IF(ewidencja!$A$8:$A$759=D2189,IF(ewidencja!$C$8:$C$759=E2189,ewidencja!$G$8:$G$759,0),0))</f>
        <v>0</v>
      </c>
      <c r="K2189" s="111"/>
    </row>
    <row r="2190" s="51" customFormat="true" ht="12.75" hidden="false" customHeight="true" outlineLevel="0" collapsed="false">
      <c r="A2190" s="49" t="n">
        <v>940</v>
      </c>
      <c r="B2190" s="49"/>
      <c r="C2190" s="50" t="e">
        <f aca="false">INDEX((klasyfikacja!$B$2:$B$136),MATCH(A2190,klasyfikacja!$A$2:$A$136,0))</f>
        <v>#N/A</v>
      </c>
      <c r="D2190" s="98" t="n">
        <v>854</v>
      </c>
      <c r="E2190" s="102" t="s">
        <v>275</v>
      </c>
      <c r="F2190" s="100" t="n">
        <f aca="false">SUM(G2190:H2190)</f>
        <v>5000</v>
      </c>
      <c r="G2190" s="101" t="n">
        <f aca="false" t="array" ref="G2190:G2190">SUM(IF(ewidencja!$A$8:$A$759=D2190,IF(ewidencja!$C$8:$C$759=E2190,ewidencja!$F$8:$F$759,0),0))</f>
        <v>5000</v>
      </c>
      <c r="H2190" s="101" t="n">
        <f aca="false" t="array" ref="H2190:H2190">SUM(IF(ewidencja!$A$8:$A$759=D2190,IF(ewidencja!$C$8:$C$759=E2190,ewidencja!$G$8:$G$759,0),0))</f>
        <v>0</v>
      </c>
      <c r="K2190" s="111"/>
    </row>
    <row r="2191" s="51" customFormat="true" ht="12.75" hidden="true" customHeight="true" outlineLevel="0" collapsed="false">
      <c r="A2191" s="49" t="s">
        <v>662</v>
      </c>
      <c r="B2191" s="49"/>
      <c r="C2191" s="50" t="str">
        <f aca="false">INDEX((klasyfikacja!$B$2:$B$136),MATCH(A2191,klasyfikacja!$A$2:$A$136,0))</f>
        <v>Wpływy z tytułu kar i odszkodowań wynikających z umów</v>
      </c>
      <c r="D2191" s="98" t="n">
        <v>854</v>
      </c>
      <c r="E2191" s="102" t="s">
        <v>178</v>
      </c>
      <c r="F2191" s="100" t="n">
        <f aca="false">SUM(G2191:H2191)</f>
        <v>0</v>
      </c>
      <c r="G2191" s="101" t="n">
        <f aca="false" t="array" ref="G2191:G2191">SUM(IF(ewidencja!$A$8:$A$759=D2191,IF(ewidencja!$C$8:$C$759=E2191,ewidencja!$F$8:$F$759,0),0))</f>
        <v>0</v>
      </c>
      <c r="H2191" s="101" t="n">
        <f aca="false" t="array" ref="H2191:H2191">SUM(IF(ewidencja!$A$8:$A$759=D2191,IF(ewidencja!$C$8:$C$759=E2191,ewidencja!$G$8:$G$759,0),0))</f>
        <v>0</v>
      </c>
      <c r="K2191" s="111"/>
    </row>
    <row r="2192" s="51" customFormat="true" ht="12.75" hidden="true" customHeight="true" outlineLevel="0" collapsed="false">
      <c r="A2192" s="49" t="s">
        <v>664</v>
      </c>
      <c r="B2192" s="49"/>
      <c r="C2192" s="50" t="str">
        <f aca="false">INDEX((klasyfikacja!$B$2:$B$136),MATCH(A2192,klasyfikacja!$A$2:$A$136,0))</f>
        <v>Wpływy z otrzymanych spadków, zapisów i darowizn w postaci pieniężnej</v>
      </c>
      <c r="D2192" s="98" t="n">
        <v>854</v>
      </c>
      <c r="E2192" s="102" t="s">
        <v>95</v>
      </c>
      <c r="F2192" s="100" t="n">
        <f aca="false">SUM(G2192:H2192)</f>
        <v>0</v>
      </c>
      <c r="G2192" s="101" t="n">
        <f aca="false" t="array" ref="G2192:G2192">SUM(IF(ewidencja!$A$8:$A$759=D2192,IF(ewidencja!$C$8:$C$759=E2192,ewidencja!$F$8:$F$759,0),0))</f>
        <v>0</v>
      </c>
      <c r="H2192" s="101" t="n">
        <f aca="false" t="array" ref="H2192:H2192">SUM(IF(ewidencja!$A$8:$A$759=D2192,IF(ewidencja!$C$8:$C$759=E2192,ewidencja!$G$8:$G$759,0),0))</f>
        <v>0</v>
      </c>
      <c r="K2192" s="111"/>
    </row>
    <row r="2193" s="51" customFormat="true" ht="12.75" hidden="false" customHeight="true" outlineLevel="0" collapsed="false">
      <c r="A2193" s="49" t="n">
        <v>970</v>
      </c>
      <c r="B2193" s="49"/>
      <c r="C2193" s="50" t="e">
        <f aca="false">INDEX((klasyfikacja!$B$2:$B$136),MATCH(A2193,klasyfikacja!$A$2:$A$136,0))</f>
        <v>#N/A</v>
      </c>
      <c r="D2193" s="98" t="n">
        <v>854</v>
      </c>
      <c r="E2193" s="102" t="s">
        <v>153</v>
      </c>
      <c r="F2193" s="113" t="n">
        <f aca="false">SUM(G2193:H2193)</f>
        <v>232000</v>
      </c>
      <c r="G2193" s="101" t="n">
        <f aca="false" t="array" ref="G2193:G2193">SUM(IF(ewidencja!$A$8:$A$759=D2193,IF(ewidencja!$C$8:$C$759=E2193,ewidencja!$F$8:$F$759,0),0))</f>
        <v>0</v>
      </c>
      <c r="H2193" s="101" t="n">
        <f aca="false" t="array" ref="H2193:H2193">SUM(IF(ewidencja!$A$8:$A$759=D2193,IF(ewidencja!$C$8:$C$759=E2193,ewidencja!$G$8:$G$759,0),0))</f>
        <v>232000</v>
      </c>
      <c r="K2193" s="111"/>
    </row>
    <row r="2194" s="51" customFormat="true" ht="12.75" hidden="true" customHeight="true" outlineLevel="0" collapsed="false">
      <c r="A2194" s="49" t="s">
        <v>668</v>
      </c>
      <c r="B2194" s="49"/>
      <c r="C2194" s="50" t="str">
        <f aca="false">INDEX((klasyfikacja!$B$2:$B$136),MATCH(A2194,klasyfikacja!$A$2:$A$136,0))</f>
        <v>Wpływy z różnych dochodów (Finansowanie programów ze środków bezzwrotnych pochodzących z Unii Europejskiej)</v>
      </c>
      <c r="D2194" s="98" t="n">
        <v>854</v>
      </c>
      <c r="E2194" s="102" t="s">
        <v>866</v>
      </c>
      <c r="F2194" s="100" t="n">
        <f aca="false">SUM(G2194:H2194)</f>
        <v>0</v>
      </c>
      <c r="G2194" s="101" t="n">
        <f aca="false" t="array" ref="G2194:G2194">SUM(IF(ewidencja!$A$8:$A$759=D2194,IF(ewidencja!$C$8:$C$759=E2194,ewidencja!$F$8:$F$759,0),0))</f>
        <v>0</v>
      </c>
      <c r="H2194" s="101" t="n">
        <f aca="false" t="array" ref="H2194:H2194">SUM(IF(ewidencja!$A$8:$A$759=D2194,IF(ewidencja!$C$8:$C$759=E2194,ewidencja!$G$8:$G$759,0),0))</f>
        <v>0</v>
      </c>
      <c r="K2194" s="111"/>
    </row>
    <row r="2195" s="51" customFormat="true" ht="12.75" hidden="true" customHeight="true" outlineLevel="0" collapsed="false">
      <c r="A2195" s="49" t="s">
        <v>670</v>
      </c>
      <c r="B2195" s="49"/>
      <c r="C2195" s="50" t="str">
        <f aca="false">INDEX((klasyfikacja!$B$2:$B$136),MATCH(A2195,klasyfikacja!$A$2:$A$136,0))</f>
        <v>Wpływy z różnych dochodów (Płatności w zakresie budżetu środków europejskich)</v>
      </c>
      <c r="D2195" s="98" t="n">
        <v>854</v>
      </c>
      <c r="E2195" s="102" t="s">
        <v>867</v>
      </c>
      <c r="F2195" s="100" t="n">
        <f aca="false">SUM(G2195:H2195)</f>
        <v>0</v>
      </c>
      <c r="G2195" s="101" t="n">
        <f aca="false" t="array" ref="G2195:G2195">SUM(IF(ewidencja!$A$8:$A$759=D2195,IF(ewidencja!$C$8:$C$759=E2195,ewidencja!$F$8:$F$759,0),0))</f>
        <v>0</v>
      </c>
      <c r="H2195" s="101" t="n">
        <f aca="false" t="array" ref="H2195:H2195">SUM(IF(ewidencja!$A$8:$A$759=D2195,IF(ewidencja!$C$8:$C$759=E2195,ewidencja!$G$8:$G$759,0),0))</f>
        <v>0</v>
      </c>
      <c r="K2195" s="111"/>
    </row>
    <row r="2196" s="51" customFormat="true" ht="12.75" hidden="true" customHeight="true" outlineLevel="0" collapsed="false">
      <c r="A2196" s="49" t="s">
        <v>672</v>
      </c>
      <c r="B2196" s="49"/>
      <c r="C2196" s="50" t="str">
        <f aca="false">INDEX((klasyfikacja!$B$2:$B$136),MATCH(A2196,klasyfikacja!$A$2:$A$136,0))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2196" s="98" t="n">
        <v>854</v>
      </c>
      <c r="E2196" s="102" t="s">
        <v>868</v>
      </c>
      <c r="F2196" s="100" t="n">
        <f aca="false">SUM(G2196:H2196)</f>
        <v>0</v>
      </c>
      <c r="G2196" s="101" t="n">
        <f aca="false" t="array" ref="G2196:G2196">SUM(IF(ewidencja!$A$8:$A$759=D2196,IF(ewidencja!$C$8:$C$759=E2196,ewidencja!$F$8:$F$759,0),0))</f>
        <v>0</v>
      </c>
      <c r="H2196" s="101" t="n">
        <f aca="false" t="array" ref="H2196:H2196">SUM(IF(ewidencja!$A$8:$A$759=D2196,IF(ewidencja!$C$8:$C$759=E2196,ewidencja!$G$8:$G$759,0),0))</f>
        <v>0</v>
      </c>
      <c r="K2196" s="111"/>
    </row>
    <row r="2197" s="51" customFormat="true" ht="37.5" hidden="true" customHeight="true" outlineLevel="0" collapsed="false">
      <c r="A2197" s="49" t="s">
        <v>674</v>
      </c>
      <c r="B2197" s="49"/>
      <c r="C2197" s="50" t="str">
        <f aca="false">INDEX((klasyfikacja!$B$2:$B$136),MATCH(A2197,klasyfikacja!$A$2:$A$136,0))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2197" s="98" t="n">
        <v>854</v>
      </c>
      <c r="E2197" s="102" t="n">
        <v>2007</v>
      </c>
      <c r="F2197" s="100" t="n">
        <f aca="false">SUM(G2197:H2197)</f>
        <v>0</v>
      </c>
      <c r="G2197" s="101" t="n">
        <f aca="false" t="array" ref="G2197:G2197">SUM(IF(ewidencja!$A$8:$A$759=D2197,IF(ewidencja!$C$8:$C$759=E2197,ewidencja!$F$8:$F$759,0),0))</f>
        <v>0</v>
      </c>
      <c r="H2197" s="101" t="n">
        <f aca="false" t="array" ref="H2197:H2197">SUM(IF(ewidencja!$A$8:$A$759=D2197,IF(ewidencja!$C$8:$C$759=E2197,ewidencja!$G$8:$G$759,0),0))</f>
        <v>0</v>
      </c>
      <c r="K2197" s="111"/>
    </row>
    <row r="2198" s="51" customFormat="true" ht="63.75" hidden="true" customHeight="true" outlineLevel="0" collapsed="false">
      <c r="A2198" s="49" t="s">
        <v>676</v>
      </c>
      <c r="B2198" s="49"/>
      <c r="C2198" s="50" t="str">
        <f aca="false">INDEX((klasyfikacja!$B$2:$B$136),MATCH(A2198,klasyfikacja!$A$2:$A$136,0))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2198" s="98" t="n">
        <v>854</v>
      </c>
      <c r="E2198" s="102" t="n">
        <v>2008</v>
      </c>
      <c r="F2198" s="100" t="n">
        <f aca="false">SUM(G2198:H2198)</f>
        <v>0</v>
      </c>
      <c r="G2198" s="101" t="n">
        <f aca="false" t="array" ref="G2198:G2198">SUM(IF(ewidencja!$A$8:$A$759=D2198,IF(ewidencja!$C$8:$C$759=E2198,ewidencja!$F$8:$F$759,0),0))</f>
        <v>0</v>
      </c>
      <c r="H2198" s="101" t="n">
        <f aca="false" t="array" ref="H2198:H2198">SUM(IF(ewidencja!$A$8:$A$759=D2198,IF(ewidencja!$C$8:$C$759=E2198,ewidencja!$G$8:$G$759,0),0))</f>
        <v>0</v>
      </c>
      <c r="K2198" s="111"/>
    </row>
    <row r="2199" s="51" customFormat="true" ht="63.75" hidden="true" customHeight="true" outlineLevel="0" collapsed="false">
      <c r="A2199" s="49" t="s">
        <v>678</v>
      </c>
      <c r="B2199" s="49"/>
      <c r="C2199" s="50" t="str">
        <f aca="false">INDEX((klasyfikacja!$B$2:$B$136),MATCH(A2199,klasyfikacja!$A$2:$A$136,0))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2199" s="98" t="n">
        <v>854</v>
      </c>
      <c r="E2199" s="102" t="n">
        <v>2009</v>
      </c>
      <c r="F2199" s="100" t="n">
        <f aca="false">SUM(G2199:H2199)</f>
        <v>0</v>
      </c>
      <c r="G2199" s="101" t="n">
        <f aca="false" t="array" ref="G2199:G2199">SUM(IF(ewidencja!$A$8:$A$759=D2199,IF(ewidencja!$C$8:$C$759=E2199,ewidencja!$F$8:$F$759,0),0))</f>
        <v>0</v>
      </c>
      <c r="H2199" s="101" t="n">
        <f aca="false" t="array" ref="H2199:H2199">SUM(IF(ewidencja!$A$8:$A$759=D2199,IF(ewidencja!$C$8:$C$759=E2199,ewidencja!$G$8:$G$759,0),0))</f>
        <v>0</v>
      </c>
      <c r="K2199" s="111"/>
    </row>
    <row r="2200" s="51" customFormat="true" ht="12.75" hidden="true" customHeight="true" outlineLevel="0" collapsed="false">
      <c r="A2200" s="49" t="s">
        <v>680</v>
      </c>
      <c r="B2200" s="49"/>
      <c r="C2200" s="50" t="str">
        <f aca="false">INDEX((klasyfikacja!$B$2:$B$136),MATCH(A2200,klasyfikacja!$A$2:$A$136,0))</f>
        <v>Dotacja celowa otrzymana z budżetu państwa na realizację zadań bieżących z zakresu administracji rządowej oraz innych zadań zleconych gminie (związkom gmin, związkom powiatowo-gminnym) ustawami</v>
      </c>
      <c r="D2200" s="98" t="n">
        <v>854</v>
      </c>
      <c r="E2200" s="102" t="n">
        <v>2010</v>
      </c>
      <c r="F2200" s="100" t="n">
        <f aca="false">SUM(G2200:H2200)</f>
        <v>0</v>
      </c>
      <c r="G2200" s="101" t="n">
        <f aca="false" t="array" ref="G2200:G2200">SUM(IF(ewidencja!$A$8:$A$759=D2200,IF(ewidencja!$C$8:$C$759=E2200,ewidencja!$F$8:$F$759,0),0))</f>
        <v>0</v>
      </c>
      <c r="H2200" s="101" t="n">
        <f aca="false" t="array" ref="H2200:H2200">SUM(IF(ewidencja!$A$8:$A$759=D2200,IF(ewidencja!$C$8:$C$759=E2200,ewidencja!$G$8:$G$759,0),0))</f>
        <v>0</v>
      </c>
      <c r="K2200" s="111"/>
    </row>
    <row r="2201" s="51" customFormat="true" ht="25.5" hidden="true" customHeight="true" outlineLevel="0" collapsed="false">
      <c r="A2201" s="49" t="s">
        <v>682</v>
      </c>
      <c r="B2201" s="49"/>
      <c r="C2201" s="50" t="str">
        <f aca="false">INDEX((klasyfikacja!$B$2:$B$136),MATCH(A2201,klasyfikacja!$A$2:$A$136,0))</f>
        <v>Dotacja celowa otrzymana z budżetu państwa na zadania bieżące realizowane przez gminę na podstawie porozumień z organami administracji rządowej</v>
      </c>
      <c r="D2201" s="98" t="n">
        <v>854</v>
      </c>
      <c r="E2201" s="102" t="n">
        <v>2020</v>
      </c>
      <c r="F2201" s="100" t="n">
        <f aca="false">SUM(G2201:H2201)</f>
        <v>0</v>
      </c>
      <c r="G2201" s="101" t="n">
        <f aca="false" t="array" ref="G2201:G2201">SUM(IF(ewidencja!$A$8:$A$759=D2201,IF(ewidencja!$C$8:$C$759=E2201,ewidencja!$F$8:$F$759,0),0))</f>
        <v>0</v>
      </c>
      <c r="H2201" s="101" t="n">
        <f aca="false" t="array" ref="H2201:H2201">SUM(IF(ewidencja!$A$8:$A$759=D2201,IF(ewidencja!$C$8:$C$759=E2201,ewidencja!$G$8:$G$759,0),0))</f>
        <v>0</v>
      </c>
      <c r="K2201" s="111"/>
    </row>
    <row r="2202" s="51" customFormat="true" ht="25.5" hidden="true" customHeight="true" outlineLevel="0" collapsed="false">
      <c r="A2202" s="49" t="s">
        <v>684</v>
      </c>
      <c r="B2202" s="49"/>
      <c r="C2202" s="50" t="str">
        <f aca="false">INDEX((klasyfikacja!$B$2:$B$136),MATCH(A2202,klasyfikacja!$A$2:$A$136,0))</f>
        <v>Dotacja celowa otrzymana z budżetu państwa na realizację własnych zadań bieżących gmin (związków gmin, związków powiatowo-gminnych)</v>
      </c>
      <c r="D2202" s="98" t="n">
        <v>854</v>
      </c>
      <c r="E2202" s="102" t="n">
        <v>2030</v>
      </c>
      <c r="F2202" s="100" t="n">
        <f aca="false">SUM(G2202:H2202)</f>
        <v>0</v>
      </c>
      <c r="G2202" s="101" t="n">
        <f aca="false" t="array" ref="G2202:G2202">SUM(IF(ewidencja!$A$8:$A$759=D2202,IF(ewidencja!$C$8:$C$759=E2202,ewidencja!$F$8:$F$759,0),0))</f>
        <v>0</v>
      </c>
      <c r="H2202" s="101" t="n">
        <f aca="false" t="array" ref="H2202:H2202">SUM(IF(ewidencja!$A$8:$A$759=D2202,IF(ewidencja!$C$8:$C$759=E2202,ewidencja!$G$8:$G$759,0),0))</f>
        <v>0</v>
      </c>
      <c r="K2202" s="111"/>
    </row>
    <row r="2203" s="51" customFormat="true" ht="25.5" hidden="true" customHeight="true" outlineLevel="0" collapsed="false">
      <c r="A2203" s="49" t="s">
        <v>688</v>
      </c>
      <c r="B2203" s="49"/>
      <c r="C2203" s="50" t="str">
        <f aca="false">INDEX((klasyfikacja!$B$2:$B$136),MATCH(A2203,klasyfikacja!$A$2:$A$136,0))</f>
        <v>Dotacja celowa otrzymana z budżetu państwa na realizację zadań bieżących gmin z zakresu edukacyjnej opieki wychowawczej finansowanych w całości przez budżet państwa w ramach programów rządowych</v>
      </c>
      <c r="D2203" s="98" t="n">
        <v>854</v>
      </c>
      <c r="E2203" s="102" t="n">
        <v>2040</v>
      </c>
      <c r="F2203" s="100" t="n">
        <f aca="false">SUM(G2203:H2203)</f>
        <v>0</v>
      </c>
      <c r="G2203" s="101" t="n">
        <f aca="false" t="array" ref="G2203:G2203">SUM(IF(ewidencja!$A$8:$A$759=D2203,IF(ewidencja!$C$8:$C$759=E2203,ewidencja!$F$8:$F$759,0),0))</f>
        <v>0</v>
      </c>
      <c r="H2203" s="101" t="n">
        <f aca="false" t="array" ref="H2203:H2203">SUM(IF(ewidencja!$A$8:$A$759=D2203,IF(ewidencja!$C$8:$C$759=E2203,ewidencja!$G$8:$G$759,0),0))</f>
        <v>0</v>
      </c>
      <c r="K2203" s="111"/>
    </row>
    <row r="2204" s="51" customFormat="true" ht="38.25" hidden="false" customHeight="true" outlineLevel="0" collapsed="false">
      <c r="A2204" s="49" t="n">
        <v>2057</v>
      </c>
      <c r="B2204" s="49"/>
      <c r="C2204" s="50" t="e">
        <f aca="false">INDEX((klasyfikacja!$B$2:$B$136),MATCH(A2204,klasyfikacja!$A$2:$A$136,0))</f>
        <v>#N/A</v>
      </c>
      <c r="D2204" s="98" t="n">
        <v>854</v>
      </c>
      <c r="E2204" s="102" t="n">
        <v>2057</v>
      </c>
      <c r="F2204" s="113" t="n">
        <f aca="false">SUM(G2204:H2204)</f>
        <v>693620</v>
      </c>
      <c r="G2204" s="101" t="n">
        <f aca="false" t="array" ref="G2204:G2204">SUM(IF(ewidencja!$A$8:$A$759=D2204,IF(ewidencja!$C$8:$C$759=E2204,ewidencja!$F$8:$F$759,0),0))</f>
        <v>0</v>
      </c>
      <c r="H2204" s="101" t="n">
        <f aca="false" t="array" ref="H2204:H2204">SUM(IF(ewidencja!$A$8:$A$759=D2204,IF(ewidencja!$C$8:$C$759=E2204,ewidencja!$G$8:$G$759,0),0))</f>
        <v>693620</v>
      </c>
      <c r="K2204" s="111"/>
    </row>
    <row r="2205" s="51" customFormat="true" ht="37.5" hidden="true" customHeight="true" outlineLevel="0" collapsed="false">
      <c r="A2205" s="49" t="s">
        <v>692</v>
      </c>
      <c r="B2205" s="49"/>
      <c r="C2205" s="50" t="str">
        <f aca="false">INDEX((klasyfikacja!$B$2:$B$136),MATCH(A2205,klasyfikacja!$A$2:$A$136,0))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205" s="98" t="n">
        <v>854</v>
      </c>
      <c r="E2205" s="102" t="n">
        <v>2058</v>
      </c>
      <c r="F2205" s="100" t="n">
        <f aca="false">SUM(G2205:H2205)</f>
        <v>0</v>
      </c>
      <c r="G2205" s="101" t="n">
        <f aca="false" t="array" ref="G2205:G2205">SUM(IF(ewidencja!$A$8:$A$759=D2205,IF(ewidencja!$C$8:$C$759=E2205,ewidencja!$F$8:$F$759,0),0))</f>
        <v>0</v>
      </c>
      <c r="H2205" s="101" t="n">
        <f aca="false" t="array" ref="H2205:H2205">SUM(IF(ewidencja!$A$8:$A$759=D2205,IF(ewidencja!$C$8:$C$759=E2205,ewidencja!$G$8:$G$759,0),0))</f>
        <v>0</v>
      </c>
      <c r="K2205" s="111"/>
    </row>
    <row r="2206" s="51" customFormat="true" ht="63.75" hidden="false" customHeight="true" outlineLevel="0" collapsed="false">
      <c r="A2206" s="49" t="n">
        <v>2059</v>
      </c>
      <c r="B2206" s="49"/>
      <c r="C2206" s="50" t="e">
        <f aca="false">INDEX((klasyfikacja!$B$2:$B$136),MATCH(A2206,klasyfikacja!$A$2:$A$136,0))</f>
        <v>#N/A</v>
      </c>
      <c r="D2206" s="98" t="n">
        <v>854</v>
      </c>
      <c r="E2206" s="102" t="n">
        <v>2059</v>
      </c>
      <c r="F2206" s="113" t="n">
        <f aca="false">SUM(G2206:H2206)</f>
        <v>42000</v>
      </c>
      <c r="G2206" s="101" t="n">
        <f aca="false" t="array" ref="G2206:G2206">SUM(IF(ewidencja!$A$8:$A$759=D2206,IF(ewidencja!$C$8:$C$759=E2206,ewidencja!$F$8:$F$759,0),0))</f>
        <v>0</v>
      </c>
      <c r="H2206" s="101" t="n">
        <f aca="false" t="array" ref="H2206:H2206">SUM(IF(ewidencja!$A$8:$A$759=D2206,IF(ewidencja!$C$8:$C$759=E2206,ewidencja!$G$8:$G$759,0),0))</f>
        <v>42000</v>
      </c>
      <c r="K2206" s="111"/>
    </row>
    <row r="2207" s="51" customFormat="true" ht="37.5" hidden="true" customHeight="true" outlineLevel="0" collapsed="false">
      <c r="A2207" s="49" t="s">
        <v>696</v>
      </c>
      <c r="B2207" s="49"/>
      <c r="C2207" s="50" t="str">
        <f aca="false">INDEX((klasyfikacja!$B$2:$B$136),MATCH(A2207,klasyfikacja!$A$2:$A$136,0))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2207" s="98" t="n">
        <v>854</v>
      </c>
      <c r="E2207" s="102" t="n">
        <v>2060</v>
      </c>
      <c r="F2207" s="100" t="n">
        <f aca="false">SUM(G2207:H2207)</f>
        <v>0</v>
      </c>
      <c r="G2207" s="101" t="n">
        <f aca="false" t="array" ref="G2207:G2207">SUM(IF(ewidencja!$A$8:$A$759=D2207,IF(ewidencja!$C$8:$C$759=E2207,ewidencja!$F$8:$F$759,0),0))</f>
        <v>0</v>
      </c>
      <c r="H2207" s="101" t="n">
        <f aca="false" t="array" ref="H2207:H2207">SUM(IF(ewidencja!$A$8:$A$759=D2207,IF(ewidencja!$C$8:$C$759=E2207,ewidencja!$G$8:$G$759,0),0))</f>
        <v>0</v>
      </c>
      <c r="K2207" s="111"/>
    </row>
    <row r="2208" s="51" customFormat="true" ht="12.75" hidden="true" customHeight="true" outlineLevel="0" collapsed="false">
      <c r="A2208" s="49" t="s">
        <v>698</v>
      </c>
      <c r="B2208" s="49"/>
      <c r="C2208" s="50" t="str">
        <f aca="false">INDEX((klasyfikacja!$B$2:$B$136),MATCH(A2208,klasyfikacja!$A$2:$A$136,0))</f>
        <v>Dotacja celowa otrzymana z budżetu państwa na zadania bieżące z zakresu administracji rządowej oraz inne zadania zlecone ustawami realizowane przez powiat</v>
      </c>
      <c r="D2208" s="98" t="n">
        <v>854</v>
      </c>
      <c r="E2208" s="102" t="n">
        <v>2110</v>
      </c>
      <c r="F2208" s="100" t="n">
        <f aca="false">SUM(G2208:H2208)</f>
        <v>0</v>
      </c>
      <c r="G2208" s="101" t="n">
        <f aca="false" t="array" ref="G2208:G2208">SUM(IF(ewidencja!$A$8:$A$759=D2208,IF(ewidencja!$C$8:$C$759=E2208,ewidencja!$F$8:$F$759,0),0))</f>
        <v>0</v>
      </c>
      <c r="H2208" s="101" t="n">
        <f aca="false" t="array" ref="H2208:H2208">SUM(IF(ewidencja!$A$8:$A$759=D2208,IF(ewidencja!$C$8:$C$759=E2208,ewidencja!$G$8:$G$759,0),0))</f>
        <v>0</v>
      </c>
      <c r="K2208" s="111"/>
    </row>
    <row r="2209" s="51" customFormat="true" ht="12.75" hidden="true" customHeight="true" outlineLevel="0" collapsed="false">
      <c r="A2209" s="49" t="s">
        <v>700</v>
      </c>
      <c r="B2209" s="49"/>
      <c r="C2209" s="50" t="str">
        <f aca="false">INDEX((klasyfikacja!$B$2:$B$136),MATCH(A2209,klasyfikacja!$A$2:$A$136,0))</f>
        <v>Dotacja celowa otrzymana z budżetu państwa na zadania bieżące realizowane przez powiat na podstawie porozumień z organami administracji rządowej</v>
      </c>
      <c r="D2209" s="98" t="n">
        <v>854</v>
      </c>
      <c r="E2209" s="102" t="n">
        <v>2120</v>
      </c>
      <c r="F2209" s="100" t="n">
        <f aca="false">SUM(G2209:H2209)</f>
        <v>0</v>
      </c>
      <c r="G2209" s="101" t="n">
        <f aca="false" t="array" ref="G2209:G2209">SUM(IF(ewidencja!$A$8:$A$759=D2209,IF(ewidencja!$C$8:$C$759=E2209,ewidencja!$F$8:$F$759,0),0))</f>
        <v>0</v>
      </c>
      <c r="H2209" s="101" t="n">
        <f aca="false" t="array" ref="H2209:H2209">SUM(IF(ewidencja!$A$8:$A$759=D2209,IF(ewidencja!$C$8:$C$759=E2209,ewidencja!$G$8:$G$759,0),0))</f>
        <v>0</v>
      </c>
      <c r="K2209" s="111"/>
    </row>
    <row r="2210" s="51" customFormat="true" ht="12.75" hidden="true" customHeight="true" outlineLevel="0" collapsed="false">
      <c r="A2210" s="49" t="s">
        <v>702</v>
      </c>
      <c r="B2210" s="49"/>
      <c r="C2210" s="50" t="str">
        <f aca="false">INDEX((klasyfikacja!$B$2:$B$136),MATCH(A2210,klasyfikacja!$A$2:$A$136,0))</f>
        <v>Dotacja celowa otrzymana z budżetu państwa na realizację bieżących zadań własnych powiatu</v>
      </c>
      <c r="D2210" s="98" t="n">
        <v>854</v>
      </c>
      <c r="E2210" s="102" t="n">
        <v>2130</v>
      </c>
      <c r="F2210" s="100" t="n">
        <f aca="false">SUM(G2210:H2210)</f>
        <v>0</v>
      </c>
      <c r="G2210" s="101" t="n">
        <f aca="false" t="array" ref="G2210:G2210">SUM(IF(ewidencja!$A$8:$A$759=D2210,IF(ewidencja!$C$8:$C$759=E2210,ewidencja!$F$8:$F$759,0),0))</f>
        <v>0</v>
      </c>
      <c r="H2210" s="101" t="n">
        <f aca="false" t="array" ref="H2210:H2210">SUM(IF(ewidencja!$A$8:$A$759=D2210,IF(ewidencja!$C$8:$C$759=E2210,ewidencja!$G$8:$G$759,0),0))</f>
        <v>0</v>
      </c>
      <c r="K2210" s="111"/>
    </row>
    <row r="2211" s="51" customFormat="true" ht="12.75" hidden="true" customHeight="true" outlineLevel="0" collapsed="false">
      <c r="A2211" s="49" t="s">
        <v>704</v>
      </c>
      <c r="B2211" s="49"/>
      <c r="C2211" s="50" t="str">
        <f aca="false">INDEX((klasyfikacja!$B$2:$B$136),MATCH(A2211,klasyfikacja!$A$2:$A$136,0))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2211" s="98" t="n">
        <v>854</v>
      </c>
      <c r="E2211" s="102" t="n">
        <v>2160</v>
      </c>
      <c r="F2211" s="100" t="n">
        <f aca="false">SUM(G2211:H2211)</f>
        <v>0</v>
      </c>
      <c r="G2211" s="101" t="n">
        <f aca="false" t="array" ref="G2211:G2211">SUM(IF(ewidencja!$A$8:$A$759=D2211,IF(ewidencja!$C$8:$C$759=E2211,ewidencja!$F$8:$F$759,0),0))</f>
        <v>0</v>
      </c>
      <c r="H2211" s="101" t="n">
        <f aca="false" t="array" ref="H2211:H2211">SUM(IF(ewidencja!$A$8:$A$759=D2211,IF(ewidencja!$C$8:$C$759=E2211,ewidencja!$G$8:$G$759,0),0))</f>
        <v>0</v>
      </c>
      <c r="K2211" s="111"/>
    </row>
    <row r="2212" s="51" customFormat="true" ht="12.75" hidden="true" customHeight="true" outlineLevel="0" collapsed="false">
      <c r="A2212" s="49" t="s">
        <v>708</v>
      </c>
      <c r="B2212" s="49"/>
      <c r="C2212" s="50" t="str">
        <f aca="false">INDEX((klasyfikacja!$B$2:$B$136),MATCH(A2212,klasyfikacja!$A$2:$A$136,0))</f>
        <v>Dotacja celowa otrzymana z gminy na zadania bieżące realizowane na podstawie porozumień (umów) między jednostkami samorządu terytorialnego</v>
      </c>
      <c r="D2212" s="98" t="n">
        <v>854</v>
      </c>
      <c r="E2212" s="102" t="n">
        <v>2310</v>
      </c>
      <c r="F2212" s="100" t="n">
        <f aca="false">SUM(G2212:H2212)</f>
        <v>0</v>
      </c>
      <c r="G2212" s="101" t="n">
        <f aca="false" t="array" ref="G2212:G2212">SUM(IF(ewidencja!$A$8:$A$759=D2212,IF(ewidencja!$C$8:$C$759=E2212,ewidencja!$F$8:$F$759,0),0))</f>
        <v>0</v>
      </c>
      <c r="H2212" s="101" t="n">
        <f aca="false" t="array" ref="H2212:H2212">SUM(IF(ewidencja!$A$8:$A$759=D2212,IF(ewidencja!$C$8:$C$759=E2212,ewidencja!$G$8:$G$759,0),0))</f>
        <v>0</v>
      </c>
      <c r="K2212" s="111"/>
    </row>
    <row r="2213" s="51" customFormat="true" ht="12.75" hidden="true" customHeight="true" outlineLevel="0" collapsed="false">
      <c r="A2213" s="49" t="s">
        <v>712</v>
      </c>
      <c r="B2213" s="49"/>
      <c r="C2213" s="50" t="str">
        <f aca="false">INDEX((klasyfikacja!$B$2:$B$136),MATCH(A2213,klasyfikacja!$A$2:$A$136,0))</f>
        <v>Dotacja celowa otrzymana z powiatu na zadania bieżące realizowane na podstawie porozumień (umów) między jednostkami samorządu terytorialnego</v>
      </c>
      <c r="D2213" s="98" t="n">
        <v>854</v>
      </c>
      <c r="E2213" s="102" t="n">
        <v>2320</v>
      </c>
      <c r="F2213" s="100" t="n">
        <f aca="false">SUM(G2213:H2213)</f>
        <v>0</v>
      </c>
      <c r="G2213" s="101" t="n">
        <f aca="false" t="array" ref="G2213:G2213">SUM(IF(ewidencja!$A$8:$A$759=D2213,IF(ewidencja!$C$8:$C$759=E2213,ewidencja!$F$8:$F$759,0),0))</f>
        <v>0</v>
      </c>
      <c r="H2213" s="101" t="n">
        <f aca="false" t="array" ref="H2213:H2213">SUM(IF(ewidencja!$A$8:$A$759=D2213,IF(ewidencja!$C$8:$C$759=E2213,ewidencja!$G$8:$G$759,0),0))</f>
        <v>0</v>
      </c>
      <c r="K2213" s="111"/>
    </row>
    <row r="2214" s="51" customFormat="true" ht="12.75" hidden="true" customHeight="true" outlineLevel="0" collapsed="false">
      <c r="A2214" s="49" t="s">
        <v>714</v>
      </c>
      <c r="B2214" s="49"/>
      <c r="C2214" s="50" t="str">
        <f aca="false">INDEX((klasyfikacja!$B$2:$B$136),MATCH(A2214,klasyfikacja!$A$2:$A$136,0))</f>
        <v>Dotacja celowa otrzymana od samorządu województwa na zadania bieżące realizowane na podstawie porozumień (umów) między jednostkami samorządu terytorialnego</v>
      </c>
      <c r="D2214" s="98" t="n">
        <v>854</v>
      </c>
      <c r="E2214" s="102" t="n">
        <v>2330</v>
      </c>
      <c r="F2214" s="100" t="n">
        <f aca="false">SUM(G2214:H2214)</f>
        <v>0</v>
      </c>
      <c r="G2214" s="101" t="n">
        <f aca="false" t="array" ref="G2214:G2214">SUM(IF(ewidencja!$A$8:$A$759=D2214,IF(ewidencja!$C$8:$C$759=E2214,ewidencja!$F$8:$F$759,0),0))</f>
        <v>0</v>
      </c>
      <c r="H2214" s="101" t="n">
        <f aca="false" t="array" ref="H2214:H2214">SUM(IF(ewidencja!$A$8:$A$759=D2214,IF(ewidencja!$C$8:$C$759=E2214,ewidencja!$G$8:$G$759,0),0))</f>
        <v>0</v>
      </c>
      <c r="K2214" s="111"/>
    </row>
    <row r="2215" s="51" customFormat="true" ht="12.75" hidden="true" customHeight="true" outlineLevel="0" collapsed="false">
      <c r="A2215" s="49" t="s">
        <v>716</v>
      </c>
      <c r="B2215" s="49"/>
      <c r="C2215" s="50" t="str">
        <f aca="false">INDEX((klasyfikacja!$B$2:$B$136),MATCH(A2215,klasyfikacja!$A$2:$A$136,0))</f>
        <v>Dochody jednostek samorządu terytorialnego związane z realizacją zadań z zakresu administracji rządowej oraz innych zadań zleconych ustawami</v>
      </c>
      <c r="D2215" s="98" t="n">
        <v>854</v>
      </c>
      <c r="E2215" s="102" t="n">
        <v>2360</v>
      </c>
      <c r="F2215" s="100" t="n">
        <f aca="false">SUM(G2215:H2215)</f>
        <v>0</v>
      </c>
      <c r="G2215" s="101" t="n">
        <f aca="false" t="array" ref="G2215:G2215">SUM(IF(ewidencja!$A$8:$A$759=D2215,IF(ewidencja!$C$8:$C$759=E2215,ewidencja!$F$8:$F$759,0),0))</f>
        <v>0</v>
      </c>
      <c r="H2215" s="101" t="n">
        <f aca="false" t="array" ref="H2215:H2215">SUM(IF(ewidencja!$A$8:$A$759=D2215,IF(ewidencja!$C$8:$C$759=E2215,ewidencja!$G$8:$G$759,0),0))</f>
        <v>0</v>
      </c>
      <c r="K2215" s="111"/>
    </row>
    <row r="2216" s="51" customFormat="true" ht="12.75" hidden="true" customHeight="true" outlineLevel="0" collapsed="false">
      <c r="A2216" s="49" t="s">
        <v>718</v>
      </c>
      <c r="B2216" s="49"/>
      <c r="C2216" s="50" t="str">
        <f aca="false">INDEX((klasyfikacja!$B$2:$B$136),MATCH(A2216,klasyfikacja!$A$2:$A$136,0))</f>
        <v>Wpływy do budżetu nadwyżki środków obrotowych samorządowego zakładu budżetowego</v>
      </c>
      <c r="D2216" s="98" t="n">
        <v>854</v>
      </c>
      <c r="E2216" s="102" t="n">
        <v>2370</v>
      </c>
      <c r="F2216" s="100" t="n">
        <f aca="false">SUM(G2216:H2216)</f>
        <v>0</v>
      </c>
      <c r="G2216" s="101" t="n">
        <f aca="false" t="array" ref="G2216:G2216">SUM(IF(ewidencja!$A$8:$A$759=D2216,IF(ewidencja!$C$8:$C$759=E2216,ewidencja!$F$8:$F$759,0),0))</f>
        <v>0</v>
      </c>
      <c r="H2216" s="101" t="n">
        <f aca="false" t="array" ref="H2216:H2216">SUM(IF(ewidencja!$A$8:$A$759=D2216,IF(ewidencja!$C$8:$C$759=E2216,ewidencja!$G$8:$G$759,0),0))</f>
        <v>0</v>
      </c>
      <c r="K2216" s="111"/>
    </row>
    <row r="2217" s="51" customFormat="true" ht="25.5" hidden="true" customHeight="true" outlineLevel="0" collapsed="false">
      <c r="A2217" s="49" t="s">
        <v>720</v>
      </c>
      <c r="B2217" s="49"/>
      <c r="C2217" s="50" t="str">
        <f aca="false">INDEX((klasyfikacja!$B$2:$B$136),MATCH(A2217,klasyfikacja!$A$2:$A$136,0))</f>
        <v>Dotacja otrzymana z państwowego funduszu celowego na realizację zadań bieżących jednostek sektora finansów publicznych</v>
      </c>
      <c r="D2217" s="98" t="n">
        <v>854</v>
      </c>
      <c r="E2217" s="102" t="n">
        <v>2440</v>
      </c>
      <c r="F2217" s="100" t="n">
        <f aca="false">SUM(G2217:H2217)</f>
        <v>0</v>
      </c>
      <c r="G2217" s="101" t="n">
        <f aca="false" t="array" ref="G2217:G2217">SUM(IF(ewidencja!$A$8:$A$759=D2217,IF(ewidencja!$C$8:$C$759=E2217,ewidencja!$F$8:$F$759,0),0))</f>
        <v>0</v>
      </c>
      <c r="H2217" s="101" t="n">
        <f aca="false" t="array" ref="H2217:H2217">SUM(IF(ewidencja!$A$8:$A$759=D2217,IF(ewidencja!$C$8:$C$759=E2217,ewidencja!$G$8:$G$759,0),0))</f>
        <v>0</v>
      </c>
      <c r="K2217" s="111"/>
    </row>
    <row r="2218" s="51" customFormat="true" ht="38.25" hidden="true" customHeight="true" outlineLevel="0" collapsed="false">
      <c r="A2218" s="49" t="s">
        <v>722</v>
      </c>
      <c r="B2218" s="49"/>
      <c r="C2218" s="50" t="str">
        <f aca="false">INDEX((klasyfikacja!$B$2:$B$136),MATCH(A2218,klasyfikacja!$A$2:$A$136,0))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2218" s="98" t="n">
        <v>854</v>
      </c>
      <c r="E2218" s="102" t="n">
        <v>2442</v>
      </c>
      <c r="F2218" s="100" t="n">
        <f aca="false">SUM(G2218:H2218)</f>
        <v>0</v>
      </c>
      <c r="G2218" s="101" t="n">
        <f aca="false" t="array" ref="G2218:G2218">SUM(IF(ewidencja!$A$8:$A$759=D2218,IF(ewidencja!$C$8:$C$759=E2218,ewidencja!$F$8:$F$759,0),0))</f>
        <v>0</v>
      </c>
      <c r="H2218" s="101" t="n">
        <f aca="false" t="array" ref="H2218:H2218">SUM(IF(ewidencja!$A$8:$A$759=D2218,IF(ewidencja!$C$8:$C$759=E2218,ewidencja!$G$8:$G$759,0),0))</f>
        <v>0</v>
      </c>
      <c r="K2218" s="111"/>
    </row>
    <row r="2219" s="51" customFormat="true" ht="26.25" hidden="true" customHeight="true" outlineLevel="0" collapsed="false">
      <c r="A2219" s="49" t="s">
        <v>724</v>
      </c>
      <c r="B2219" s="49"/>
      <c r="C2219" s="50" t="str">
        <f aca="false">INDEX((klasyfikacja!$B$2:$B$136),MATCH(A2219,klasyfikacja!$A$2:$A$136,0))</f>
        <v>Środki otrzymane od pozostałych jednostek zaliczanych do sektora finansów publicznych na realizację zadań bieżących jednostek zaliczanych do sektora finansów publicznych</v>
      </c>
      <c r="D2219" s="98" t="n">
        <v>854</v>
      </c>
      <c r="E2219" s="102" t="n">
        <v>2460</v>
      </c>
      <c r="F2219" s="100" t="n">
        <f aca="false">SUM(G2219:H2219)</f>
        <v>0</v>
      </c>
      <c r="G2219" s="101" t="n">
        <f aca="false" t="array" ref="G2219:G2219">SUM(IF(ewidencja!$A$8:$A$759=D2219,IF(ewidencja!$C$8:$C$759=E2219,ewidencja!$F$8:$F$759,0),0))</f>
        <v>0</v>
      </c>
      <c r="H2219" s="101" t="n">
        <f aca="false" t="array" ref="H2219:H2219">SUM(IF(ewidencja!$A$8:$A$759=D2219,IF(ewidencja!$C$8:$C$759=E2219,ewidencja!$G$8:$G$759,0),0))</f>
        <v>0</v>
      </c>
      <c r="K2219" s="111"/>
    </row>
    <row r="2220" s="51" customFormat="true" ht="12.75" hidden="true" customHeight="true" outlineLevel="0" collapsed="false">
      <c r="A2220" s="49" t="s">
        <v>728</v>
      </c>
      <c r="B2220" s="49"/>
      <c r="C2220" s="50" t="str">
        <f aca="false">INDEX((klasyfikacja!$B$2:$B$136),MATCH(A2220,klasyfikacja!$A$2:$A$136,0))</f>
        <v>Rekompensaty utraconych dochodów w podatkach i opłatach lokalnych</v>
      </c>
      <c r="D2220" s="98" t="n">
        <v>854</v>
      </c>
      <c r="E2220" s="102" t="n">
        <v>2680</v>
      </c>
      <c r="F2220" s="100" t="n">
        <f aca="false">SUM(G2220:H2220)</f>
        <v>0</v>
      </c>
      <c r="G2220" s="101" t="n">
        <f aca="false" t="array" ref="G2220:G2220">SUM(IF(ewidencja!$A$8:$A$759=D2220,IF(ewidencja!$C$8:$C$759=E2220,ewidencja!$F$8:$F$759,0),0))</f>
        <v>0</v>
      </c>
      <c r="H2220" s="101" t="n">
        <f aca="false" t="array" ref="H2220:H2220">SUM(IF(ewidencja!$A$8:$A$759=D2220,IF(ewidencja!$C$8:$C$759=E2220,ewidencja!$G$8:$G$759,0),0))</f>
        <v>0</v>
      </c>
      <c r="K2220" s="111"/>
    </row>
    <row r="2221" s="51" customFormat="true" ht="12.75" hidden="true" customHeight="true" outlineLevel="0" collapsed="false">
      <c r="A2221" s="49" t="s">
        <v>730</v>
      </c>
      <c r="B2221" s="49"/>
      <c r="C2221" s="50" t="str">
        <f aca="false">INDEX((klasyfikacja!$B$2:$B$136),MATCH(A2221,klasyfikacja!$A$2:$A$136,0))</f>
        <v>Środki z Funduszu Pracy otrzymane na realizację zadań wynikających z odrębnych ustaw</v>
      </c>
      <c r="D2221" s="98" t="n">
        <v>854</v>
      </c>
      <c r="E2221" s="102" t="n">
        <v>2690</v>
      </c>
      <c r="F2221" s="100" t="n">
        <f aca="false">SUM(G2221:H2221)</f>
        <v>0</v>
      </c>
      <c r="G2221" s="101" t="n">
        <f aca="false" t="array" ref="G2221:G2221">SUM(IF(ewidencja!$A$8:$A$759=D2221,IF(ewidencja!$C$8:$C$759=E2221,ewidencja!$F$8:$F$759,0),0))</f>
        <v>0</v>
      </c>
      <c r="H2221" s="101" t="n">
        <f aca="false" t="array" ref="H2221:H2221">SUM(IF(ewidencja!$A$8:$A$759=D2221,IF(ewidencja!$C$8:$C$759=E2221,ewidencja!$G$8:$G$759,0),0))</f>
        <v>0</v>
      </c>
      <c r="K2221" s="111"/>
    </row>
    <row r="2222" s="51" customFormat="true" ht="25.5" hidden="true" customHeight="true" outlineLevel="0" collapsed="false">
      <c r="A2222" s="49" t="s">
        <v>732</v>
      </c>
      <c r="B2222" s="49"/>
      <c r="C2222" s="50" t="str">
        <f aca="false">INDEX((klasyfikacja!$B$2:$B$136),MATCH(A2222,klasyfikacja!$A$2:$A$136,0))</f>
        <v>Środki na dofinansowanie własnych zadań bieżących gmin, powiatów (związków gmin, związków powiatowo-gminnych, związków powiatów), samorządów województw, pozyskane z innych źródeł</v>
      </c>
      <c r="D2222" s="98" t="n">
        <v>854</v>
      </c>
      <c r="E2222" s="102" t="n">
        <v>2700</v>
      </c>
      <c r="F2222" s="100" t="n">
        <f aca="false">SUM(G2222:H2222)</f>
        <v>0</v>
      </c>
      <c r="G2222" s="101" t="n">
        <f aca="false" t="array" ref="G2222:G2222">SUM(IF(ewidencja!$A$8:$A$759=D2222,IF(ewidencja!$C$8:$C$759=E2222,ewidencja!$F$8:$F$759,0),0))</f>
        <v>0</v>
      </c>
      <c r="H2222" s="101" t="n">
        <f aca="false" t="array" ref="H2222:H2222">SUM(IF(ewidencja!$A$8:$A$759=D2222,IF(ewidencja!$C$8:$C$759=E2222,ewidencja!$G$8:$G$759,0),0))</f>
        <v>0</v>
      </c>
      <c r="K2222" s="111"/>
    </row>
    <row r="2223" s="51" customFormat="true" ht="39.75" hidden="false" customHeight="true" outlineLevel="0" collapsed="false">
      <c r="A2223" s="49" t="n">
        <v>2701</v>
      </c>
      <c r="B2223" s="49"/>
      <c r="C2223" s="50" t="e">
        <f aca="false">INDEX((klasyfikacja!$B$2:$B$136),MATCH(A2223,klasyfikacja!$A$2:$A$136,0))</f>
        <v>#N/A</v>
      </c>
      <c r="D2223" s="98" t="n">
        <v>854</v>
      </c>
      <c r="E2223" s="102" t="n">
        <v>2701</v>
      </c>
      <c r="F2223" s="113" t="n">
        <f aca="false">SUM(G2223:H2223)</f>
        <v>957830</v>
      </c>
      <c r="G2223" s="101" t="n">
        <f aca="false" t="array" ref="G2223:G2223">SUM(IF(ewidencja!$A$8:$A$759=D2223,IF(ewidencja!$C$8:$C$759=E2223,ewidencja!$F$8:$F$759,0),0))</f>
        <v>0</v>
      </c>
      <c r="H2223" s="101" t="n">
        <f aca="false" t="array" ref="H2223:H2223">SUM(IF(ewidencja!$A$8:$A$759=D2223,IF(ewidencja!$C$8:$C$759=E2223,ewidencja!$G$8:$G$759,0),0))</f>
        <v>957830</v>
      </c>
      <c r="K2223" s="111"/>
    </row>
    <row r="2224" s="51" customFormat="true" ht="39.75" hidden="true" customHeight="true" outlineLevel="0" collapsed="false">
      <c r="A2224" s="49" t="s">
        <v>738</v>
      </c>
      <c r="B2224" s="49"/>
      <c r="C2224" s="50" t="str">
        <f aca="false">INDEX((klasyfikacja!$B$2:$B$136),MATCH(A2224,klasyfikacja!$A$2:$A$136,0))</f>
        <v>Środki na dofinansowanie własnych zadań bieżących gmin, powiatów (związków gmin, związków powiatowo-gminnych, związków powiatów), samorządów województw, pozyskane z innych źródeł (Finansowanie z pożyczek i kredytów zagranicznych oraz darowizn lub grantów przyznanych Polsce przez poszczególne kraje lub instytucje)</v>
      </c>
      <c r="D2224" s="98" t="n">
        <v>854</v>
      </c>
      <c r="E2224" s="102" t="n">
        <v>2703</v>
      </c>
      <c r="F2224" s="113" t="n">
        <f aca="false">SUM(G2224:H2224)</f>
        <v>0</v>
      </c>
      <c r="G2224" s="101" t="n">
        <f aca="false" t="array" ref="G2224:G2224">SUM(IF(ewidencja!$A$8:$A$759=D2224,IF(ewidencja!$C$8:$C$759=E2224,ewidencja!$F$8:$F$759,0),0))</f>
        <v>0</v>
      </c>
      <c r="H2224" s="101" t="n">
        <f aca="false" t="array" ref="H2224:H2224">SUM(IF(ewidencja!$A$8:$A$759=D2224,IF(ewidencja!$C$8:$C$759=E2224,ewidencja!$G$8:$G$759,0),0))</f>
        <v>0</v>
      </c>
      <c r="K2224" s="111"/>
    </row>
    <row r="2225" s="51" customFormat="true" ht="25.5" hidden="true" customHeight="true" outlineLevel="0" collapsed="false">
      <c r="A2225" s="49" t="s">
        <v>740</v>
      </c>
      <c r="B2225" s="49"/>
      <c r="C2225" s="50" t="str">
        <f aca="false">INDEX((klasyfikacja!$B$2:$B$136),MATCH(A2225,klasyfikacja!$A$2:$A$136,0))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2225" s="98" t="n">
        <v>854</v>
      </c>
      <c r="E2225" s="102" t="n">
        <v>2705</v>
      </c>
      <c r="F2225" s="100" t="n">
        <f aca="false">SUM(G2225:H2225)</f>
        <v>0</v>
      </c>
      <c r="G2225" s="101" t="n">
        <f aca="false" t="array" ref="G2225:G2225">SUM(IF(ewidencja!$A$8:$A$759=D2225,IF(ewidencja!$C$8:$C$759=E2225,ewidencja!$F$8:$F$759,0),0))</f>
        <v>0</v>
      </c>
      <c r="H2225" s="101" t="n">
        <f aca="false" t="array" ref="H2225:H2225">SUM(IF(ewidencja!$A$8:$A$759=D2225,IF(ewidencja!$C$8:$C$759=E2225,ewidencja!$G$8:$G$759,0),0))</f>
        <v>0</v>
      </c>
      <c r="K2225" s="111"/>
    </row>
    <row r="2226" s="51" customFormat="true" ht="38.25" hidden="true" customHeight="true" outlineLevel="0" collapsed="false">
      <c r="A2226" s="49" t="s">
        <v>742</v>
      </c>
      <c r="B2226" s="49"/>
      <c r="C2226" s="50" t="str">
        <f aca="false">INDEX((klasyfikacja!$B$2:$B$136),MATCH(A2226,klasyfikacja!$A$2:$A$136,0))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2226" s="98" t="n">
        <v>854</v>
      </c>
      <c r="E2226" s="102" t="n">
        <v>2706</v>
      </c>
      <c r="F2226" s="100" t="n">
        <f aca="false">SUM(G2226:H2226)</f>
        <v>0</v>
      </c>
      <c r="G2226" s="101" t="n">
        <f aca="false" t="array" ref="G2226:G2226">SUM(IF(ewidencja!$A$8:$A$759=D2226,IF(ewidencja!$C$8:$C$759=E2226,ewidencja!$F$8:$F$759,0),0))</f>
        <v>0</v>
      </c>
      <c r="H2226" s="101" t="n">
        <f aca="false" t="array" ref="H2226:H2226">SUM(IF(ewidencja!$A$8:$A$759=D2226,IF(ewidencja!$C$8:$C$759=E2226,ewidencja!$G$8:$G$759,0),0))</f>
        <v>0</v>
      </c>
      <c r="K2226" s="111"/>
    </row>
    <row r="2227" s="51" customFormat="true" ht="25.5" hidden="true" customHeight="true" outlineLevel="0" collapsed="false">
      <c r="A2227" s="49" t="s">
        <v>744</v>
      </c>
      <c r="B2227" s="49"/>
      <c r="C2227" s="50" t="str">
        <f aca="false">INDEX((klasyfikacja!$B$2:$B$136),MATCH(A2227,klasyfikacja!$A$2:$A$136,0))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2227" s="98" t="n">
        <v>854</v>
      </c>
      <c r="E2227" s="102" t="n">
        <v>2707</v>
      </c>
      <c r="F2227" s="100" t="n">
        <f aca="false">SUM(G2227:H2227)</f>
        <v>0</v>
      </c>
      <c r="G2227" s="101" t="n">
        <f aca="false" t="array" ref="G2227:G2227">SUM(IF(ewidencja!$A$8:$A$759=D2227,IF(ewidencja!$C$8:$C$759=E2227,ewidencja!$F$8:$F$759,0),0))</f>
        <v>0</v>
      </c>
      <c r="H2227" s="101" t="n">
        <f aca="false" t="array" ref="H2227:H2227">SUM(IF(ewidencja!$A$8:$A$759=D2227,IF(ewidencja!$C$8:$C$759=E2227,ewidencja!$G$8:$G$759,0),0))</f>
        <v>0</v>
      </c>
      <c r="K2227" s="111"/>
    </row>
    <row r="2228" s="51" customFormat="true" ht="12.75" hidden="true" customHeight="true" outlineLevel="0" collapsed="false">
      <c r="A2228" s="49" t="s">
        <v>746</v>
      </c>
      <c r="B2228" s="49"/>
      <c r="C2228" s="50" t="str">
        <f aca="false">INDEX((klasyfikacja!$B$2:$B$136),MATCH(A2228,klasyfikacja!$A$2:$A$136,0))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228" s="98" t="n">
        <v>854</v>
      </c>
      <c r="E2228" s="102" t="n">
        <v>2708</v>
      </c>
      <c r="F2228" s="100" t="n">
        <f aca="false">SUM(G2228:H2228)</f>
        <v>0</v>
      </c>
      <c r="G2228" s="101" t="n">
        <f aca="false" t="array" ref="G2228:G2228">SUM(IF(ewidencja!$A$8:$A$759=D2228,IF(ewidencja!$C$8:$C$759=E2228,ewidencja!$F$8:$F$759,0),0))</f>
        <v>0</v>
      </c>
      <c r="H2228" s="101" t="n">
        <f aca="false" t="array" ref="H2228:H2228">SUM(IF(ewidencja!$A$8:$A$759=D2228,IF(ewidencja!$C$8:$C$759=E2228,ewidencja!$G$8:$G$759,0),0))</f>
        <v>0</v>
      </c>
      <c r="K2228" s="111"/>
    </row>
    <row r="2229" s="112" customFormat="true" ht="25.5" hidden="true" customHeight="true" outlineLevel="0" collapsed="false">
      <c r="A2229" s="49" t="s">
        <v>750</v>
      </c>
      <c r="B2229" s="49"/>
      <c r="C2229" s="50" t="str">
        <f aca="false">INDEX((klasyfikacja!$B$2:$B$136),MATCH(A2229,klasyfikacja!$A$2:$A$136,0))</f>
        <v>Dotacja celowa otrzymana z tytułu pomocy finansowej udzielanej między jednostkami samorządu terytorialnego na dofinansowanie własnych zadań bieżących</v>
      </c>
      <c r="D2229" s="98" t="n">
        <v>854</v>
      </c>
      <c r="E2229" s="102" t="n">
        <v>2710</v>
      </c>
      <c r="F2229" s="100" t="n">
        <f aca="false">SUM(G2229:H2229)</f>
        <v>0</v>
      </c>
      <c r="G2229" s="101" t="n">
        <f aca="false" t="array" ref="G2229:G2229">SUM(IF(ewidencja!$A$8:$A$759=D2229,IF(ewidencja!$C$8:$C$759=E2229,ewidencja!$F$8:$F$759,0),0))</f>
        <v>0</v>
      </c>
      <c r="H2229" s="101" t="n">
        <f aca="false" t="array" ref="H2229:H2229">SUM(IF(ewidencja!$A$8:$A$759=D2229,IF(ewidencja!$C$8:$C$759=E2229,ewidencja!$G$8:$G$759,0),0))</f>
        <v>0</v>
      </c>
    </row>
    <row r="2230" s="112" customFormat="true" ht="12.75" hidden="true" customHeight="true" outlineLevel="0" collapsed="false">
      <c r="A2230" s="49" t="s">
        <v>752</v>
      </c>
      <c r="B2230" s="49"/>
      <c r="C2230" s="50" t="str">
        <f aca="false">INDEX((klasyfikacja!$B$2:$B$136),MATCH(A2230,klasyfikacja!$A$2:$A$136,0))</f>
        <v>Środki na uzupełnienie dochodów gmin</v>
      </c>
      <c r="D2230" s="98" t="n">
        <v>854</v>
      </c>
      <c r="E2230" s="102" t="n">
        <v>2750</v>
      </c>
      <c r="F2230" s="100" t="n">
        <f aca="false">SUM(G2230:H2230)</f>
        <v>0</v>
      </c>
      <c r="G2230" s="101" t="n">
        <f aca="false" t="array" ref="G2230:G2230">SUM(IF(ewidencja!$A$8:$A$759=D2230,IF(ewidencja!$C$8:$C$759=E2230,ewidencja!$F$8:$F$759,0),0))</f>
        <v>0</v>
      </c>
      <c r="H2230" s="101" t="n">
        <f aca="false" t="array" ref="H2230:H2230">SUM(IF(ewidencja!$A$8:$A$759=D2230,IF(ewidencja!$C$8:$C$759=E2230,ewidencja!$G$8:$G$759,0),0))</f>
        <v>0</v>
      </c>
    </row>
    <row r="2231" s="112" customFormat="true" ht="12.75" hidden="true" customHeight="true" outlineLevel="0" collapsed="false">
      <c r="A2231" s="49" t="s">
        <v>754</v>
      </c>
      <c r="B2231" s="49"/>
      <c r="C2231" s="50" t="str">
        <f aca="false">INDEX((klasyfikacja!$B$2:$B$136),MATCH(A2231,klasyfikacja!$A$2:$A$136,0))</f>
        <v>Środki na uzupełnienie dochodów powiatów</v>
      </c>
      <c r="D2231" s="98" t="n">
        <v>854</v>
      </c>
      <c r="E2231" s="102" t="n">
        <v>2760</v>
      </c>
      <c r="F2231" s="100" t="n">
        <f aca="false">SUM(G2231:H2231)</f>
        <v>0</v>
      </c>
      <c r="G2231" s="101" t="n">
        <f aca="false" t="array" ref="G2231:G2231">SUM(IF(ewidencja!$A$8:$A$759=D2231,IF(ewidencja!$C$8:$C$759=E2231,ewidencja!$F$8:$F$759,0),0))</f>
        <v>0</v>
      </c>
      <c r="H2231" s="101" t="n">
        <f aca="false" t="array" ref="H2231:H2231">SUM(IF(ewidencja!$A$8:$A$759=D2231,IF(ewidencja!$C$8:$C$759=E2231,ewidencja!$G$8:$G$759,0),0))</f>
        <v>0</v>
      </c>
    </row>
    <row r="2232" s="112" customFormat="true" ht="12.75" hidden="true" customHeight="true" outlineLevel="0" collapsed="false">
      <c r="A2232" s="49" t="s">
        <v>756</v>
      </c>
      <c r="B2232" s="49"/>
      <c r="C2232" s="50" t="str">
        <f aca="false">INDEX((klasyfikacja!$B$2:$B$136),MATCH(A2232,klasyfikacja!$A$2:$A$136,0))</f>
        <v>Środki na utrzymanie rzecznych przepraw promowych oraz na remonty, utrzymanie, ochronę i zarządzanie drogami krajowymi i wojewódzkimi w granicach miast na prawach powiatu</v>
      </c>
      <c r="D2232" s="98" t="n">
        <v>854</v>
      </c>
      <c r="E2232" s="102" t="n">
        <v>2790</v>
      </c>
      <c r="F2232" s="100" t="n">
        <f aca="false">SUM(G2232:H2232)</f>
        <v>0</v>
      </c>
      <c r="G2232" s="101" t="n">
        <f aca="false" t="array" ref="G2232:G2232">SUM(IF(ewidencja!$A$8:$A$759=D2232,IF(ewidencja!$C$8:$C$759=E2232,ewidencja!$F$8:$F$759,0),0))</f>
        <v>0</v>
      </c>
      <c r="H2232" s="101" t="n">
        <f aca="false" t="array" ref="H2232:H2232">SUM(IF(ewidencja!$A$8:$A$759=D2232,IF(ewidencja!$C$8:$C$759=E2232,ewidencja!$G$8:$G$759,0),0))</f>
        <v>0</v>
      </c>
    </row>
    <row r="2233" s="112" customFormat="true" ht="12.75" hidden="true" customHeight="true" outlineLevel="0" collapsed="false">
      <c r="A2233" s="49" t="s">
        <v>758</v>
      </c>
      <c r="B2233" s="49"/>
      <c r="C2233" s="50" t="str">
        <f aca="false">INDEX((klasyfikacja!$B$2:$B$136),MATCH(A2233,klasyfikacja!$A$2:$A$136,0))</f>
        <v>Dotacja z budżetu państwa dla gmin uzdrowiskowych</v>
      </c>
      <c r="D2233" s="98" t="n">
        <v>854</v>
      </c>
      <c r="E2233" s="102" t="n">
        <v>2870</v>
      </c>
      <c r="F2233" s="100" t="n">
        <f aca="false">SUM(G2233:H2233)</f>
        <v>0</v>
      </c>
      <c r="G2233" s="101" t="n">
        <f aca="false" t="array" ref="G2233:G2233">SUM(IF(ewidencja!$A$8:$A$759=D2233,IF(ewidencja!$C$8:$C$759=E2233,ewidencja!$F$8:$F$759,0),0))</f>
        <v>0</v>
      </c>
      <c r="H2233" s="101" t="n">
        <f aca="false" t="array" ref="H2233:H2233">SUM(IF(ewidencja!$A$8:$A$759=D2233,IF(ewidencja!$C$8:$C$759=E2233,ewidencja!$G$8:$G$759,0),0))</f>
        <v>0</v>
      </c>
    </row>
    <row r="2234" s="112" customFormat="true" ht="26.25" hidden="true" customHeight="true" outlineLevel="0" collapsed="false">
      <c r="A2234" s="49" t="s">
        <v>760</v>
      </c>
      <c r="B2234" s="49"/>
      <c r="C2234" s="50" t="str">
        <f aca="false">INDEX((klasyfikacja!$B$2:$B$136),MATCH(A2234,klasyfikacja!$A$2:$A$136,0))</f>
        <v>Wpływy ze zwrotów dotacji oraz płatności wykorzystanych niezgodnie z przeznaczeniem lub wykorzystanych z naruszeniem procedur, o których mowa w art. 184 ustawy, pobranych nienależnie lub w nadmiernej wysokości</v>
      </c>
      <c r="D2234" s="98" t="n">
        <v>854</v>
      </c>
      <c r="E2234" s="102" t="n">
        <v>2910</v>
      </c>
      <c r="F2234" s="100" t="n">
        <f aca="false">SUM(G2234:H2234)</f>
        <v>0</v>
      </c>
      <c r="G2234" s="101" t="n">
        <f aca="false" t="array" ref="G2234:G2234">SUM(IF(ewidencja!$A$8:$A$759=D2234,IF(ewidencja!$C$8:$C$759=E2234,ewidencja!$F$8:$F$759,0),0))</f>
        <v>0</v>
      </c>
      <c r="H2234" s="101" t="n">
        <f aca="false" t="array" ref="H2234:H2234">SUM(IF(ewidencja!$A$8:$A$759=D2234,IF(ewidencja!$C$8:$C$759=E2234,ewidencja!$G$8:$G$759,0),0))</f>
        <v>0</v>
      </c>
    </row>
    <row r="2235" s="112" customFormat="true" ht="38.25" hidden="true" customHeight="true" outlineLevel="0" collapsed="false">
      <c r="A2235" s="49" t="s">
        <v>762</v>
      </c>
      <c r="B2235" s="49"/>
      <c r="C2235" s="50" t="str">
        <f aca="false">INDEX((klasyfikacja!$B$2:$B$136),MATCH(A2235,klasyfikacja!$A$2:$A$136,0))</f>
        <v>Subwencje ogólne z budżetu państwa</v>
      </c>
      <c r="D2235" s="98" t="n">
        <v>854</v>
      </c>
      <c r="E2235" s="102" t="n">
        <v>2920</v>
      </c>
      <c r="F2235" s="100" t="n">
        <f aca="false">SUM(G2235:H2235)</f>
        <v>0</v>
      </c>
      <c r="G2235" s="101" t="n">
        <f aca="false" t="array" ref="G2235:G2235">SUM(IF(ewidencja!$A$8:$A$759=D2235,IF(ewidencja!$C$8:$C$759=E2235,ewidencja!$F$8:$F$759,0),0))</f>
        <v>0</v>
      </c>
      <c r="H2235" s="101" t="n">
        <f aca="false" t="array" ref="H2235:H2235">SUM(IF(ewidencja!$A$8:$A$759=D2235,IF(ewidencja!$C$8:$C$759=E2235,ewidencja!$G$8:$G$759,0),0))</f>
        <v>0</v>
      </c>
    </row>
    <row r="2236" s="112" customFormat="true" ht="12.75" hidden="true" customHeight="true" outlineLevel="0" collapsed="false">
      <c r="A2236" s="49" t="s">
        <v>764</v>
      </c>
      <c r="B2236" s="49"/>
      <c r="C2236" s="50" t="str">
        <f aca="false">INDEX((klasyfikacja!$B$2:$B$136),MATCH(A2236,klasyfikacja!$A$2:$A$136,0))</f>
        <v>Wpływy ze zwrotów niewykorzystanych dotacji oraz płatności</v>
      </c>
      <c r="D2236" s="98" t="n">
        <v>854</v>
      </c>
      <c r="E2236" s="102" t="n">
        <v>2950</v>
      </c>
      <c r="F2236" s="100" t="n">
        <f aca="false">SUM(G2236:H2236)</f>
        <v>0</v>
      </c>
      <c r="G2236" s="101" t="n">
        <f aca="false" t="array" ref="G2236:G2236">SUM(IF(ewidencja!$A$8:$A$759=D2236,IF(ewidencja!$C$8:$C$759=E2236,ewidencja!$F$8:$F$759,0),0))</f>
        <v>0</v>
      </c>
      <c r="H2236" s="101" t="n">
        <f aca="false" t="array" ref="H2236:H2236">SUM(IF(ewidencja!$A$8:$A$759=D2236,IF(ewidencja!$C$8:$C$759=E2236,ewidencja!$G$8:$G$759,0),0))</f>
        <v>0</v>
      </c>
    </row>
    <row r="2237" s="112" customFormat="true" ht="18" hidden="false" customHeight="true" outlineLevel="0" collapsed="false">
      <c r="A2237" s="94"/>
      <c r="B2237" s="94"/>
      <c r="C2237" s="95" t="s">
        <v>869</v>
      </c>
      <c r="D2237" s="98"/>
      <c r="E2237" s="104"/>
      <c r="F2237" s="96" t="n">
        <f aca="false">SUM(G2237:H2237)</f>
        <v>1000</v>
      </c>
      <c r="G2237" s="97" t="n">
        <f aca="false">SUM(G2238:G2272)</f>
        <v>0</v>
      </c>
      <c r="H2237" s="97" t="n">
        <f aca="false">SUM(H2238:H2272)</f>
        <v>1000</v>
      </c>
    </row>
    <row r="2238" s="112" customFormat="true" ht="12.75" hidden="true" customHeight="true" outlineLevel="0" collapsed="false">
      <c r="A2238" s="49" t="s">
        <v>766</v>
      </c>
      <c r="B2238" s="49"/>
      <c r="C2238" s="50" t="str">
        <f aca="false">INDEX((klasyfikacja!$B$2:$B$136),MATCH(A2238,klasyfikacja!$A$2:$A$136,0))</f>
        <v>Wpływy z tytułu przekształcenia prawa użytkowania wieczystego w prawo własności</v>
      </c>
      <c r="D2238" s="98" t="n">
        <v>854</v>
      </c>
      <c r="E2238" s="102" t="s">
        <v>419</v>
      </c>
      <c r="F2238" s="100" t="n">
        <f aca="false">SUM(G2238:H2238)</f>
        <v>0</v>
      </c>
      <c r="G2238" s="101" t="n">
        <f aca="false" t="array" ref="G2238:G2238">SUM(IF(ewidencja!$A$8:$A$759=D2238,IF(ewidencja!$C$8:$C$759=E2238,ewidencja!$F$8:$F$759,0),0))</f>
        <v>0</v>
      </c>
      <c r="H2238" s="101" t="n">
        <f aca="false" t="array" ref="H2238:H2238">SUM(IF(ewidencja!$A$8:$A$759=D2238,IF(ewidencja!$C$8:$C$759=E2238,ewidencja!$G$8:$G$759,0),0))</f>
        <v>0</v>
      </c>
    </row>
    <row r="2239" s="112" customFormat="true" ht="12.75" hidden="true" customHeight="true" outlineLevel="0" collapsed="false">
      <c r="A2239" s="49" t="s">
        <v>768</v>
      </c>
      <c r="B2239" s="49"/>
      <c r="C2239" s="50" t="str">
        <f aca="false">INDEX((klasyfikacja!$B$2:$B$136),MATCH(A2239,klasyfikacja!$A$2:$A$136,0))</f>
        <v>Wpłaty z tytułu odpłatnego nabycia prawa własności oraz prawa użytkowania wieczystego nieruchomości</v>
      </c>
      <c r="D2239" s="98" t="n">
        <v>854</v>
      </c>
      <c r="E2239" s="102" t="s">
        <v>475</v>
      </c>
      <c r="F2239" s="100" t="n">
        <f aca="false">SUM(G2239:H2239)</f>
        <v>0</v>
      </c>
      <c r="G2239" s="101" t="n">
        <f aca="false" t="array" ref="G2239:G2239">SUM(IF(ewidencja!$A$8:$A$759=D2239,IF(ewidencja!$C$8:$C$759=E2239,ewidencja!$F$8:$F$759,0),0))</f>
        <v>0</v>
      </c>
      <c r="H2239" s="101" t="n">
        <f aca="false" t="array" ref="H2239:H2239">SUM(IF(ewidencja!$A$8:$A$759=D2239,IF(ewidencja!$C$8:$C$759=E2239,ewidencja!$G$8:$G$759,0),0))</f>
        <v>0</v>
      </c>
    </row>
    <row r="2240" s="112" customFormat="true" ht="12.75" hidden="true" customHeight="true" outlineLevel="0" collapsed="false">
      <c r="A2240" s="49" t="s">
        <v>770</v>
      </c>
      <c r="B2240" s="49"/>
      <c r="C2240" s="50" t="str">
        <f aca="false">INDEX((klasyfikacja!$B$2:$B$136),MATCH(A2240,klasyfikacja!$A$2:$A$136,0))</f>
        <v>Wpływy ze zbycia praw majątkowych</v>
      </c>
      <c r="D2240" s="98" t="n">
        <v>854</v>
      </c>
      <c r="E2240" s="102" t="s">
        <v>870</v>
      </c>
      <c r="F2240" s="100" t="n">
        <f aca="false">SUM(G2240:H2240)</f>
        <v>0</v>
      </c>
      <c r="G2240" s="101" t="n">
        <f aca="false" t="array" ref="G2240:G2240">SUM(IF(ewidencja!$A$8:$A$759=D2240,IF(ewidencja!$C$8:$C$759=E2240,ewidencja!$F$8:$F$759,0),0))</f>
        <v>0</v>
      </c>
      <c r="H2240" s="101" t="n">
        <f aca="false" t="array" ref="H2240:H2240">SUM(IF(ewidencja!$A$8:$A$759=D2240,IF(ewidencja!$C$8:$C$759=E2240,ewidencja!$G$8:$G$759,0),0))</f>
        <v>0</v>
      </c>
    </row>
    <row r="2241" s="112" customFormat="true" ht="12.75" hidden="true" customHeight="true" outlineLevel="0" collapsed="false">
      <c r="A2241" s="49" t="s">
        <v>772</v>
      </c>
      <c r="B2241" s="49"/>
      <c r="C2241" s="50" t="str">
        <f aca="false">INDEX((klasyfikacja!$B$2:$B$136),MATCH(A2241,klasyfikacja!$A$2:$A$136,0))</f>
        <v>Wpływy z tytułu odszkodowania za przejęte nieruchomości pod inwestycje celu publicznego</v>
      </c>
      <c r="D2241" s="98" t="n">
        <v>854</v>
      </c>
      <c r="E2241" s="102" t="s">
        <v>871</v>
      </c>
      <c r="F2241" s="100" t="n">
        <f aca="false">SUM(G2241:H2241)</f>
        <v>0</v>
      </c>
      <c r="G2241" s="101" t="n">
        <f aca="false" t="array" ref="G2241:G2241">SUM(IF(ewidencja!$A$8:$A$759=D2241,IF(ewidencja!$C$8:$C$759=E2241,ewidencja!$F$8:$F$759,0),0))</f>
        <v>0</v>
      </c>
      <c r="H2241" s="101" t="n">
        <f aca="false" t="array" ref="H2241:H2241">SUM(IF(ewidencja!$A$8:$A$759=D2241,IF(ewidencja!$C$8:$C$759=E2241,ewidencja!$G$8:$G$759,0),0))</f>
        <v>0</v>
      </c>
    </row>
    <row r="2242" s="112" customFormat="true" ht="12.75" hidden="false" customHeight="true" outlineLevel="0" collapsed="false">
      <c r="A2242" s="49" t="n">
        <v>870</v>
      </c>
      <c r="B2242" s="49"/>
      <c r="C2242" s="50" t="e">
        <f aca="false">INDEX((klasyfikacja!$B$2:$B$136),MATCH(A2242,klasyfikacja!$A$2:$A$136,0))</f>
        <v>#N/A</v>
      </c>
      <c r="D2242" s="98" t="n">
        <v>854</v>
      </c>
      <c r="E2242" s="102" t="s">
        <v>472</v>
      </c>
      <c r="F2242" s="100" t="n">
        <f aca="false">SUM(G2242:H2242)</f>
        <v>1000</v>
      </c>
      <c r="G2242" s="101" t="n">
        <f aca="false" t="array" ref="G2242:G2242">SUM(IF(ewidencja!$A$8:$A$759=D2242,IF(ewidencja!$C$8:$C$759=E2242,ewidencja!$F$8:$F$759,0),0))</f>
        <v>0</v>
      </c>
      <c r="H2242" s="101" t="n">
        <f aca="false" t="array" ref="H2242:H2242">SUM(IF(ewidencja!$A$8:$A$759=D2242,IF(ewidencja!$C$8:$C$759=E2242,ewidencja!$G$8:$G$759,0),0))</f>
        <v>1000</v>
      </c>
    </row>
    <row r="2243" s="112" customFormat="true" ht="12.75" hidden="true" customHeight="true" outlineLevel="0" collapsed="false">
      <c r="A2243" s="49" t="s">
        <v>776</v>
      </c>
      <c r="B2243" s="49"/>
      <c r="C2243" s="50" t="str">
        <f aca="false">INDEX((klasyfikacja!$B$2:$B$136),MATCH(A2243,klasyfikacja!$A$2:$A$136,0))</f>
        <v>Środki z Funduszu Przeciwdziałania COVID-19 na finansowanie lub dofinansowanie kosztów realizacji inwestycji i zakupów inwestycyjnych związanych z przeciwdziałaniem COVID-19</v>
      </c>
      <c r="D2243" s="98" t="n">
        <v>854</v>
      </c>
      <c r="E2243" s="102" t="n">
        <v>6090</v>
      </c>
      <c r="F2243" s="100" t="n">
        <f aca="false">SUM(G2243:H2243)</f>
        <v>0</v>
      </c>
      <c r="G2243" s="101" t="n">
        <f aca="false" t="array" ref="G2243:G2243">SUM(IF(ewidencja!$A$8:$A$759=D2243,IF(ewidencja!$C$8:$C$759=E2243,ewidencja!$F$8:$F$759,0),0))</f>
        <v>0</v>
      </c>
      <c r="H2243" s="101" t="n">
        <f aca="false" t="array" ref="H2243:H2243">SUM(IF(ewidencja!$A$8:$A$759=D2243,IF(ewidencja!$C$8:$C$759=E2243,ewidencja!$G$8:$G$759,0),0))</f>
        <v>0</v>
      </c>
    </row>
    <row r="2244" s="112" customFormat="true" ht="12.75" hidden="true" customHeight="true" outlineLevel="0" collapsed="false">
      <c r="A2244" s="49" t="s">
        <v>778</v>
      </c>
      <c r="B2244" s="49"/>
      <c r="C2244" s="50" t="str">
        <f aca="false">INDEX((klasyfikacja!$B$2:$B$136),MATCH(A2244,klasyfikacja!$A$2:$A$136,0))</f>
        <v>Środki na inwestycje na drogach publicznych powiatowych i wojewódzkich oraz na drogach powiatowych, wojewódzkich i krajowych w granicach miast na prawach powiatu</v>
      </c>
      <c r="D2244" s="98" t="n">
        <v>854</v>
      </c>
      <c r="E2244" s="102" t="n">
        <v>6180</v>
      </c>
      <c r="F2244" s="100" t="n">
        <f aca="false">SUM(G2244:H2244)</f>
        <v>0</v>
      </c>
      <c r="G2244" s="101" t="n">
        <f aca="false" t="array" ref="G2244:G2244">SUM(IF(ewidencja!$A$8:$A$759=D2244,IF(ewidencja!$C$8:$C$759=E2244,ewidencja!$F$8:$F$759,0),0))</f>
        <v>0</v>
      </c>
      <c r="H2244" s="101" t="n">
        <f aca="false" t="array" ref="H2244:H2244">SUM(IF(ewidencja!$A$8:$A$759=D2244,IF(ewidencja!$C$8:$C$759=E2244,ewidencja!$G$8:$G$759,0),0))</f>
        <v>0</v>
      </c>
    </row>
    <row r="2245" s="112" customFormat="true" ht="12.75" hidden="true" customHeight="true" outlineLevel="0" collapsed="false">
      <c r="A2245" s="49" t="s">
        <v>780</v>
      </c>
      <c r="B2245" s="49"/>
      <c r="C2245" s="50" t="str">
        <f aca="false">INDEX((klasyfikacja!$B$2:$B$136),MATCH(A2245,klasyfikacja!$A$2:$A$136,0))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245" s="98" t="n">
        <v>854</v>
      </c>
      <c r="E2245" s="102" t="n">
        <v>6207</v>
      </c>
      <c r="F2245" s="100" t="n">
        <f aca="false">SUM(G2245:H2245)</f>
        <v>0</v>
      </c>
      <c r="G2245" s="101" t="n">
        <f aca="false" t="array" ref="G2245:G2245">SUM(IF(ewidencja!$A$8:$A$759=D2245,IF(ewidencja!$C$8:$C$759=E2245,ewidencja!$F$8:$F$759,0),0))</f>
        <v>0</v>
      </c>
      <c r="H2245" s="101" t="n">
        <f aca="false" t="array" ref="H2245:H2245">SUM(IF(ewidencja!$A$8:$A$759=D2245,IF(ewidencja!$C$8:$C$759=E2245,ewidencja!$G$8:$G$759,0),0))</f>
        <v>0</v>
      </c>
    </row>
    <row r="2246" s="112" customFormat="true" ht="12.75" hidden="true" customHeight="true" outlineLevel="0" collapsed="false">
      <c r="A2246" s="49" t="s">
        <v>782</v>
      </c>
      <c r="B2246" s="49"/>
      <c r="C2246" s="50" t="str">
        <f aca="false">INDEX((klasyfikacja!$B$2:$B$136),MATCH(A2246,klasyfikacja!$A$2:$A$136,0))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246" s="98" t="n">
        <v>854</v>
      </c>
      <c r="E2246" s="102" t="n">
        <v>6208</v>
      </c>
      <c r="F2246" s="100" t="n">
        <f aca="false">SUM(G2246:H2246)</f>
        <v>0</v>
      </c>
      <c r="G2246" s="101" t="n">
        <f aca="false" t="array" ref="G2246:G2246">SUM(IF(ewidencja!$A$8:$A$759=D2246,IF(ewidencja!$C$8:$C$759=E2246,ewidencja!$F$8:$F$759,0),0))</f>
        <v>0</v>
      </c>
      <c r="H2246" s="101" t="n">
        <f aca="false" t="array" ref="H2246:H2246">SUM(IF(ewidencja!$A$8:$A$759=D2246,IF(ewidencja!$C$8:$C$759=E2246,ewidencja!$G$8:$G$759,0),0))</f>
        <v>0</v>
      </c>
    </row>
    <row r="2247" s="112" customFormat="true" ht="12.75" hidden="true" customHeight="true" outlineLevel="0" collapsed="false">
      <c r="A2247" s="49" t="s">
        <v>784</v>
      </c>
      <c r="B2247" s="49"/>
      <c r="C2247" s="50" t="str">
        <f aca="false">INDEX((klasyfikacja!$B$2:$B$136),MATCH(A2247,klasyfikacja!$A$2:$A$136,0))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247" s="98" t="n">
        <v>854</v>
      </c>
      <c r="E2247" s="102" t="n">
        <v>6209</v>
      </c>
      <c r="F2247" s="100" t="n">
        <f aca="false">SUM(G2247:H2247)</f>
        <v>0</v>
      </c>
      <c r="G2247" s="101" t="n">
        <f aca="false" t="array" ref="G2247:G2247">SUM(IF(ewidencja!$A$8:$A$759=D2247,IF(ewidencja!$C$8:$C$759=E2247,ewidencja!$F$8:$F$759,0),0))</f>
        <v>0</v>
      </c>
      <c r="H2247" s="101" t="n">
        <f aca="false" t="array" ref="H2247:H2247">SUM(IF(ewidencja!$A$8:$A$759=D2247,IF(ewidencja!$C$8:$C$759=E2247,ewidencja!$G$8:$G$759,0),0))</f>
        <v>0</v>
      </c>
    </row>
    <row r="2248" s="112" customFormat="true" ht="37.5" hidden="true" customHeight="true" outlineLevel="0" collapsed="false">
      <c r="A2248" s="49" t="s">
        <v>786</v>
      </c>
      <c r="B2248" s="49"/>
      <c r="C2248" s="50" t="str">
        <f aca="false">INDEX((klasyfikacja!$B$2:$B$136),MATCH(A2248,klasyfikacja!$A$2:$A$136,0))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248" s="98" t="n">
        <v>854</v>
      </c>
      <c r="E2248" s="102" t="n">
        <v>6257</v>
      </c>
      <c r="F2248" s="100" t="n">
        <f aca="false">SUM(G2248:H2248)</f>
        <v>0</v>
      </c>
      <c r="G2248" s="101" t="n">
        <f aca="false" t="array" ref="G2248:G2248">SUM(IF(ewidencja!$A$8:$A$759=D2248,IF(ewidencja!$C$8:$C$759=E2248,ewidencja!$F$8:$F$759,0),0))</f>
        <v>0</v>
      </c>
      <c r="H2248" s="101" t="n">
        <f aca="false" t="array" ref="H2248:H2248">SUM(IF(ewidencja!$A$8:$A$759=D2248,IF(ewidencja!$C$8:$C$759=E2248,ewidencja!$G$8:$G$759,0),0))</f>
        <v>0</v>
      </c>
    </row>
    <row r="2249" s="112" customFormat="true" ht="37.5" hidden="true" customHeight="true" outlineLevel="0" collapsed="false">
      <c r="A2249" s="49" t="s">
        <v>787</v>
      </c>
      <c r="B2249" s="49"/>
      <c r="C2249" s="50" t="str">
        <f aca="false">INDEX((klasyfikacja!$B$2:$B$136),MATCH(A2249,klasyfikacja!$A$2:$A$136,0))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249" s="98" t="n">
        <v>854</v>
      </c>
      <c r="E2249" s="102" t="n">
        <v>6258</v>
      </c>
      <c r="F2249" s="100" t="n">
        <f aca="false">SUM(G2249:H2249)</f>
        <v>0</v>
      </c>
      <c r="G2249" s="101" t="n">
        <f aca="false" t="array" ref="G2249:G2249">SUM(IF(ewidencja!$A$8:$A$759=D2249,IF(ewidencja!$C$8:$C$759=E2249,ewidencja!$F$8:$F$759,0),0))</f>
        <v>0</v>
      </c>
      <c r="H2249" s="101" t="n">
        <f aca="false" t="array" ref="H2249:H2249">SUM(IF(ewidencja!$A$8:$A$759=D2249,IF(ewidencja!$C$8:$C$759=E2249,ewidencja!$G$8:$G$759,0),0))</f>
        <v>0</v>
      </c>
    </row>
    <row r="2250" s="112" customFormat="true" ht="37.5" hidden="true" customHeight="true" outlineLevel="0" collapsed="false">
      <c r="A2250" s="49" t="s">
        <v>788</v>
      </c>
      <c r="B2250" s="49"/>
      <c r="C2250" s="50" t="str">
        <f aca="false">INDEX((klasyfikacja!$B$2:$B$136),MATCH(A2250,klasyfikacja!$A$2:$A$136,0))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250" s="98" t="n">
        <v>854</v>
      </c>
      <c r="E2250" s="102" t="n">
        <v>6259</v>
      </c>
      <c r="F2250" s="100" t="n">
        <f aca="false">SUM(G2250:H2250)</f>
        <v>0</v>
      </c>
      <c r="G2250" s="101" t="n">
        <f aca="false" t="array" ref="G2250:G2250">SUM(IF(ewidencja!$A$8:$A$759=D2250,IF(ewidencja!$C$8:$C$759=E2250,ewidencja!$F$8:$F$759,0),0))</f>
        <v>0</v>
      </c>
      <c r="H2250" s="101" t="n">
        <f aca="false" t="array" ref="H2250:H2250">SUM(IF(ewidencja!$A$8:$A$759=D2250,IF(ewidencja!$C$8:$C$759=E2250,ewidencja!$G$8:$G$759,0),0))</f>
        <v>0</v>
      </c>
    </row>
    <row r="2251" s="112" customFormat="true" ht="12.75" hidden="true" customHeight="true" outlineLevel="0" collapsed="false">
      <c r="A2251" s="49" t="s">
        <v>789</v>
      </c>
      <c r="B2251" s="49"/>
      <c r="C2251" s="50" t="str">
        <f aca="false">INDEX((klasyfikacja!$B$2:$B$136),MATCH(A2251,klasyfikacja!$A$2:$A$136,0))</f>
        <v>Dotacja otrzymana z państwowych funduszy celowych na finansowanie lub dofinansowanie kosztów realizacji inwestycji i zakupów inwestycyjnych jednostek sektora finansów publicznych</v>
      </c>
      <c r="D2251" s="98" t="n">
        <v>854</v>
      </c>
      <c r="E2251" s="102" t="n">
        <v>6260</v>
      </c>
      <c r="F2251" s="100" t="n">
        <f aca="false">SUM(G2251:H2251)</f>
        <v>0</v>
      </c>
      <c r="G2251" s="101" t="n">
        <f aca="false" t="array" ref="G2251:G2251">SUM(IF(ewidencja!$A$8:$A$759=D2251,IF(ewidencja!$C$8:$C$759=E2251,ewidencja!$F$8:$F$759,0),0))</f>
        <v>0</v>
      </c>
      <c r="H2251" s="101" t="n">
        <f aca="false" t="array" ref="H2251:H2251">SUM(IF(ewidencja!$A$8:$A$759=D2251,IF(ewidencja!$C$8:$C$759=E2251,ewidencja!$G$8:$G$759,0),0))</f>
        <v>0</v>
      </c>
    </row>
    <row r="2252" s="112" customFormat="true" ht="12.75" hidden="true" customHeight="true" outlineLevel="0" collapsed="false">
      <c r="A2252" s="49" t="s">
        <v>791</v>
      </c>
      <c r="B2252" s="49"/>
      <c r="C2252" s="50" t="str">
        <f aca="false">INDEX((klasyfikacja!$B$2:$B$136),MATCH(A2252,klasyfikacja!$A$2:$A$136,0))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252" s="98" t="n">
        <v>854</v>
      </c>
      <c r="E2252" s="102" t="n">
        <v>6280</v>
      </c>
      <c r="F2252" s="100" t="n">
        <f aca="false">SUM(G2252:H2252)</f>
        <v>0</v>
      </c>
      <c r="G2252" s="101" t="n">
        <f aca="false" t="array" ref="G2252:G2252">SUM(IF(ewidencja!$A$8:$A$759=D2252,IF(ewidencja!$C$8:$C$759=E2252,ewidencja!$F$8:$F$759,0),0))</f>
        <v>0</v>
      </c>
      <c r="H2252" s="101" t="n">
        <f aca="false" t="array" ref="H2252:H2252">SUM(IF(ewidencja!$A$8:$A$759=D2252,IF(ewidencja!$C$8:$C$759=E2252,ewidencja!$G$8:$G$759,0),0))</f>
        <v>0</v>
      </c>
    </row>
    <row r="2253" s="112" customFormat="true" ht="12.75" hidden="true" customHeight="true" outlineLevel="0" collapsed="false">
      <c r="A2253" s="49" t="s">
        <v>795</v>
      </c>
      <c r="B2253" s="49"/>
      <c r="C2253" s="50" t="str">
        <f aca="false">INDEX((klasyfikacja!$B$2:$B$136),MATCH(A2253,klasyfikacja!$A$2:$A$136,0))</f>
        <v>Środki na dofinansowanie własnych inwestycji gmin, powiatów (związków gmin, związków powiatowo-gminnych, związków powiatów), samorządów województw, pozyskane z innych źródeł</v>
      </c>
      <c r="D2253" s="98" t="n">
        <v>854</v>
      </c>
      <c r="E2253" s="102" t="n">
        <v>6290</v>
      </c>
      <c r="F2253" s="100" t="n">
        <f aca="false">SUM(G2253:H2253)</f>
        <v>0</v>
      </c>
      <c r="G2253" s="101" t="n">
        <f aca="false" t="array" ref="G2253:G2253">SUM(IF(ewidencja!$A$8:$A$759=D2253,IF(ewidencja!$C$8:$C$759=E2253,ewidencja!$F$8:$F$759,0),0))</f>
        <v>0</v>
      </c>
      <c r="H2253" s="101" t="n">
        <f aca="false" t="array" ref="H2253:H2253">SUM(IF(ewidencja!$A$8:$A$759=D2253,IF(ewidencja!$C$8:$C$759=E2253,ewidencja!$G$8:$G$759,0),0))</f>
        <v>0</v>
      </c>
    </row>
    <row r="2254" s="112" customFormat="true" ht="12.75" hidden="true" customHeight="true" outlineLevel="0" collapsed="false">
      <c r="A2254" s="49" t="s">
        <v>797</v>
      </c>
      <c r="B2254" s="49"/>
      <c r="C2254" s="50" t="str">
        <f aca="false">INDEX((klasyfikacja!$B$2:$B$136),MATCH(A2254,klasyfikacja!$A$2:$A$136,0))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2254" s="98" t="n">
        <v>854</v>
      </c>
      <c r="E2254" s="102" t="n">
        <v>6291</v>
      </c>
      <c r="F2254" s="100" t="n">
        <f aca="false">SUM(G2254:H2254)</f>
        <v>0</v>
      </c>
      <c r="G2254" s="101" t="n">
        <f aca="false" t="array" ref="G2254:G2254">SUM(IF(ewidencja!$A$8:$A$759=D2254,IF(ewidencja!$C$8:$C$759=E2254,ewidencja!$F$8:$F$759,0),0))</f>
        <v>0</v>
      </c>
      <c r="H2254" s="101" t="n">
        <f aca="false" t="array" ref="H2254:H2254">SUM(IF(ewidencja!$A$8:$A$759=D2254,IF(ewidencja!$C$8:$C$759=E2254,ewidencja!$G$8:$G$759,0),0))</f>
        <v>0</v>
      </c>
    </row>
    <row r="2255" s="112" customFormat="true" ht="12.75" hidden="true" customHeight="true" outlineLevel="0" collapsed="false">
      <c r="A2255" s="49" t="s">
        <v>801</v>
      </c>
      <c r="B2255" s="49"/>
      <c r="C2255" s="50" t="str">
        <f aca="false">INDEX((klasyfikacja!$B$2:$B$136),MATCH(A2255,klasyfikacja!$A$2:$A$136,0))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255" s="98" t="n">
        <v>854</v>
      </c>
      <c r="E2255" s="102" t="n">
        <v>6296</v>
      </c>
      <c r="F2255" s="100" t="n">
        <f aca="false">SUM(G2255:H2255)</f>
        <v>0</v>
      </c>
      <c r="G2255" s="101" t="n">
        <f aca="false" t="array" ref="G2255:G2255">SUM(IF(ewidencja!$A$8:$A$759=D2255,IF(ewidencja!$C$8:$C$759=E2255,ewidencja!$F$8:$F$759,0),0))</f>
        <v>0</v>
      </c>
      <c r="H2255" s="101" t="n">
        <f aca="false" t="array" ref="H2255:H2255">SUM(IF(ewidencja!$A$8:$A$759=D2255,IF(ewidencja!$C$8:$C$759=E2255,ewidencja!$G$8:$G$759,0),0))</f>
        <v>0</v>
      </c>
    </row>
    <row r="2256" s="112" customFormat="true" ht="38.25" hidden="true" customHeight="true" outlineLevel="0" collapsed="false">
      <c r="A2256" s="49" t="s">
        <v>803</v>
      </c>
      <c r="B2256" s="49"/>
      <c r="C2256" s="50" t="str">
        <f aca="false">INDEX((klasyfikacja!$B$2:$B$136),MATCH(A2256,klasyfikacja!$A$2:$A$136,0))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256" s="98" t="n">
        <v>854</v>
      </c>
      <c r="E2256" s="102" t="n">
        <v>6297</v>
      </c>
      <c r="F2256" s="100" t="n">
        <f aca="false">SUM(G2256:H2256)</f>
        <v>0</v>
      </c>
      <c r="G2256" s="101" t="n">
        <f aca="false" t="array" ref="G2256:G2256">SUM(IF(ewidencja!$A$8:$A$759=D2256,IF(ewidencja!$C$8:$C$759=E2256,ewidencja!$F$8:$F$759,0),0))</f>
        <v>0</v>
      </c>
      <c r="H2256" s="101" t="n">
        <f aca="false" t="array" ref="H2256:H2256">SUM(IF(ewidencja!$A$8:$A$759=D2256,IF(ewidencja!$C$8:$C$759=E2256,ewidencja!$G$8:$G$759,0),0))</f>
        <v>0</v>
      </c>
    </row>
    <row r="2257" s="112" customFormat="true" ht="12.75" hidden="true" customHeight="true" outlineLevel="0" collapsed="false">
      <c r="A2257" s="49" t="s">
        <v>805</v>
      </c>
      <c r="B2257" s="49"/>
      <c r="C2257" s="50" t="str">
        <f aca="false">INDEX((klasyfikacja!$B$2:$B$136),MATCH(A2257,klasyfikacja!$A$2:$A$136,0))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257" s="98" t="n">
        <v>854</v>
      </c>
      <c r="E2257" s="102" t="n">
        <v>6298</v>
      </c>
      <c r="F2257" s="100" t="n">
        <f aca="false">SUM(G2257:H2257)</f>
        <v>0</v>
      </c>
      <c r="G2257" s="101" t="n">
        <f aca="false" t="array" ref="G2257:G2257">SUM(IF(ewidencja!$A$8:$A$759=D2257,IF(ewidencja!$C$8:$C$759=E2257,ewidencja!$F$8:$F$759,0),0))</f>
        <v>0</v>
      </c>
      <c r="H2257" s="101" t="n">
        <f aca="false" t="array" ref="H2257:H2257">SUM(IF(ewidencja!$A$8:$A$759=D2257,IF(ewidencja!$C$8:$C$759=E2257,ewidencja!$G$8:$G$759,0),0))</f>
        <v>0</v>
      </c>
    </row>
    <row r="2258" s="112" customFormat="true" ht="12.75" hidden="true" customHeight="true" outlineLevel="0" collapsed="false">
      <c r="A2258" s="49" t="s">
        <v>809</v>
      </c>
      <c r="B2258" s="49"/>
      <c r="C2258" s="50" t="str">
        <f aca="false">INDEX((klasyfikacja!$B$2:$B$136),MATCH(A2258,klasyfikacja!$A$2:$A$136,0))</f>
        <v>Dotacja celowa otrzymana z tytułu pomocy finansowej udzielanej między jednostkami samorządu terytorialnego na dofinansowanie własnych zadań inwestycyjnych i zakupów inwestycyjnych</v>
      </c>
      <c r="D2258" s="98" t="n">
        <v>854</v>
      </c>
      <c r="E2258" s="102" t="n">
        <v>6300</v>
      </c>
      <c r="F2258" s="100" t="n">
        <f aca="false">SUM(G2258:H2258)</f>
        <v>0</v>
      </c>
      <c r="G2258" s="101" t="n">
        <f aca="false" t="array" ref="G2258:G2258">SUM(IF(ewidencja!$A$8:$A$759=D2258,IF(ewidencja!$C$8:$C$759=E2258,ewidencja!$F$8:$F$759,0),0))</f>
        <v>0</v>
      </c>
      <c r="H2258" s="101" t="n">
        <f aca="false" t="array" ref="H2258:H2258">SUM(IF(ewidencja!$A$8:$A$759=D2258,IF(ewidencja!$C$8:$C$759=E2258,ewidencja!$G$8:$G$759,0),0))</f>
        <v>0</v>
      </c>
    </row>
    <row r="2259" s="112" customFormat="true" ht="12.75" hidden="true" customHeight="true" outlineLevel="0" collapsed="false">
      <c r="A2259" s="49" t="s">
        <v>811</v>
      </c>
      <c r="B2259" s="49"/>
      <c r="C2259" s="50" t="str">
        <f aca="false">INDEX((klasyfikacja!$B$2:$B$136),MATCH(A2259,klasyfikacja!$A$2:$A$136,0))</f>
        <v>Dotacja celowa otrzymana z budżetu państwa na inwestycje i zakupy inwestycyjne z zakresu administracji rządowej oraz innych zadań zleconych gminom ustawami</v>
      </c>
      <c r="D2259" s="98" t="n">
        <v>854</v>
      </c>
      <c r="E2259" s="102" t="n">
        <v>6310</v>
      </c>
      <c r="F2259" s="100" t="n">
        <f aca="false">SUM(G2259:H2259)</f>
        <v>0</v>
      </c>
      <c r="G2259" s="101" t="n">
        <f aca="false" t="array" ref="G2259:G2259">SUM(IF(ewidencja!$A$8:$A$759=D2259,IF(ewidencja!$C$8:$C$759=E2259,ewidencja!$F$8:$F$759,0),0))</f>
        <v>0</v>
      </c>
      <c r="H2259" s="101" t="n">
        <f aca="false" t="array" ref="H2259:H2259">SUM(IF(ewidencja!$A$8:$A$759=D2259,IF(ewidencja!$C$8:$C$759=E2259,ewidencja!$G$8:$G$759,0),0))</f>
        <v>0</v>
      </c>
    </row>
    <row r="2260" s="112" customFormat="true" ht="12.75" hidden="true" customHeight="true" outlineLevel="0" collapsed="false">
      <c r="A2260" s="49" t="s">
        <v>813</v>
      </c>
      <c r="B2260" s="49"/>
      <c r="C2260" s="50" t="str">
        <f aca="false">INDEX((klasyfikacja!$B$2:$B$136),MATCH(A2260,klasyfikacja!$A$2:$A$136,0))</f>
        <v>Dotacja celowa otrzymana z budżetu państwa na inwestycje i zakupy inwestycyjne realizowane przez gminę na podstawie porozumień z organami administracji rządowej</v>
      </c>
      <c r="D2260" s="98" t="n">
        <v>854</v>
      </c>
      <c r="E2260" s="102" t="n">
        <v>6320</v>
      </c>
      <c r="F2260" s="100" t="n">
        <f aca="false">SUM(G2260:H2260)</f>
        <v>0</v>
      </c>
      <c r="G2260" s="101" t="n">
        <f aca="false" t="array" ref="G2260:G2260">SUM(IF(ewidencja!$A$8:$A$759=D2260,IF(ewidencja!$C$8:$C$759=E2260,ewidencja!$F$8:$F$759,0),0))</f>
        <v>0</v>
      </c>
      <c r="H2260" s="101" t="n">
        <f aca="false" t="array" ref="H2260:H2260">SUM(IF(ewidencja!$A$8:$A$759=D2260,IF(ewidencja!$C$8:$C$759=E2260,ewidencja!$G$8:$G$759,0),0))</f>
        <v>0</v>
      </c>
    </row>
    <row r="2261" s="112" customFormat="true" ht="12.75" hidden="true" customHeight="true" outlineLevel="0" collapsed="false">
      <c r="A2261" s="49" t="s">
        <v>815</v>
      </c>
      <c r="B2261" s="49"/>
      <c r="C2261" s="50" t="str">
        <f aca="false">INDEX((klasyfikacja!$B$2:$B$136),MATCH(A2261,klasyfikacja!$A$2:$A$136,0))</f>
        <v>Dotacja celowa otrzymana z budżetu państwa na realizację inwestycji i zakupów inwestycyjnych własnych gmin (związków gmin, związków powiatowo-gminnych)</v>
      </c>
      <c r="D2261" s="98" t="n">
        <v>854</v>
      </c>
      <c r="E2261" s="102" t="n">
        <v>6330</v>
      </c>
      <c r="F2261" s="100" t="n">
        <f aca="false">SUM(G2261:H2261)</f>
        <v>0</v>
      </c>
      <c r="G2261" s="101" t="n">
        <f aca="false" t="array" ref="G2261:G2261">SUM(IF(ewidencja!$A$8:$A$759=D2261,IF(ewidencja!$C$8:$C$759=E2261,ewidencja!$F$8:$F$759,0),0))</f>
        <v>0</v>
      </c>
      <c r="H2261" s="101" t="n">
        <f aca="false" t="array" ref="H2261:H2261">SUM(IF(ewidencja!$A$8:$A$759=D2261,IF(ewidencja!$C$8:$C$759=E2261,ewidencja!$G$8:$G$759,0),0))</f>
        <v>0</v>
      </c>
    </row>
    <row r="2262" s="112" customFormat="true" ht="12.75" hidden="true" customHeight="true" outlineLevel="0" collapsed="false">
      <c r="A2262" s="49" t="s">
        <v>817</v>
      </c>
      <c r="B2262" s="49"/>
      <c r="C2262" s="50" t="str">
        <f aca="false">INDEX((klasyfikacja!$B$2:$B$136),MATCH(A2262,klasyfikacja!$A$2:$A$136,0))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262" s="98" t="n">
        <v>854</v>
      </c>
      <c r="E2262" s="102" t="n">
        <v>6340</v>
      </c>
      <c r="F2262" s="100" t="n">
        <f aca="false">SUM(G2262:H2262)</f>
        <v>0</v>
      </c>
      <c r="G2262" s="101" t="n">
        <f aca="false" t="array" ref="G2262:G2262">SUM(IF(ewidencja!$A$8:$A$759=D2262,IF(ewidencja!$C$8:$C$759=E2262,ewidencja!$F$8:$F$759,0),0))</f>
        <v>0</v>
      </c>
      <c r="H2262" s="101" t="n">
        <f aca="false" t="array" ref="H2262:H2262">SUM(IF(ewidencja!$A$8:$A$759=D2262,IF(ewidencja!$C$8:$C$759=E2262,ewidencja!$G$8:$G$759,0),0))</f>
        <v>0</v>
      </c>
    </row>
    <row r="2263" s="112" customFormat="true" ht="12.75" hidden="true" customHeight="true" outlineLevel="0" collapsed="false">
      <c r="A2263" s="49" t="s">
        <v>821</v>
      </c>
      <c r="B2263" s="49"/>
      <c r="C2263" s="50" t="str">
        <f aca="false">INDEX((klasyfikacja!$B$2:$B$136),MATCH(A2263,klasyfikacja!$A$2:$A$136,0))</f>
        <v>Dotacja celowa otrzymana z budżetu państwa na inwestycje i zakupy inwestycyjne z zakresu administracji rządowej oraz inne zadania zlecone ustawami realizowane przez powiat</v>
      </c>
      <c r="D2263" s="98" t="n">
        <v>854</v>
      </c>
      <c r="E2263" s="102" t="n">
        <v>6410</v>
      </c>
      <c r="F2263" s="100" t="n">
        <f aca="false">SUM(G2263:H2263)</f>
        <v>0</v>
      </c>
      <c r="G2263" s="101" t="n">
        <f aca="false" t="array" ref="G2263:G2263">SUM(IF(ewidencja!$A$8:$A$759=D2263,IF(ewidencja!$C$8:$C$759=E2263,ewidencja!$F$8:$F$759,0),0))</f>
        <v>0</v>
      </c>
      <c r="H2263" s="101" t="n">
        <f aca="false" t="array" ref="H2263:H2263">SUM(IF(ewidencja!$A$8:$A$759=D2263,IF(ewidencja!$C$8:$C$759=E2263,ewidencja!$G$8:$G$759,0),0))</f>
        <v>0</v>
      </c>
    </row>
    <row r="2264" s="112" customFormat="true" ht="12.75" hidden="true" customHeight="true" outlineLevel="0" collapsed="false">
      <c r="A2264" s="49" t="s">
        <v>823</v>
      </c>
      <c r="B2264" s="49"/>
      <c r="C2264" s="50" t="str">
        <f aca="false">INDEX((klasyfikacja!$B$2:$B$136),MATCH(A2264,klasyfikacja!$A$2:$A$136,0))</f>
        <v>Dotacja celowa otrzymana z budżetu państwa na inwestycje i zakupy inwestycyjne realizowane przez powiat na podstawie porozumień z organami administracji rządowej</v>
      </c>
      <c r="D2264" s="98" t="n">
        <v>854</v>
      </c>
      <c r="E2264" s="102" t="n">
        <v>6420</v>
      </c>
      <c r="F2264" s="100" t="n">
        <f aca="false">SUM(G2264:H2264)</f>
        <v>0</v>
      </c>
      <c r="G2264" s="101" t="n">
        <f aca="false" t="array" ref="G2264:G2264">SUM(IF(ewidencja!$A$8:$A$759=D2264,IF(ewidencja!$C$8:$C$759=E2264,ewidencja!$F$8:$F$759,0),0))</f>
        <v>0</v>
      </c>
      <c r="H2264" s="101" t="n">
        <f aca="false" t="array" ref="H2264:H2264">SUM(IF(ewidencja!$A$8:$A$759=D2264,IF(ewidencja!$C$8:$C$759=E2264,ewidencja!$G$8:$G$759,0),0))</f>
        <v>0</v>
      </c>
    </row>
    <row r="2265" s="112" customFormat="true" ht="12.75" hidden="true" customHeight="true" outlineLevel="0" collapsed="false">
      <c r="A2265" s="49" t="s">
        <v>825</v>
      </c>
      <c r="B2265" s="49"/>
      <c r="C2265" s="50" t="str">
        <f aca="false">INDEX((klasyfikacja!$B$2:$B$136),MATCH(A2265,klasyfikacja!$A$2:$A$136,0))</f>
        <v>Dotacja celowa otrzymana z budżetu państwa na realizację inwestycji i zakupów inwestycyjnych własnych powiatu</v>
      </c>
      <c r="D2265" s="98" t="n">
        <v>854</v>
      </c>
      <c r="E2265" s="102" t="n">
        <v>6430</v>
      </c>
      <c r="F2265" s="100" t="n">
        <f aca="false">SUM(G2265:H2265)</f>
        <v>0</v>
      </c>
      <c r="G2265" s="101" t="n">
        <f aca="false" t="array" ref="G2265:G2265">SUM(IF(ewidencja!$A$8:$A$759=D2265,IF(ewidencja!$C$8:$C$759=E2265,ewidencja!$F$8:$F$759,0),0))</f>
        <v>0</v>
      </c>
      <c r="H2265" s="101" t="n">
        <f aca="false" t="array" ref="H2265:H2265">SUM(IF(ewidencja!$A$8:$A$759=D2265,IF(ewidencja!$C$8:$C$759=E2265,ewidencja!$G$8:$G$759,0),0))</f>
        <v>0</v>
      </c>
    </row>
    <row r="2266" s="112" customFormat="true" ht="12.75" hidden="true" customHeight="true" outlineLevel="0" collapsed="false">
      <c r="A2266" s="49" t="s">
        <v>827</v>
      </c>
      <c r="B2266" s="49"/>
      <c r="C2266" s="50" t="str">
        <f aca="false">INDEX((klasyfikacja!$B$2:$B$136),MATCH(A2266,klasyfikacja!$A$2:$A$136,0))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266" s="98" t="n">
        <v>854</v>
      </c>
      <c r="E2266" s="102" t="n">
        <v>6440</v>
      </c>
      <c r="F2266" s="100" t="n">
        <f aca="false">SUM(G2266:H2266)</f>
        <v>0</v>
      </c>
      <c r="G2266" s="101" t="n">
        <f aca="false" t="array" ref="G2266:G2266">SUM(IF(ewidencja!$A$8:$A$759=D2266,IF(ewidencja!$C$8:$C$759=E2266,ewidencja!$F$8:$F$759,0),0))</f>
        <v>0</v>
      </c>
      <c r="H2266" s="101" t="n">
        <f aca="false" t="array" ref="H2266:H2266">SUM(IF(ewidencja!$A$8:$A$759=D2266,IF(ewidencja!$C$8:$C$759=E2266,ewidencja!$G$8:$G$759,0),0))</f>
        <v>0</v>
      </c>
    </row>
    <row r="2267" s="112" customFormat="true" ht="12.75" hidden="true" customHeight="true" outlineLevel="0" collapsed="false">
      <c r="A2267" s="49" t="s">
        <v>829</v>
      </c>
      <c r="B2267" s="49"/>
      <c r="C2267" s="50" t="str">
        <f aca="false">INDEX((klasyfikacja!$B$2:$B$136),MATCH(A2267,klasyfikacja!$A$2:$A$136,0))</f>
        <v>Dotacja celowa otrzymana z gminy na inwestycje i zakupy inwestycyjne realizowane na podstawie porozumień (umów) między jednostkami samorządu terytorialnego</v>
      </c>
      <c r="D2267" s="98" t="n">
        <v>854</v>
      </c>
      <c r="E2267" s="102" t="n">
        <v>6610</v>
      </c>
      <c r="F2267" s="100" t="n">
        <f aca="false">SUM(G2267:H2267)</f>
        <v>0</v>
      </c>
      <c r="G2267" s="101" t="n">
        <f aca="false" t="array" ref="G2267:G2267">SUM(IF(ewidencja!$A$8:$A$759=D2267,IF(ewidencja!$C$8:$C$759=E2267,ewidencja!$F$8:$F$759,0),0))</f>
        <v>0</v>
      </c>
      <c r="H2267" s="101" t="n">
        <f aca="false" t="array" ref="H2267:H2267">SUM(IF(ewidencja!$A$8:$A$759=D2267,IF(ewidencja!$C$8:$C$759=E2267,ewidencja!$G$8:$G$759,0),0))</f>
        <v>0</v>
      </c>
    </row>
    <row r="2268" s="112" customFormat="true" ht="12.75" hidden="true" customHeight="true" outlineLevel="0" collapsed="false">
      <c r="A2268" s="49" t="s">
        <v>831</v>
      </c>
      <c r="B2268" s="49"/>
      <c r="C2268" s="50" t="str">
        <f aca="false">INDEX((klasyfikacja!$B$2:$B$136),MATCH(A2268,klasyfikacja!$A$2:$A$136,0))</f>
        <v>Dotacja celowa otrzymana z powiatu na inwestycje i zakupy inwestycyjne realizowane na podstawie porozumień (umów) między jednostkami samorządu terytorialnego</v>
      </c>
      <c r="D2268" s="98" t="n">
        <v>854</v>
      </c>
      <c r="E2268" s="102" t="n">
        <v>6620</v>
      </c>
      <c r="F2268" s="100" t="n">
        <f aca="false">SUM(G2268:H2268)</f>
        <v>0</v>
      </c>
      <c r="G2268" s="101" t="n">
        <f aca="false" t="array" ref="G2268:G2268">SUM(IF(ewidencja!$A$8:$A$759=D2268,IF(ewidencja!$C$8:$C$759=E2268,ewidencja!$F$8:$F$759,0),0))</f>
        <v>0</v>
      </c>
      <c r="H2268" s="101" t="n">
        <f aca="false" t="array" ref="H2268:H2268">SUM(IF(ewidencja!$A$8:$A$759=D2268,IF(ewidencja!$C$8:$C$759=E2268,ewidencja!$G$8:$G$759,0),0))</f>
        <v>0</v>
      </c>
    </row>
    <row r="2269" s="112" customFormat="true" ht="12.75" hidden="true" customHeight="true" outlineLevel="0" collapsed="false">
      <c r="A2269" s="49" t="s">
        <v>833</v>
      </c>
      <c r="B2269" s="49"/>
      <c r="C2269" s="50" t="str">
        <f aca="false">INDEX((klasyfikacja!$B$2:$B$136),MATCH(A2269,klasyfikacja!$A$2:$A$136,0))</f>
        <v>Dotacja celowa otrzymana z samorządu województwa na inwestycje i zakupy inwestycyjne realizowane na podstawie porozumień (umów) między jednostkami samorządu terytorialnego</v>
      </c>
      <c r="D2269" s="98" t="n">
        <v>854</v>
      </c>
      <c r="E2269" s="102" t="n">
        <v>6630</v>
      </c>
      <c r="F2269" s="100" t="n">
        <f aca="false">SUM(G2269:H2269)</f>
        <v>0</v>
      </c>
      <c r="G2269" s="101" t="n">
        <f aca="false" t="array" ref="G2269:G2269">SUM(IF(ewidencja!$A$8:$A$759=D2269,IF(ewidencja!$C$8:$C$759=E2269,ewidencja!$F$8:$F$759,0),0))</f>
        <v>0</v>
      </c>
      <c r="H2269" s="101" t="n">
        <f aca="false" t="array" ref="H2269:H2269">SUM(IF(ewidencja!$A$8:$A$759=D2269,IF(ewidencja!$C$8:$C$759=E2269,ewidencja!$G$8:$G$759,0),0))</f>
        <v>0</v>
      </c>
    </row>
    <row r="2270" s="112" customFormat="true" ht="12.75" hidden="true" customHeight="true" outlineLevel="0" collapsed="false">
      <c r="A2270" s="49" t="s">
        <v>837</v>
      </c>
      <c r="B2270" s="49"/>
      <c r="C2270" s="50" t="str">
        <f aca="false">INDEX((klasyfikacja!$B$2:$B$136),MATCH(A2270,klasyfikacja!$A$2:$A$136,0))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270" s="98" t="n">
        <v>854</v>
      </c>
      <c r="E2270" s="102" t="n">
        <v>6660</v>
      </c>
      <c r="F2270" s="100" t="n">
        <f aca="false">SUM(G2270:H2270)</f>
        <v>0</v>
      </c>
      <c r="G2270" s="101" t="n">
        <f aca="false" t="array" ref="G2270:G2270">SUM(IF(ewidencja!$A$8:$A$759=D2270,IF(ewidencja!$C$8:$C$759=E2270,ewidencja!$F$8:$F$759,0),0))</f>
        <v>0</v>
      </c>
      <c r="H2270" s="101" t="n">
        <f aca="false" t="array" ref="H2270:H2270">SUM(IF(ewidencja!$A$8:$A$759=D2270,IF(ewidencja!$C$8:$C$759=E2270,ewidencja!$G$8:$G$759,0),0))</f>
        <v>0</v>
      </c>
    </row>
    <row r="2271" s="112" customFormat="true" ht="12.75" hidden="true" customHeight="true" outlineLevel="0" collapsed="false">
      <c r="A2271" s="49" t="s">
        <v>839</v>
      </c>
      <c r="B2271" s="49"/>
      <c r="C2271" s="50" t="str">
        <f aca="false">INDEX((klasyfikacja!$B$2:$B$136),MATCH(A2271,klasyfikacja!$A$2:$A$136,0))</f>
        <v>Wpłata środków finansowych z niewykorzystanych w terminie wydatków, które nie wygasają z upływem roku budżetowego</v>
      </c>
      <c r="D2271" s="98" t="n">
        <v>854</v>
      </c>
      <c r="E2271" s="102" t="n">
        <v>6680</v>
      </c>
      <c r="F2271" s="100" t="n">
        <f aca="false">SUM(G2271:H2271)</f>
        <v>0</v>
      </c>
      <c r="G2271" s="101" t="n">
        <f aca="false" t="array" ref="G2271:G2271">SUM(IF(ewidencja!$A$8:$A$759=D2271,IF(ewidencja!$C$8:$C$759=E2271,ewidencja!$F$8:$F$759,0),0))</f>
        <v>0</v>
      </c>
      <c r="H2271" s="101" t="n">
        <f aca="false" t="array" ref="H2271:H2271">SUM(IF(ewidencja!$A$8:$A$759=D2271,IF(ewidencja!$C$8:$C$759=E2271,ewidencja!$G$8:$G$759,0),0))</f>
        <v>0</v>
      </c>
    </row>
    <row r="2272" s="112" customFormat="true" ht="12.75" hidden="true" customHeight="true" outlineLevel="0" collapsed="false">
      <c r="A2272" s="49" t="s">
        <v>841</v>
      </c>
      <c r="B2272" s="49"/>
      <c r="C2272" s="50" t="str">
        <f aca="false">INDEX((klasyfikacja!$B$2:$B$136),MATCH(A2272,klasyfikacja!$A$2:$A$136,0))</f>
        <v>Wpływy ze zwrotów niewykorzystanych dotacji oraz płatności, dotyczące dochodów majątkowych</v>
      </c>
      <c r="D2272" s="105" t="n">
        <v>854</v>
      </c>
      <c r="E2272" s="106" t="n">
        <v>6690</v>
      </c>
      <c r="F2272" s="100" t="n">
        <f aca="false">SUM(G2272:H2272)</f>
        <v>0</v>
      </c>
      <c r="G2272" s="101" t="n">
        <f aca="false" t="array" ref="G2272:G2272">SUM(IF(ewidencja!$A$8:$A$759=D2272,IF(ewidencja!$C$8:$C$759=E2272,ewidencja!$F$8:$F$759,0),0))</f>
        <v>0</v>
      </c>
      <c r="H2272" s="101" t="n">
        <f aca="false" t="array" ref="H2272:H2272">SUM(IF(ewidencja!$A$8:$A$759=D2272,IF(ewidencja!$C$8:$C$759=E2272,ewidencja!$G$8:$G$759,0),0))</f>
        <v>0</v>
      </c>
    </row>
    <row r="2273" s="112" customFormat="true" ht="31.5" hidden="false" customHeight="true" outlineLevel="0" collapsed="false">
      <c r="A2273" s="88" t="n">
        <v>855</v>
      </c>
      <c r="B2273" s="88" t="n">
        <v>1</v>
      </c>
      <c r="C2273" s="89" t="s">
        <v>891</v>
      </c>
      <c r="D2273" s="90"/>
      <c r="E2273" s="90"/>
      <c r="F2273" s="91" t="n">
        <f aca="false">SUM(G2273:H2273)</f>
        <v>460564903</v>
      </c>
      <c r="G2273" s="92" t="n">
        <f aca="false">SUM(G2274+G2362)</f>
        <v>457566164</v>
      </c>
      <c r="H2273" s="92" t="n">
        <f aca="false">SUM(H2274+H2362)</f>
        <v>2998739</v>
      </c>
    </row>
    <row r="2274" s="112" customFormat="true" ht="18" hidden="false" customHeight="true" outlineLevel="0" collapsed="false">
      <c r="A2274" s="94"/>
      <c r="B2274" s="94"/>
      <c r="C2274" s="95" t="s">
        <v>860</v>
      </c>
      <c r="D2274" s="90"/>
      <c r="E2274" s="90"/>
      <c r="F2274" s="96" t="n">
        <f aca="false">SUM(G2274:H2274)</f>
        <v>460564903</v>
      </c>
      <c r="G2274" s="97" t="n">
        <f aca="false">SUM(G2275:G2361)</f>
        <v>457566164</v>
      </c>
      <c r="H2274" s="97" t="n">
        <f aca="false">SUM(H2275:H2361)</f>
        <v>2998739</v>
      </c>
    </row>
    <row r="2275" s="112" customFormat="true" ht="12.75" hidden="true" customHeight="true" outlineLevel="0" collapsed="false">
      <c r="A2275" s="49" t="s">
        <v>576</v>
      </c>
      <c r="B2275" s="49"/>
      <c r="C2275" s="50" t="str">
        <f aca="false">INDEX((klasyfikacja!$B$2:$B$136),MATCH(A2275,klasyfikacja!$A$2:$A$136,0))</f>
        <v>Wpływy z podatku dochodowego od osób fizycznych</v>
      </c>
      <c r="D2275" s="98" t="n">
        <v>855</v>
      </c>
      <c r="E2275" s="99" t="s">
        <v>501</v>
      </c>
      <c r="F2275" s="100" t="n">
        <f aca="false">SUM(G2275:H2275)</f>
        <v>0</v>
      </c>
      <c r="G2275" s="101" t="n">
        <f aca="false" t="array" ref="G2275:G2275">SUM(IF(ewidencja!$A$8:$A$759=D2275,IF(ewidencja!$C$8:$C$759=E2275,ewidencja!$F$8:$F$759,0),0))</f>
        <v>0</v>
      </c>
      <c r="H2275" s="101" t="n">
        <f aca="false" t="array" ref="H2275:H2275">SUM(IF(ewidencja!$A$8:$A$759=D2275,IF(ewidencja!$C$8:$C$759=E2275,ewidencja!$G$8:$G$759,0),0))</f>
        <v>0</v>
      </c>
    </row>
    <row r="2276" s="112" customFormat="true" ht="12" hidden="true" customHeight="true" outlineLevel="0" collapsed="false">
      <c r="A2276" s="49" t="s">
        <v>578</v>
      </c>
      <c r="B2276" s="49"/>
      <c r="C2276" s="50" t="str">
        <f aca="false">INDEX((klasyfikacja!$B$2:$B$136),MATCH(A2276,klasyfikacja!$A$2:$A$136,0))</f>
        <v>Wpływy z podatku dochodowego od osób prawnych</v>
      </c>
      <c r="D2276" s="98" t="n">
        <v>855</v>
      </c>
      <c r="E2276" s="102" t="s">
        <v>498</v>
      </c>
      <c r="F2276" s="100" t="n">
        <f aca="false">SUM(G2276:H2276)</f>
        <v>0</v>
      </c>
      <c r="G2276" s="101" t="n">
        <f aca="false" t="array" ref="G2276:G2276">SUM(IF(ewidencja!$A$8:$A$759=D2276,IF(ewidencja!$C$8:$C$759=E2276,ewidencja!$F$8:$F$759,0),0))</f>
        <v>0</v>
      </c>
      <c r="H2276" s="101" t="n">
        <f aca="false" t="array" ref="H2276:H2276">SUM(IF(ewidencja!$A$8:$A$759=D2276,IF(ewidencja!$C$8:$C$759=E2276,ewidencja!$G$8:$G$759,0),0))</f>
        <v>0</v>
      </c>
    </row>
    <row r="2277" s="112" customFormat="true" ht="12" hidden="true" customHeight="true" outlineLevel="0" collapsed="false">
      <c r="A2277" s="49" t="s">
        <v>580</v>
      </c>
      <c r="B2277" s="49"/>
      <c r="C2277" s="50" t="str">
        <f aca="false">INDEX((klasyfikacja!$B$2:$B$136),MATCH(A2277,klasyfikacja!$A$2:$A$136,0))</f>
        <v>Wpływy z części opłaty za zezwolenie na sprzedaż napojów alkoholowych w obrocie hurtowym</v>
      </c>
      <c r="D2277" s="98" t="n">
        <v>855</v>
      </c>
      <c r="E2277" s="102" t="s">
        <v>334</v>
      </c>
      <c r="F2277" s="100" t="n">
        <f aca="false">SUM(G2277:H2277)</f>
        <v>0</v>
      </c>
      <c r="G2277" s="101" t="n">
        <f aca="false" t="array" ref="G2277:G2277">SUM(IF(ewidencja!$A$8:$A$759=D2277,IF(ewidencja!$C$8:$C$759=E2277,ewidencja!$F$8:$F$759,0),0))</f>
        <v>0</v>
      </c>
      <c r="H2277" s="101" t="n">
        <f aca="false" t="array" ref="H2277:H2277">SUM(IF(ewidencja!$A$8:$A$759=D2277,IF(ewidencja!$C$8:$C$759=E2277,ewidencja!$G$8:$G$759,0),0))</f>
        <v>0</v>
      </c>
    </row>
    <row r="2278" s="112" customFormat="true" ht="12.75" hidden="true" customHeight="true" outlineLevel="0" collapsed="false">
      <c r="A2278" s="49" t="s">
        <v>582</v>
      </c>
      <c r="B2278" s="49"/>
      <c r="C2278" s="50" t="str">
        <f aca="false">INDEX((klasyfikacja!$B$2:$B$136),MATCH(A2278,klasyfikacja!$A$2:$A$136,0))</f>
        <v>Wpływy z podatku od nieruchomości</v>
      </c>
      <c r="D2278" s="98" t="n">
        <v>855</v>
      </c>
      <c r="E2278" s="102" t="s">
        <v>405</v>
      </c>
      <c r="F2278" s="100" t="n">
        <f aca="false">SUM(G2278:H2278)</f>
        <v>0</v>
      </c>
      <c r="G2278" s="101" t="n">
        <f aca="false" t="array" ref="G2278:G2278">SUM(IF(ewidencja!$A$8:$A$759=D2278,IF(ewidencja!$C$8:$C$759=E2278,ewidencja!$F$8:$F$759,0),0))</f>
        <v>0</v>
      </c>
      <c r="H2278" s="101" t="n">
        <f aca="false" t="array" ref="H2278:H2278">SUM(IF(ewidencja!$A$8:$A$759=D2278,IF(ewidencja!$C$8:$C$759=E2278,ewidencja!$G$8:$G$759,0),0))</f>
        <v>0</v>
      </c>
    </row>
    <row r="2279" s="112" customFormat="true" ht="12.75" hidden="true" customHeight="true" outlineLevel="0" collapsed="false">
      <c r="A2279" s="49" t="s">
        <v>584</v>
      </c>
      <c r="B2279" s="49"/>
      <c r="C2279" s="50" t="str">
        <f aca="false">INDEX((klasyfikacja!$B$2:$B$136),MATCH(A2279,klasyfikacja!$A$2:$A$136,0))</f>
        <v>Wpływy z podatku rolnego</v>
      </c>
      <c r="D2279" s="98" t="n">
        <v>855</v>
      </c>
      <c r="E2279" s="102" t="s">
        <v>411</v>
      </c>
      <c r="F2279" s="100" t="n">
        <f aca="false">SUM(G2279:H2279)</f>
        <v>0</v>
      </c>
      <c r="G2279" s="101" t="n">
        <f aca="false" t="array" ref="G2279:G2279">SUM(IF(ewidencja!$A$8:$A$759=D2279,IF(ewidencja!$C$8:$C$759=E2279,ewidencja!$F$8:$F$759,0),0))</f>
        <v>0</v>
      </c>
      <c r="H2279" s="101" t="n">
        <f aca="false" t="array" ref="H2279:H2279">SUM(IF(ewidencja!$A$8:$A$759=D2279,IF(ewidencja!$C$8:$C$759=E2279,ewidencja!$G$8:$G$759,0),0))</f>
        <v>0</v>
      </c>
    </row>
    <row r="2280" s="112" customFormat="true" ht="12.75" hidden="true" customHeight="true" outlineLevel="0" collapsed="false">
      <c r="A2280" s="49" t="s">
        <v>586</v>
      </c>
      <c r="B2280" s="49"/>
      <c r="C2280" s="50" t="str">
        <f aca="false">INDEX((klasyfikacja!$B$2:$B$136),MATCH(A2280,klasyfikacja!$A$2:$A$136,0))</f>
        <v>Wpływy z podatku leśnego</v>
      </c>
      <c r="D2280" s="98" t="n">
        <v>855</v>
      </c>
      <c r="E2280" s="102" t="s">
        <v>400</v>
      </c>
      <c r="F2280" s="100" t="n">
        <f aca="false">SUM(G2280:H2280)</f>
        <v>0</v>
      </c>
      <c r="G2280" s="101" t="n">
        <f aca="false" t="array" ref="G2280:G2280">SUM(IF(ewidencja!$A$8:$A$759=D2280,IF(ewidencja!$C$8:$C$759=E2280,ewidencja!$F$8:$F$759,0),0))</f>
        <v>0</v>
      </c>
      <c r="H2280" s="101" t="n">
        <f aca="false" t="array" ref="H2280:H2280">SUM(IF(ewidencja!$A$8:$A$759=D2280,IF(ewidencja!$C$8:$C$759=E2280,ewidencja!$G$8:$G$759,0),0))</f>
        <v>0</v>
      </c>
    </row>
    <row r="2281" s="112" customFormat="true" ht="12.75" hidden="true" customHeight="true" outlineLevel="0" collapsed="false">
      <c r="A2281" s="49" t="s">
        <v>588</v>
      </c>
      <c r="B2281" s="49"/>
      <c r="C2281" s="50" t="str">
        <f aca="false">INDEX((klasyfikacja!$B$2:$B$136),MATCH(A2281,klasyfikacja!$A$2:$A$136,0))</f>
        <v>Wpływy z podatku od środków transportowych</v>
      </c>
      <c r="D2281" s="98" t="n">
        <v>855</v>
      </c>
      <c r="E2281" s="102" t="s">
        <v>409</v>
      </c>
      <c r="F2281" s="100" t="n">
        <f aca="false">SUM(G2281:H2281)</f>
        <v>0</v>
      </c>
      <c r="G2281" s="101" t="n">
        <f aca="false" t="array" ref="G2281:G2281">SUM(IF(ewidencja!$A$8:$A$759=D2281,IF(ewidencja!$C$8:$C$759=E2281,ewidencja!$F$8:$F$759,0),0))</f>
        <v>0</v>
      </c>
      <c r="H2281" s="101" t="n">
        <f aca="false" t="array" ref="H2281:H2281">SUM(IF(ewidencja!$A$8:$A$759=D2281,IF(ewidencja!$C$8:$C$759=E2281,ewidencja!$G$8:$G$759,0),0))</f>
        <v>0</v>
      </c>
    </row>
    <row r="2282" s="112" customFormat="true" ht="12.75" hidden="true" customHeight="true" outlineLevel="0" collapsed="false">
      <c r="A2282" s="49" t="s">
        <v>590</v>
      </c>
      <c r="B2282" s="49"/>
      <c r="C2282" s="50" t="str">
        <f aca="false">INDEX((klasyfikacja!$B$2:$B$136),MATCH(A2282,klasyfikacja!$A$2:$A$136,0))</f>
        <v>Wpływy z podatku od działalności gospodarczej osób fizycznych, opłacanego w formie karty podatkowej</v>
      </c>
      <c r="D2282" s="98" t="n">
        <v>855</v>
      </c>
      <c r="E2282" s="102" t="s">
        <v>170</v>
      </c>
      <c r="F2282" s="100" t="n">
        <f aca="false">SUM(G2282:H2282)</f>
        <v>0</v>
      </c>
      <c r="G2282" s="101" t="n">
        <f aca="false" t="array" ref="G2282:G2282">SUM(IF(ewidencja!$A$8:$A$759=D2282,IF(ewidencja!$C$8:$C$759=E2282,ewidencja!$F$8:$F$759,0),0))</f>
        <v>0</v>
      </c>
      <c r="H2282" s="101" t="n">
        <f aca="false" t="array" ref="H2282:H2282">SUM(IF(ewidencja!$A$8:$A$759=D2282,IF(ewidencja!$C$8:$C$759=E2282,ewidencja!$G$8:$G$759,0),0))</f>
        <v>0</v>
      </c>
    </row>
    <row r="2283" s="112" customFormat="true" ht="12.75" hidden="true" customHeight="true" outlineLevel="0" collapsed="false">
      <c r="A2283" s="49" t="s">
        <v>592</v>
      </c>
      <c r="B2283" s="49"/>
      <c r="C2283" s="50" t="str">
        <f aca="false">INDEX((klasyfikacja!$B$2:$B$136),MATCH(A2283,klasyfikacja!$A$2:$A$136,0))</f>
        <v>Wpływy z podatku od spadków i darowizn</v>
      </c>
      <c r="D2283" s="98" t="n">
        <v>855</v>
      </c>
      <c r="E2283" s="102" t="s">
        <v>407</v>
      </c>
      <c r="F2283" s="100" t="n">
        <f aca="false">SUM(G2283:H2283)</f>
        <v>0</v>
      </c>
      <c r="G2283" s="101" t="n">
        <f aca="false" t="array" ref="G2283:G2283">SUM(IF(ewidencja!$A$8:$A$759=D2283,IF(ewidencja!$C$8:$C$759=E2283,ewidencja!$F$8:$F$759,0),0))</f>
        <v>0</v>
      </c>
      <c r="H2283" s="101" t="n">
        <f aca="false" t="array" ref="H2283:H2283">SUM(IF(ewidencja!$A$8:$A$759=D2283,IF(ewidencja!$C$8:$C$759=E2283,ewidencja!$G$8:$G$759,0),0))</f>
        <v>0</v>
      </c>
    </row>
    <row r="2284" s="112" customFormat="true" ht="12.75" hidden="true" customHeight="true" outlineLevel="0" collapsed="false">
      <c r="A2284" s="49" t="s">
        <v>594</v>
      </c>
      <c r="B2284" s="49"/>
      <c r="C2284" s="50" t="str">
        <f aca="false">INDEX((klasyfikacja!$B$2:$B$136),MATCH(A2284,klasyfikacja!$A$2:$A$136,0))</f>
        <v>Wpływy z opłaty od posiadania psów</v>
      </c>
      <c r="D2284" s="98" t="n">
        <v>855</v>
      </c>
      <c r="E2284" s="102" t="s">
        <v>336</v>
      </c>
      <c r="F2284" s="100" t="n">
        <f aca="false">SUM(G2284:H2284)</f>
        <v>0</v>
      </c>
      <c r="G2284" s="101" t="n">
        <f aca="false" t="array" ref="G2284:G2284">SUM(IF(ewidencja!$A$8:$A$759=D2284,IF(ewidencja!$C$8:$C$759=E2284,ewidencja!$F$8:$F$759,0),0))</f>
        <v>0</v>
      </c>
      <c r="H2284" s="101" t="n">
        <f aca="false" t="array" ref="H2284:H2284">SUM(IF(ewidencja!$A$8:$A$759=D2284,IF(ewidencja!$C$8:$C$759=E2284,ewidencja!$G$8:$G$759,0),0))</f>
        <v>0</v>
      </c>
    </row>
    <row r="2285" s="112" customFormat="true" ht="12.75" hidden="true" customHeight="true" outlineLevel="0" collapsed="false">
      <c r="A2285" s="49" t="s">
        <v>596</v>
      </c>
      <c r="B2285" s="49"/>
      <c r="C2285" s="50" t="str">
        <f aca="false">INDEX((klasyfikacja!$B$2:$B$136),MATCH(A2285,klasyfikacja!$A$2:$A$136,0))</f>
        <v>Wpływy z opłaty uzdrowiskowej, pobieranej w gminach posiadających status gminy uzdrowiskowej</v>
      </c>
      <c r="D2285" s="98" t="n">
        <v>855</v>
      </c>
      <c r="E2285" s="102" t="s">
        <v>861</v>
      </c>
      <c r="F2285" s="100" t="n">
        <f aca="false">SUM(G2285:H2285)</f>
        <v>0</v>
      </c>
      <c r="G2285" s="101" t="n">
        <f aca="false" t="array" ref="G2285:G2285">SUM(IF(ewidencja!$A$8:$A$759=D2285,IF(ewidencja!$C$8:$C$759=E2285,ewidencja!$F$8:$F$759,0),0))</f>
        <v>0</v>
      </c>
      <c r="H2285" s="101" t="n">
        <f aca="false" t="array" ref="H2285:H2285">SUM(IF(ewidencja!$A$8:$A$759=D2285,IF(ewidencja!$C$8:$C$759=E2285,ewidencja!$G$8:$G$759,0),0))</f>
        <v>0</v>
      </c>
    </row>
    <row r="2286" s="112" customFormat="true" ht="12.75" hidden="true" customHeight="true" outlineLevel="0" collapsed="false">
      <c r="A2286" s="49" t="s">
        <v>598</v>
      </c>
      <c r="B2286" s="49"/>
      <c r="C2286" s="50" t="str">
        <f aca="false">INDEX((klasyfikacja!$B$2:$B$136),MATCH(A2286,klasyfikacja!$A$2:$A$136,0))</f>
        <v>Wpływy z opłaty produktowej</v>
      </c>
      <c r="D2286" s="98" t="n">
        <v>855</v>
      </c>
      <c r="E2286" s="102" t="s">
        <v>338</v>
      </c>
      <c r="F2286" s="100" t="n">
        <f aca="false">SUM(G2286:H2286)</f>
        <v>0</v>
      </c>
      <c r="G2286" s="101" t="n">
        <f aca="false" t="array" ref="G2286:G2286">SUM(IF(ewidencja!$A$8:$A$759=D2286,IF(ewidencja!$C$8:$C$759=E2286,ewidencja!$F$8:$F$759,0),0))</f>
        <v>0</v>
      </c>
      <c r="H2286" s="101" t="n">
        <f aca="false" t="array" ref="H2286:H2286">SUM(IF(ewidencja!$A$8:$A$759=D2286,IF(ewidencja!$C$8:$C$759=E2286,ewidencja!$G$8:$G$759,0),0))</f>
        <v>0</v>
      </c>
    </row>
    <row r="2287" s="112" customFormat="true" ht="12.75" hidden="true" customHeight="true" outlineLevel="0" collapsed="false">
      <c r="A2287" s="49" t="s">
        <v>600</v>
      </c>
      <c r="B2287" s="49"/>
      <c r="C2287" s="50" t="str">
        <f aca="false">INDEX((klasyfikacja!$B$2:$B$136),MATCH(A2287,klasyfikacja!$A$2:$A$136,0))</f>
        <v>Wpływy z opłaty skarbowej</v>
      </c>
      <c r="D2287" s="98" t="n">
        <v>855</v>
      </c>
      <c r="E2287" s="102" t="s">
        <v>341</v>
      </c>
      <c r="F2287" s="100" t="n">
        <f aca="false">SUM(G2287:H2287)</f>
        <v>0</v>
      </c>
      <c r="G2287" s="101" t="n">
        <f aca="false" t="array" ref="G2287:G2287">SUM(IF(ewidencja!$A$8:$A$759=D2287,IF(ewidencja!$C$8:$C$759=E2287,ewidencja!$F$8:$F$759,0),0))</f>
        <v>0</v>
      </c>
      <c r="H2287" s="101" t="n">
        <f aca="false" t="array" ref="H2287:H2287">SUM(IF(ewidencja!$A$8:$A$759=D2287,IF(ewidencja!$C$8:$C$759=E2287,ewidencja!$G$8:$G$759,0),0))</f>
        <v>0</v>
      </c>
    </row>
    <row r="2288" s="112" customFormat="true" ht="12.75" hidden="true" customHeight="true" outlineLevel="0" collapsed="false">
      <c r="A2288" s="49" t="s">
        <v>602</v>
      </c>
      <c r="B2288" s="49"/>
      <c r="C2288" s="50" t="str">
        <f aca="false">INDEX((klasyfikacja!$B$2:$B$136),MATCH(A2288,klasyfikacja!$A$2:$A$136,0))</f>
        <v>Wpływy z opłaty komunikacyjnej</v>
      </c>
      <c r="D2288" s="98" t="n">
        <v>855</v>
      </c>
      <c r="E2288" s="102" t="s">
        <v>332</v>
      </c>
      <c r="F2288" s="100" t="n">
        <f aca="false">SUM(G2288:H2288)</f>
        <v>0</v>
      </c>
      <c r="G2288" s="101" t="n">
        <f aca="false" t="array" ref="G2288:G2288">SUM(IF(ewidencja!$A$8:$A$759=D2288,IF(ewidencja!$C$8:$C$759=E2288,ewidencja!$F$8:$F$759,0),0))</f>
        <v>0</v>
      </c>
      <c r="H2288" s="101" t="n">
        <f aca="false" t="array" ref="H2288:H2288">SUM(IF(ewidencja!$A$8:$A$759=D2288,IF(ewidencja!$C$8:$C$759=E2288,ewidencja!$G$8:$G$759,0),0))</f>
        <v>0</v>
      </c>
    </row>
    <row r="2289" s="112" customFormat="true" ht="12.75" hidden="true" customHeight="true" outlineLevel="0" collapsed="false">
      <c r="A2289" s="49" t="s">
        <v>604</v>
      </c>
      <c r="B2289" s="49"/>
      <c r="C2289" s="50" t="str">
        <f aca="false">INDEX((klasyfikacja!$B$2:$B$136),MATCH(A2289,klasyfikacja!$A$2:$A$136,0))</f>
        <v>Wpływy z opłaty targowej</v>
      </c>
      <c r="D2289" s="98" t="n">
        <v>855</v>
      </c>
      <c r="E2289" s="102" t="s">
        <v>344</v>
      </c>
      <c r="F2289" s="100" t="n">
        <f aca="false">SUM(G2289:H2289)</f>
        <v>0</v>
      </c>
      <c r="G2289" s="101" t="n">
        <f aca="false" t="array" ref="G2289:G2289">SUM(IF(ewidencja!$A$8:$A$759=D2289,IF(ewidencja!$C$8:$C$759=E2289,ewidencja!$F$8:$F$759,0),0))</f>
        <v>0</v>
      </c>
      <c r="H2289" s="101" t="n">
        <f aca="false" t="array" ref="H2289:H2289">SUM(IF(ewidencja!$A$8:$A$759=D2289,IF(ewidencja!$C$8:$C$759=E2289,ewidencja!$G$8:$G$759,0),0))</f>
        <v>0</v>
      </c>
    </row>
    <row r="2290" s="112" customFormat="true" ht="12.75" hidden="true" customHeight="true" outlineLevel="0" collapsed="false">
      <c r="A2290" s="49" t="s">
        <v>606</v>
      </c>
      <c r="B2290" s="49"/>
      <c r="C2290" s="50" t="str">
        <f aca="false">INDEX((klasyfikacja!$B$2:$B$136),MATCH(A2290,klasyfikacja!$A$2:$A$136,0))</f>
        <v>Wpływy z opłaty miejscowej</v>
      </c>
      <c r="D2290" s="98" t="n">
        <v>855</v>
      </c>
      <c r="E2290" s="102" t="s">
        <v>862</v>
      </c>
      <c r="F2290" s="100" t="n">
        <f aca="false">SUM(G2290:H2290)</f>
        <v>0</v>
      </c>
      <c r="G2290" s="101" t="n">
        <f aca="false" t="array" ref="G2290:G2290">SUM(IF(ewidencja!$A$8:$A$759=D2290,IF(ewidencja!$C$8:$C$759=E2290,ewidencja!$F$8:$F$759,0),0))</f>
        <v>0</v>
      </c>
      <c r="H2290" s="101" t="n">
        <f aca="false" t="array" ref="H2290:H2290">SUM(IF(ewidencja!$A$8:$A$759=D2290,IF(ewidencja!$C$8:$C$759=E2290,ewidencja!$G$8:$G$759,0),0))</f>
        <v>0</v>
      </c>
    </row>
    <row r="2291" s="112" customFormat="true" ht="12.75" hidden="true" customHeight="true" outlineLevel="0" collapsed="false">
      <c r="A2291" s="49" t="s">
        <v>608</v>
      </c>
      <c r="B2291" s="49"/>
      <c r="C2291" s="50" t="str">
        <f aca="false">INDEX((klasyfikacja!$B$2:$B$136),MATCH(A2291,klasyfikacja!$A$2:$A$136,0))</f>
        <v>Wpływy z opłaty eksploatacyjnej</v>
      </c>
      <c r="D2291" s="98" t="n">
        <v>855</v>
      </c>
      <c r="E2291" s="102" t="s">
        <v>330</v>
      </c>
      <c r="F2291" s="100" t="n">
        <f aca="false">SUM(G2291:H2291)</f>
        <v>0</v>
      </c>
      <c r="G2291" s="101" t="n">
        <f aca="false" t="array" ref="G2291:G2291">SUM(IF(ewidencja!$A$8:$A$759=D2291,IF(ewidencja!$C$8:$C$759=E2291,ewidencja!$F$8:$F$759,0),0))</f>
        <v>0</v>
      </c>
      <c r="H2291" s="101" t="n">
        <f aca="false" t="array" ref="H2291:H2291">SUM(IF(ewidencja!$A$8:$A$759=D2291,IF(ewidencja!$C$8:$C$759=E2291,ewidencja!$G$8:$G$759,0),0))</f>
        <v>0</v>
      </c>
    </row>
    <row r="2292" s="112" customFormat="true" ht="12.75" hidden="true" customHeight="true" outlineLevel="0" collapsed="false">
      <c r="A2292" s="49" t="s">
        <v>610</v>
      </c>
      <c r="B2292" s="49"/>
      <c r="C2292" s="50" t="str">
        <f aca="false">INDEX((klasyfikacja!$B$2:$B$136),MATCH(A2292,klasyfikacja!$A$2:$A$136,0))</f>
        <v>Wpływy z opłat za trwały zarząd, użytkowanie i służebności</v>
      </c>
      <c r="D2292" s="98" t="n">
        <v>855</v>
      </c>
      <c r="E2292" s="102" t="s">
        <v>390</v>
      </c>
      <c r="F2292" s="100" t="n">
        <f aca="false">SUM(G2292:H2292)</f>
        <v>0</v>
      </c>
      <c r="G2292" s="101" t="n">
        <f aca="false" t="array" ref="G2292:G2292">SUM(IF(ewidencja!$A$8:$A$759=D2292,IF(ewidencja!$C$8:$C$759=E2292,ewidencja!$F$8:$F$759,0),0))</f>
        <v>0</v>
      </c>
      <c r="H2292" s="101" t="n">
        <f aca="false" t="array" ref="H2292:H2292">SUM(IF(ewidencja!$A$8:$A$759=D2292,IF(ewidencja!$C$8:$C$759=E2292,ewidencja!$G$8:$G$759,0),0))</f>
        <v>0</v>
      </c>
    </row>
    <row r="2293" s="112" customFormat="true" ht="12.75" hidden="true" customHeight="true" outlineLevel="0" collapsed="false">
      <c r="A2293" s="49" t="s">
        <v>612</v>
      </c>
      <c r="B2293" s="49"/>
      <c r="C2293" s="50" t="str">
        <f aca="false">INDEX((klasyfikacja!$B$2:$B$136),MATCH(A2293,klasyfikacja!$A$2:$A$136,0))</f>
        <v>Wpływy z opłat za zezwolenia na sprzedaż napojów alkoholowych</v>
      </c>
      <c r="D2293" s="98" t="n">
        <v>855</v>
      </c>
      <c r="E2293" s="102" t="s">
        <v>375</v>
      </c>
      <c r="F2293" s="100" t="n">
        <f aca="false">SUM(G2293:H2293)</f>
        <v>0</v>
      </c>
      <c r="G2293" s="101" t="n">
        <f aca="false" t="array" ref="G2293:G2293">SUM(IF(ewidencja!$A$8:$A$759=D2293,IF(ewidencja!$C$8:$C$759=E2293,ewidencja!$F$8:$F$759,0),0))</f>
        <v>0</v>
      </c>
      <c r="H2293" s="101" t="n">
        <f aca="false" t="array" ref="H2293:H2293">SUM(IF(ewidencja!$A$8:$A$759=D2293,IF(ewidencja!$C$8:$C$759=E2293,ewidencja!$G$8:$G$759,0),0))</f>
        <v>0</v>
      </c>
    </row>
    <row r="2294" s="112" customFormat="true" ht="12.75" hidden="true" customHeight="true" outlineLevel="0" collapsed="false">
      <c r="A2294" s="49" t="s">
        <v>614</v>
      </c>
      <c r="B2294" s="49"/>
      <c r="C2294" s="50" t="str">
        <f aca="false">INDEX((klasyfikacja!$B$2:$B$136),MATCH(A2294,klasyfikacja!$A$2:$A$136,0))</f>
        <v>Wpływy z innych lokalnych opłat pobieranych przez jednostki samorządu terytorialnego na podstawie odrębnych ustaw</v>
      </c>
      <c r="D2294" s="98" t="n">
        <v>855</v>
      </c>
      <c r="E2294" s="102" t="s">
        <v>30</v>
      </c>
      <c r="F2294" s="100" t="n">
        <f aca="false">SUM(G2294:H2294)</f>
        <v>0</v>
      </c>
      <c r="G2294" s="101" t="n">
        <f aca="false" t="array" ref="G2294:G2294">SUM(IF(ewidencja!$A$8:$A$759=D2294,IF(ewidencja!$C$8:$C$759=E2294,ewidencja!$F$8:$F$759,0),0))</f>
        <v>0</v>
      </c>
      <c r="H2294" s="101" t="n">
        <f aca="false" t="array" ref="H2294:H2294">SUM(IF(ewidencja!$A$8:$A$759=D2294,IF(ewidencja!$C$8:$C$759=E2294,ewidencja!$G$8:$G$759,0),0))</f>
        <v>0</v>
      </c>
    </row>
    <row r="2295" s="112" customFormat="true" ht="12.75" hidden="true" customHeight="true" outlineLevel="0" collapsed="false">
      <c r="A2295" s="49" t="s">
        <v>616</v>
      </c>
      <c r="B2295" s="49"/>
      <c r="C2295" s="50" t="str">
        <f aca="false">INDEX((klasyfikacja!$B$2:$B$136),MATCH(A2295,klasyfikacja!$A$2:$A$136,0))</f>
        <v>Wpływy z podatku od czynności cywilnoprawnych</v>
      </c>
      <c r="D2295" s="98" t="n">
        <v>855</v>
      </c>
      <c r="E2295" s="102" t="s">
        <v>403</v>
      </c>
      <c r="F2295" s="100" t="n">
        <f aca="false">SUM(G2295:H2295)</f>
        <v>0</v>
      </c>
      <c r="G2295" s="101" t="n">
        <f aca="false" t="array" ref="G2295:G2295">SUM(IF(ewidencja!$A$8:$A$759=D2295,IF(ewidencja!$C$8:$C$759=E2295,ewidencja!$F$8:$F$759,0),0))</f>
        <v>0</v>
      </c>
      <c r="H2295" s="101" t="n">
        <f aca="false" t="array" ref="H2295:H2295">SUM(IF(ewidencja!$A$8:$A$759=D2295,IF(ewidencja!$C$8:$C$759=E2295,ewidencja!$G$8:$G$759,0),0))</f>
        <v>0</v>
      </c>
    </row>
    <row r="2296" s="112" customFormat="true" ht="12.75" hidden="true" customHeight="true" outlineLevel="0" collapsed="false">
      <c r="A2296" s="49" t="s">
        <v>618</v>
      </c>
      <c r="B2296" s="49"/>
      <c r="C2296" s="50" t="str">
        <f aca="false">INDEX((klasyfikacja!$B$2:$B$136),MATCH(A2296,klasyfikacja!$A$2:$A$136,0))</f>
        <v>Wpływy z opłat z tytułu użytkowania wieczystego nieruchomości</v>
      </c>
      <c r="D2296" s="98" t="n">
        <v>855</v>
      </c>
      <c r="E2296" s="102" t="s">
        <v>393</v>
      </c>
      <c r="F2296" s="100" t="n">
        <f aca="false">SUM(G2296:H2296)</f>
        <v>0</v>
      </c>
      <c r="G2296" s="101" t="n">
        <f aca="false" t="array" ref="G2296:G2296">SUM(IF(ewidencja!$A$8:$A$759=D2296,IF(ewidencja!$C$8:$C$759=E2296,ewidencja!$F$8:$F$759,0),0))</f>
        <v>0</v>
      </c>
      <c r="H2296" s="101" t="n">
        <f aca="false" t="array" ref="H2296:H2296">SUM(IF(ewidencja!$A$8:$A$759=D2296,IF(ewidencja!$C$8:$C$759=E2296,ewidencja!$G$8:$G$759,0),0))</f>
        <v>0</v>
      </c>
    </row>
    <row r="2297" s="112" customFormat="true" ht="12.75" hidden="true" customHeight="true" outlineLevel="0" collapsed="false">
      <c r="A2297" s="49" t="s">
        <v>620</v>
      </c>
      <c r="B2297" s="49"/>
      <c r="C2297" s="50" t="str">
        <f aca="false">INDEX((klasyfikacja!$B$2:$B$136),MATCH(A2297,klasyfikacja!$A$2:$A$136,0))</f>
        <v>Wpływy z tytułu grzywien, mandatów i innych kar pieniężnych od osób fizycznych</v>
      </c>
      <c r="D2297" s="98" t="n">
        <v>855</v>
      </c>
      <c r="E2297" s="102" t="s">
        <v>173</v>
      </c>
      <c r="F2297" s="100" t="n">
        <f aca="false">SUM(G2297:H2297)</f>
        <v>0</v>
      </c>
      <c r="G2297" s="101" t="n">
        <f aca="false" t="array" ref="G2297:G2297">SUM(IF(ewidencja!$A$8:$A$759=D2297,IF(ewidencja!$C$8:$C$759=E2297,ewidencja!$F$8:$F$759,0),0))</f>
        <v>0</v>
      </c>
      <c r="H2297" s="101" t="n">
        <f aca="false" t="array" ref="H2297:H2297">SUM(IF(ewidencja!$A$8:$A$759=D2297,IF(ewidencja!$C$8:$C$759=E2297,ewidencja!$G$8:$G$759,0),0))</f>
        <v>0</v>
      </c>
    </row>
    <row r="2298" s="112" customFormat="true" ht="12.75" hidden="true" customHeight="true" outlineLevel="0" collapsed="false">
      <c r="A2298" s="49" t="s">
        <v>622</v>
      </c>
      <c r="B2298" s="49"/>
      <c r="C2298" s="50" t="str">
        <f aca="false">INDEX((klasyfikacja!$B$2:$B$136),MATCH(A2298,klasyfikacja!$A$2:$A$136,0))</f>
        <v>Wpływy z tytułu grzywien i innych kar pieniężnych od osób prawnych i innych jednostek organizacyjnych</v>
      </c>
      <c r="D2298" s="98" t="n">
        <v>855</v>
      </c>
      <c r="E2298" s="102" t="s">
        <v>195</v>
      </c>
      <c r="F2298" s="100" t="n">
        <f aca="false">SUM(G2298:H2298)</f>
        <v>0</v>
      </c>
      <c r="G2298" s="101" t="n">
        <f aca="false" t="array" ref="G2298:G2298">SUM(IF(ewidencja!$A$8:$A$759=D2298,IF(ewidencja!$C$8:$C$759=E2298,ewidencja!$F$8:$F$759,0),0))</f>
        <v>0</v>
      </c>
      <c r="H2298" s="101" t="n">
        <f aca="false" t="array" ref="H2298:H2298">SUM(IF(ewidencja!$A$8:$A$759=D2298,IF(ewidencja!$C$8:$C$759=E2298,ewidencja!$G$8:$G$759,0),0))</f>
        <v>0</v>
      </c>
    </row>
    <row r="2299" s="112" customFormat="true" ht="12.75" hidden="true" customHeight="true" outlineLevel="0" collapsed="false">
      <c r="A2299" s="49" t="s">
        <v>624</v>
      </c>
      <c r="B2299" s="49"/>
      <c r="C2299" s="50" t="str">
        <f aca="false">INDEX((klasyfikacja!$B$2:$B$136),MATCH(A2299,klasyfikacja!$A$2:$A$136,0))</f>
        <v>Wpływy z opłat za koncesje i licencje</v>
      </c>
      <c r="D2299" s="98" t="n">
        <v>855</v>
      </c>
      <c r="E2299" s="102" t="s">
        <v>356</v>
      </c>
      <c r="F2299" s="100" t="n">
        <f aca="false">SUM(G2299:H2299)</f>
        <v>0</v>
      </c>
      <c r="G2299" s="101" t="n">
        <f aca="false" t="array" ref="G2299:G2299">SUM(IF(ewidencja!$A$8:$A$759=D2299,IF(ewidencja!$C$8:$C$759=E2299,ewidencja!$F$8:$F$759,0),0))</f>
        <v>0</v>
      </c>
      <c r="H2299" s="101" t="n">
        <f aca="false" t="array" ref="H2299:H2299">SUM(IF(ewidencja!$A$8:$A$759=D2299,IF(ewidencja!$C$8:$C$759=E2299,ewidencja!$G$8:$G$759,0),0))</f>
        <v>0</v>
      </c>
    </row>
    <row r="2300" s="112" customFormat="true" ht="12.75" hidden="true" customHeight="true" outlineLevel="0" collapsed="false">
      <c r="A2300" s="49" t="s">
        <v>626</v>
      </c>
      <c r="B2300" s="49"/>
      <c r="C2300" s="50" t="str">
        <f aca="false">INDEX((klasyfikacja!$B$2:$B$136),MATCH(A2300,klasyfikacja!$A$2:$A$136,0))</f>
        <v>Wpływy z opłat egzaminacyjnych oraz opłat za wydawanie świadectw, dyplomów, zaświadczeń, certyfikatów i ich duplikatów</v>
      </c>
      <c r="D2300" s="98" t="n">
        <v>855</v>
      </c>
      <c r="E2300" s="102" t="s">
        <v>863</v>
      </c>
      <c r="F2300" s="100" t="n">
        <f aca="false">SUM(G2300:H2300)</f>
        <v>0</v>
      </c>
      <c r="G2300" s="101" t="n">
        <f aca="false" t="array" ref="G2300:G2300">SUM(IF(ewidencja!$A$8:$A$759=D2300,IF(ewidencja!$C$8:$C$759=E2300,ewidencja!$F$8:$F$759,0),0))</f>
        <v>0</v>
      </c>
      <c r="H2300" s="101" t="n">
        <f aca="false" t="array" ref="H2300:H2300">SUM(IF(ewidencja!$A$8:$A$759=D2300,IF(ewidencja!$C$8:$C$759=E2300,ewidencja!$G$8:$G$759,0),0))</f>
        <v>0</v>
      </c>
    </row>
    <row r="2301" s="112" customFormat="true" ht="12.75" hidden="true" customHeight="true" outlineLevel="0" collapsed="false">
      <c r="A2301" s="49" t="s">
        <v>628</v>
      </c>
      <c r="B2301" s="49"/>
      <c r="C2301" s="50" t="str">
        <f aca="false">INDEX((klasyfikacja!$B$2:$B$136),MATCH(A2301,klasyfikacja!$A$2:$A$136,0))</f>
        <v>Wpływy z opłat za zezwolenia, akredytacje oraz opłaty ewidencyjne, w tym opłaty za częstotliwości</v>
      </c>
      <c r="D2301" s="98" t="n">
        <v>855</v>
      </c>
      <c r="E2301" s="102" t="s">
        <v>367</v>
      </c>
      <c r="F2301" s="100" t="n">
        <f aca="false">SUM(G2301:H2301)</f>
        <v>0</v>
      </c>
      <c r="G2301" s="101" t="n">
        <f aca="false" t="array" ref="G2301:G2301">SUM(IF(ewidencja!$A$8:$A$759=D2301,IF(ewidencja!$C$8:$C$759=E2301,ewidencja!$F$8:$F$759,0),0))</f>
        <v>0</v>
      </c>
      <c r="H2301" s="101" t="n">
        <f aca="false" t="array" ref="H2301:H2301">SUM(IF(ewidencja!$A$8:$A$759=D2301,IF(ewidencja!$C$8:$C$759=E2301,ewidencja!$G$8:$G$759,0),0))</f>
        <v>0</v>
      </c>
    </row>
    <row r="2302" s="112" customFormat="true" ht="12.75" hidden="true" customHeight="true" outlineLevel="0" collapsed="false">
      <c r="A2302" s="49" t="s">
        <v>630</v>
      </c>
      <c r="B2302" s="49"/>
      <c r="C2302" s="50" t="str">
        <f aca="false">INDEX((klasyfikacja!$B$2:$B$136),MATCH(A2302,klasyfikacja!$A$2:$A$136,0))</f>
        <v>Wpływy z tytułu opłat i kosztów sądowych oraz innych opłat uiszczanych na rzecz Skarbu Państwa z tytułu postępowania sądowego i prokuratorskiego</v>
      </c>
      <c r="D2302" s="98" t="n">
        <v>855</v>
      </c>
      <c r="E2302" s="102" t="s">
        <v>203</v>
      </c>
      <c r="F2302" s="100" t="n">
        <f aca="false">SUM(G2302:H2302)</f>
        <v>0</v>
      </c>
      <c r="G2302" s="101" t="n">
        <f aca="false" t="array" ref="G2302:G2302">SUM(IF(ewidencja!$A$8:$A$759=D2302,IF(ewidencja!$C$8:$C$759=E2302,ewidencja!$F$8:$F$759,0),0))</f>
        <v>0</v>
      </c>
      <c r="H2302" s="101" t="n">
        <f aca="false" t="array" ref="H2302:H2302">SUM(IF(ewidencja!$A$8:$A$759=D2302,IF(ewidencja!$C$8:$C$759=E2302,ewidencja!$G$8:$G$759,0),0))</f>
        <v>0</v>
      </c>
    </row>
    <row r="2303" s="112" customFormat="true" ht="12.75" hidden="true" customHeight="true" outlineLevel="0" collapsed="false">
      <c r="A2303" s="49" t="s">
        <v>632</v>
      </c>
      <c r="B2303" s="49"/>
      <c r="C2303" s="50" t="str">
        <f aca="false">INDEX((klasyfikacja!$B$2:$B$136),MATCH(A2303,klasyfikacja!$A$2:$A$136,0))</f>
        <v>Wpływy z tytułu kosztów egzekucyjnych, opłaty komorniczej i kosztów upomnień</v>
      </c>
      <c r="D2303" s="98" t="n">
        <v>855</v>
      </c>
      <c r="E2303" s="102" t="s">
        <v>200</v>
      </c>
      <c r="F2303" s="100" t="n">
        <f aca="false">SUM(G2303:H2303)</f>
        <v>0</v>
      </c>
      <c r="G2303" s="101" t="n">
        <f aca="false" t="array" ref="G2303:G2303">SUM(IF(ewidencja!$A$8:$A$759=D2303,IF(ewidencja!$C$8:$C$759=E2303,ewidencja!$F$8:$F$759,0),0))</f>
        <v>0</v>
      </c>
      <c r="H2303" s="101" t="n">
        <f aca="false" t="array" ref="H2303:H2303">SUM(IF(ewidencja!$A$8:$A$759=D2303,IF(ewidencja!$C$8:$C$759=E2303,ewidencja!$G$8:$G$759,0),0))</f>
        <v>0</v>
      </c>
    </row>
    <row r="2304" s="112" customFormat="true" ht="12.75" hidden="true" customHeight="true" outlineLevel="0" collapsed="false">
      <c r="A2304" s="49" t="s">
        <v>634</v>
      </c>
      <c r="B2304" s="49"/>
      <c r="C2304" s="50" t="str">
        <f aca="false">INDEX((klasyfikacja!$B$2:$B$136),MATCH(A2304,klasyfikacja!$A$2:$A$136,0))</f>
        <v>Wpływy z opłat za wydanie prawa jazdy</v>
      </c>
      <c r="D2304" s="98" t="n">
        <v>855</v>
      </c>
      <c r="E2304" s="102" t="s">
        <v>388</v>
      </c>
      <c r="F2304" s="100" t="n">
        <f aca="false">SUM(G2304:H2304)</f>
        <v>0</v>
      </c>
      <c r="G2304" s="101" t="n">
        <f aca="false" t="array" ref="G2304:G2304">SUM(IF(ewidencja!$A$8:$A$759=D2304,IF(ewidencja!$C$8:$C$759=E2304,ewidencja!$F$8:$F$759,0),0))</f>
        <v>0</v>
      </c>
      <c r="H2304" s="101" t="n">
        <f aca="false" t="array" ref="H2304:H2304">SUM(IF(ewidencja!$A$8:$A$759=D2304,IF(ewidencja!$C$8:$C$759=E2304,ewidencja!$G$8:$G$759,0),0))</f>
        <v>0</v>
      </c>
    </row>
    <row r="2305" s="112" customFormat="true" ht="12.75" hidden="true" customHeight="true" outlineLevel="0" collapsed="false">
      <c r="A2305" s="49" t="s">
        <v>636</v>
      </c>
      <c r="B2305" s="49"/>
      <c r="C2305" s="50" t="str">
        <f aca="false">INDEX((klasyfikacja!$B$2:$B$136),MATCH(A2305,klasyfikacja!$A$2:$A$136,0))</f>
        <v>Wpływy z opłat za korzystanie z wychowania przedszkolnego</v>
      </c>
      <c r="D2305" s="98" t="n">
        <v>855</v>
      </c>
      <c r="E2305" s="102" t="s">
        <v>280</v>
      </c>
      <c r="F2305" s="100" t="n">
        <f aca="false">SUM(G2305:H2305)</f>
        <v>0</v>
      </c>
      <c r="G2305" s="101" t="n">
        <f aca="false" t="array" ref="G2305:G2305">SUM(IF(ewidencja!$A$8:$A$759=D2305,IF(ewidencja!$C$8:$C$759=E2305,ewidencja!$F$8:$F$759,0),0))</f>
        <v>0</v>
      </c>
      <c r="H2305" s="101" t="n">
        <f aca="false" t="array" ref="H2305:H2305">SUM(IF(ewidencja!$A$8:$A$759=D2305,IF(ewidencja!$C$8:$C$759=E2305,ewidencja!$G$8:$G$759,0),0))</f>
        <v>0</v>
      </c>
    </row>
    <row r="2306" s="112" customFormat="true" ht="12.75" hidden="true" customHeight="true" outlineLevel="0" collapsed="false">
      <c r="A2306" s="49" t="s">
        <v>638</v>
      </c>
      <c r="B2306" s="49"/>
      <c r="C2306" s="50" t="str">
        <f aca="false">INDEX((klasyfikacja!$B$2:$B$136),MATCH(A2306,klasyfikacja!$A$2:$A$136,0))</f>
        <v>Wpływy z opłat za korzystanie z wyżywienia w jednostkach realizujących zadania z zakresu wychowania przedszkolnego</v>
      </c>
      <c r="D2306" s="98" t="n">
        <v>855</v>
      </c>
      <c r="E2306" s="102" t="s">
        <v>510</v>
      </c>
      <c r="F2306" s="100" t="n">
        <f aca="false">SUM(G2306:H2306)</f>
        <v>0</v>
      </c>
      <c r="G2306" s="101" t="n">
        <f aca="false" t="array" ref="G2306:G2306">SUM(IF(ewidencja!$A$8:$A$759=D2306,IF(ewidencja!$C$8:$C$759=E2306,ewidencja!$F$8:$F$759,0),0))</f>
        <v>0</v>
      </c>
      <c r="H2306" s="101" t="n">
        <f aca="false" t="array" ref="H2306:H2306">SUM(IF(ewidencja!$A$8:$A$759=D2306,IF(ewidencja!$C$8:$C$759=E2306,ewidencja!$G$8:$G$759,0),0))</f>
        <v>0</v>
      </c>
    </row>
    <row r="2307" s="112" customFormat="true" ht="12.75" hidden="false" customHeight="true" outlineLevel="0" collapsed="false">
      <c r="A2307" s="49" t="n">
        <v>680</v>
      </c>
      <c r="B2307" s="49"/>
      <c r="C2307" s="50" t="e">
        <f aca="false">INDEX((klasyfikacja!$B$2:$B$136),MATCH(A2307,klasyfikacja!$A$2:$A$136,0))</f>
        <v>#N/A</v>
      </c>
      <c r="D2307" s="98" t="n">
        <v>855</v>
      </c>
      <c r="E2307" s="102" t="s">
        <v>248</v>
      </c>
      <c r="F2307" s="113" t="n">
        <f aca="false">SUM(G2307:H2307)</f>
        <v>36000</v>
      </c>
      <c r="G2307" s="101" t="n">
        <f aca="false" t="array" ref="G2307:G2307">SUM(IF(ewidencja!$A$8:$A$759=D2307,IF(ewidencja!$C$8:$C$759=E2307,ewidencja!$F$8:$F$759,0),0))</f>
        <v>0</v>
      </c>
      <c r="H2307" s="101" t="n">
        <f aca="false" t="array" ref="H2307:H2307">SUM(IF(ewidencja!$A$8:$A$759=D2307,IF(ewidencja!$C$8:$C$759=E2307,ewidencja!$G$8:$G$759,0),0))</f>
        <v>36000</v>
      </c>
    </row>
    <row r="2308" s="112" customFormat="true" ht="12.75" hidden="true" customHeight="true" outlineLevel="0" collapsed="false">
      <c r="A2308" s="49" t="s">
        <v>642</v>
      </c>
      <c r="B2308" s="49"/>
      <c r="C2308" s="50" t="str">
        <f aca="false">INDEX((klasyfikacja!$B$2:$B$136),MATCH(A2308,klasyfikacja!$A$2:$A$136,0))</f>
        <v>Wpływy z różnych opłat</v>
      </c>
      <c r="D2308" s="98" t="n">
        <v>855</v>
      </c>
      <c r="E2308" s="102" t="s">
        <v>205</v>
      </c>
      <c r="F2308" s="100" t="n">
        <f aca="false">SUM(G2308:H2308)</f>
        <v>0</v>
      </c>
      <c r="G2308" s="101" t="n">
        <f aca="false" t="array" ref="G2308:G2308">SUM(IF(ewidencja!$A$8:$A$759=D2308,IF(ewidencja!$C$8:$C$759=E2308,ewidencja!$F$8:$F$759,0),0))</f>
        <v>0</v>
      </c>
      <c r="H2308" s="101" t="n">
        <f aca="false" t="array" ref="H2308:H2308">SUM(IF(ewidencja!$A$8:$A$759=D2308,IF(ewidencja!$C$8:$C$759=E2308,ewidencja!$G$8:$G$759,0),0))</f>
        <v>0</v>
      </c>
    </row>
    <row r="2309" s="112" customFormat="true" ht="26.25" hidden="false" customHeight="true" outlineLevel="0" collapsed="false">
      <c r="A2309" s="49" t="n">
        <v>750</v>
      </c>
      <c r="B2309" s="49"/>
      <c r="C2309" s="50" t="e">
        <f aca="false">INDEX((klasyfikacja!$B$2:$B$136),MATCH(A2309,klasyfikacja!$A$2:$A$136,0))</f>
        <v>#N/A</v>
      </c>
      <c r="D2309" s="98" t="n">
        <v>855</v>
      </c>
      <c r="E2309" s="102" t="s">
        <v>58</v>
      </c>
      <c r="F2309" s="113" t="n">
        <f aca="false">SUM(G2309:H2309)</f>
        <v>5000</v>
      </c>
      <c r="G2309" s="101" t="n">
        <f aca="false" t="array" ref="G2309:G2309">SUM(IF(ewidencja!$A$8:$A$759=D2309,IF(ewidencja!$C$8:$C$759=E2309,ewidencja!$F$8:$F$759,0),0))</f>
        <v>5000</v>
      </c>
      <c r="H2309" s="101" t="n">
        <f aca="false" t="array" ref="H2309:H2309">SUM(IF(ewidencja!$A$8:$A$759=D2309,IF(ewidencja!$C$8:$C$759=E2309,ewidencja!$G$8:$G$759,0),0))</f>
        <v>0</v>
      </c>
    </row>
    <row r="2310" s="112" customFormat="true" ht="12.75" hidden="false" customHeight="true" outlineLevel="0" collapsed="false">
      <c r="A2310" s="49" t="n">
        <v>830</v>
      </c>
      <c r="B2310" s="49"/>
      <c r="C2310" s="50" t="e">
        <f aca="false">INDEX((klasyfikacja!$B$2:$B$136),MATCH(A2310,klasyfikacja!$A$2:$A$136,0))</f>
        <v>#N/A</v>
      </c>
      <c r="D2310" s="98" t="n">
        <v>855</v>
      </c>
      <c r="E2310" s="102" t="s">
        <v>37</v>
      </c>
      <c r="F2310" s="100" t="n">
        <f aca="false">SUM(G2310:H2310)</f>
        <v>6749000</v>
      </c>
      <c r="G2310" s="101" t="n">
        <f aca="false" t="array" ref="G2310:G2310">SUM(IF(ewidencja!$A$8:$A$759=D2310,IF(ewidencja!$C$8:$C$759=E2310,ewidencja!$F$8:$F$759,0),0))</f>
        <v>5724000</v>
      </c>
      <c r="H2310" s="101" t="n">
        <f aca="false" t="array" ref="H2310:H2310">SUM(IF(ewidencja!$A$8:$A$759=D2310,IF(ewidencja!$C$8:$C$759=E2310,ewidencja!$G$8:$G$759,0),0))</f>
        <v>1025000</v>
      </c>
    </row>
    <row r="2311" s="112" customFormat="true" ht="12.75" hidden="true" customHeight="true" outlineLevel="0" collapsed="false">
      <c r="A2311" s="49" t="s">
        <v>650</v>
      </c>
      <c r="B2311" s="49"/>
      <c r="C2311" s="50" t="str">
        <f aca="false">INDEX((klasyfikacja!$B$2:$B$136),MATCH(A2311,klasyfikacja!$A$2:$A$136,0))</f>
        <v>Wpływy ze sprzedaży wyrobów</v>
      </c>
      <c r="D2311" s="98" t="n">
        <v>855</v>
      </c>
      <c r="E2311" s="102" t="s">
        <v>864</v>
      </c>
      <c r="F2311" s="100" t="n">
        <f aca="false">SUM(G2311:H2311)</f>
        <v>0</v>
      </c>
      <c r="G2311" s="101" t="n">
        <f aca="false" t="array" ref="G2311:G2311">SUM(IF(ewidencja!$A$8:$A$759=D2311,IF(ewidencja!$C$8:$C$759=E2311,ewidencja!$F$8:$F$759,0),0))</f>
        <v>0</v>
      </c>
      <c r="H2311" s="101" t="n">
        <f aca="false" t="array" ref="H2311:H2311">SUM(IF(ewidencja!$A$8:$A$759=D2311,IF(ewidencja!$C$8:$C$759=E2311,ewidencja!$G$8:$G$759,0),0))</f>
        <v>0</v>
      </c>
    </row>
    <row r="2312" s="112" customFormat="true" ht="12.75" hidden="true" customHeight="true" outlineLevel="0" collapsed="false">
      <c r="A2312" s="49" t="s">
        <v>652</v>
      </c>
      <c r="B2312" s="49"/>
      <c r="C2312" s="50" t="str">
        <f aca="false">INDEX((klasyfikacja!$B$2:$B$136),MATCH(A2312,klasyfikacja!$A$2:$A$136,0))</f>
        <v>Wpływy z odsetek od dotacji oraz płatności: wykorzystanych niezgodnie z przeznaczeniem lub wykorzystanych z naruszeniem procedur, o których mowa w art. 184 ustawy, pobranych nienależnie lub w nadmiernej wysokości</v>
      </c>
      <c r="D2312" s="98" t="n">
        <v>855</v>
      </c>
      <c r="E2312" s="102" t="s">
        <v>562</v>
      </c>
      <c r="F2312" s="100" t="n">
        <f aca="false">SUM(G2312:H2312)</f>
        <v>0</v>
      </c>
      <c r="G2312" s="101" t="n">
        <f aca="false" t="array" ref="G2312:G2312">SUM(IF(ewidencja!$A$8:$A$759=D2312,IF(ewidencja!$C$8:$C$759=E2312,ewidencja!$F$8:$F$759,0),0))</f>
        <v>0</v>
      </c>
      <c r="H2312" s="101" t="n">
        <f aca="false" t="array" ref="H2312:H2312">SUM(IF(ewidencja!$A$8:$A$759=D2312,IF(ewidencja!$C$8:$C$759=E2312,ewidencja!$G$8:$G$759,0),0))</f>
        <v>0</v>
      </c>
    </row>
    <row r="2313" s="112" customFormat="true" ht="12.75" hidden="true" customHeight="true" outlineLevel="0" collapsed="false">
      <c r="A2313" s="49" t="s">
        <v>654</v>
      </c>
      <c r="B2313" s="49"/>
      <c r="C2313" s="50" t="str">
        <f aca="false">INDEX((klasyfikacja!$B$2:$B$136),MATCH(A2313,klasyfikacja!$A$2:$A$136,0))</f>
        <v>Wpływy z odsetek od nieterminowych wpłat z tytułu podatków i opłat</v>
      </c>
      <c r="D2313" s="98" t="n">
        <v>855</v>
      </c>
      <c r="E2313" s="102" t="s">
        <v>321</v>
      </c>
      <c r="F2313" s="100" t="n">
        <f aca="false">SUM(G2313:H2313)</f>
        <v>0</v>
      </c>
      <c r="G2313" s="101" t="n">
        <f aca="false" t="array" ref="G2313:G2313">SUM(IF(ewidencja!$A$8:$A$759=D2313,IF(ewidencja!$C$8:$C$759=E2313,ewidencja!$F$8:$F$759,0),0))</f>
        <v>0</v>
      </c>
      <c r="H2313" s="101" t="n">
        <f aca="false" t="array" ref="H2313:H2313">SUM(IF(ewidencja!$A$8:$A$759=D2313,IF(ewidencja!$C$8:$C$759=E2313,ewidencja!$G$8:$G$759,0),0))</f>
        <v>0</v>
      </c>
    </row>
    <row r="2314" s="112" customFormat="true" ht="12.75" hidden="false" customHeight="true" outlineLevel="0" collapsed="false">
      <c r="A2314" s="49" t="n">
        <v>920</v>
      </c>
      <c r="B2314" s="49"/>
      <c r="C2314" s="50" t="e">
        <f aca="false">INDEX((klasyfikacja!$B$2:$B$136),MATCH(A2314,klasyfikacja!$A$2:$A$136,0))</f>
        <v>#N/A</v>
      </c>
      <c r="D2314" s="98" t="n">
        <v>855</v>
      </c>
      <c r="E2314" s="102" t="s">
        <v>311</v>
      </c>
      <c r="F2314" s="100" t="n">
        <f aca="false">SUM(G2314:H2314)</f>
        <v>73000</v>
      </c>
      <c r="G2314" s="101" t="n">
        <f aca="false" t="array" ref="G2314:G2314">SUM(IF(ewidencja!$A$8:$A$759=D2314,IF(ewidencja!$C$8:$C$759=E2314,ewidencja!$F$8:$F$759,0),0))</f>
        <v>73000</v>
      </c>
      <c r="H2314" s="101" t="n">
        <f aca="false" t="array" ref="H2314:H2314">SUM(IF(ewidencja!$A$8:$A$759=D2314,IF(ewidencja!$C$8:$C$759=E2314,ewidencja!$G$8:$G$759,0),0))</f>
        <v>0</v>
      </c>
    </row>
    <row r="2315" s="112" customFormat="true" ht="12.75" hidden="true" customHeight="true" outlineLevel="0" collapsed="false">
      <c r="A2315" s="49" t="s">
        <v>658</v>
      </c>
      <c r="B2315" s="49"/>
      <c r="C2315" s="50" t="str">
        <f aca="false">INDEX((klasyfikacja!$B$2:$B$136),MATCH(A2315,klasyfikacja!$A$2:$A$136,0))</f>
        <v>Wpływy z pozostałych odsetek (Finansowanie programów ze środków bezzwrotnych pochodzących z Unii Europejskiej)</v>
      </c>
      <c r="D2315" s="98" t="n">
        <v>855</v>
      </c>
      <c r="E2315" s="102" t="s">
        <v>865</v>
      </c>
      <c r="F2315" s="100" t="n">
        <f aca="false">SUM(G2315:H2315)</f>
        <v>0</v>
      </c>
      <c r="G2315" s="101" t="n">
        <f aca="false" t="array" ref="G2315:G2315">SUM(IF(ewidencja!$A$8:$A$759=D2315,IF(ewidencja!$C$8:$C$759=E2315,ewidencja!$F$8:$F$759,0),0))</f>
        <v>0</v>
      </c>
      <c r="H2315" s="101" t="n">
        <f aca="false" t="array" ref="H2315:H2315">SUM(IF(ewidencja!$A$8:$A$759=D2315,IF(ewidencja!$C$8:$C$759=E2315,ewidencja!$G$8:$G$759,0),0))</f>
        <v>0</v>
      </c>
    </row>
    <row r="2316" s="112" customFormat="true" ht="12.75" hidden="false" customHeight="true" outlineLevel="0" collapsed="false">
      <c r="A2316" s="49" t="n">
        <v>940</v>
      </c>
      <c r="B2316" s="49"/>
      <c r="C2316" s="50" t="e">
        <f aca="false">INDEX((klasyfikacja!$B$2:$B$136),MATCH(A2316,klasyfikacja!$A$2:$A$136,0))</f>
        <v>#N/A</v>
      </c>
      <c r="D2316" s="98" t="n">
        <v>855</v>
      </c>
      <c r="E2316" s="102" t="s">
        <v>275</v>
      </c>
      <c r="F2316" s="100" t="n">
        <f aca="false">SUM(G2316:H2316)</f>
        <v>9000</v>
      </c>
      <c r="G2316" s="101" t="n">
        <f aca="false" t="array" ref="G2316:G2316">SUM(IF(ewidencja!$A$8:$A$759=D2316,IF(ewidencja!$C$8:$C$759=E2316,ewidencja!$F$8:$F$759,0),0))</f>
        <v>0</v>
      </c>
      <c r="H2316" s="101" t="n">
        <f aca="false" t="array" ref="H2316:H2316">SUM(IF(ewidencja!$A$8:$A$759=D2316,IF(ewidencja!$C$8:$C$759=E2316,ewidencja!$G$8:$G$759,0),0))</f>
        <v>9000</v>
      </c>
    </row>
    <row r="2317" s="112" customFormat="true" ht="12.75" hidden="false" customHeight="true" outlineLevel="0" collapsed="false">
      <c r="A2317" s="49" t="n">
        <v>950</v>
      </c>
      <c r="B2317" s="49"/>
      <c r="C2317" s="50" t="e">
        <f aca="false">INDEX((klasyfikacja!$B$2:$B$136),MATCH(A2317,klasyfikacja!$A$2:$A$136,0))</f>
        <v>#N/A</v>
      </c>
      <c r="D2317" s="98" t="n">
        <v>855</v>
      </c>
      <c r="E2317" s="102" t="s">
        <v>178</v>
      </c>
      <c r="F2317" s="100" t="n">
        <f aca="false">SUM(G2317:H2317)</f>
        <v>1000</v>
      </c>
      <c r="G2317" s="101" t="n">
        <f aca="false" t="array" ref="G2317:G2317">SUM(IF(ewidencja!$A$8:$A$759=D2317,IF(ewidencja!$C$8:$C$759=E2317,ewidencja!$F$8:$F$759,0),0))</f>
        <v>1000</v>
      </c>
      <c r="H2317" s="101" t="n">
        <f aca="false" t="array" ref="H2317:H2317">SUM(IF(ewidencja!$A$8:$A$759=D2317,IF(ewidencja!$C$8:$C$759=E2317,ewidencja!$G$8:$G$759,0),0))</f>
        <v>0</v>
      </c>
    </row>
    <row r="2318" s="112" customFormat="true" ht="12.75" hidden="true" customHeight="true" outlineLevel="0" collapsed="false">
      <c r="A2318" s="49" t="s">
        <v>664</v>
      </c>
      <c r="B2318" s="49"/>
      <c r="C2318" s="50" t="str">
        <f aca="false">INDEX((klasyfikacja!$B$2:$B$136),MATCH(A2318,klasyfikacja!$A$2:$A$136,0))</f>
        <v>Wpływy z otrzymanych spadków, zapisów i darowizn w postaci pieniężnej</v>
      </c>
      <c r="D2318" s="98" t="n">
        <v>855</v>
      </c>
      <c r="E2318" s="102" t="s">
        <v>95</v>
      </c>
      <c r="F2318" s="100" t="n">
        <f aca="false">SUM(G2318:H2318)</f>
        <v>0</v>
      </c>
      <c r="G2318" s="101" t="n">
        <f aca="false" t="array" ref="G2318:G2318">SUM(IF(ewidencja!$A$8:$A$759=D2318,IF(ewidencja!$C$8:$C$759=E2318,ewidencja!$F$8:$F$759,0),0))</f>
        <v>0</v>
      </c>
      <c r="H2318" s="101" t="n">
        <f aca="false" t="array" ref="H2318:H2318">SUM(IF(ewidencja!$A$8:$A$759=D2318,IF(ewidencja!$C$8:$C$759=E2318,ewidencja!$G$8:$G$759,0),0))</f>
        <v>0</v>
      </c>
    </row>
    <row r="2319" s="112" customFormat="true" ht="12.75" hidden="false" customHeight="true" outlineLevel="0" collapsed="false">
      <c r="A2319" s="49" t="n">
        <v>970</v>
      </c>
      <c r="B2319" s="49"/>
      <c r="C2319" s="50" t="e">
        <f aca="false">INDEX((klasyfikacja!$B$2:$B$136),MATCH(A2319,klasyfikacja!$A$2:$A$136,0))</f>
        <v>#N/A</v>
      </c>
      <c r="D2319" s="98" t="n">
        <v>855</v>
      </c>
      <c r="E2319" s="102" t="s">
        <v>153</v>
      </c>
      <c r="F2319" s="113" t="n">
        <f aca="false">SUM(G2319:H2319)</f>
        <v>157000</v>
      </c>
      <c r="G2319" s="101" t="n">
        <f aca="false" t="array" ref="G2319:G2319">SUM(IF(ewidencja!$A$8:$A$759=D2319,IF(ewidencja!$C$8:$C$759=E2319,ewidencja!$F$8:$F$759,0),0))</f>
        <v>3000</v>
      </c>
      <c r="H2319" s="101" t="n">
        <f aca="false" t="array" ref="H2319:H2319">SUM(IF(ewidencja!$A$8:$A$759=D2319,IF(ewidencja!$C$8:$C$759=E2319,ewidencja!$G$8:$G$759,0),0))</f>
        <v>154000</v>
      </c>
    </row>
    <row r="2320" s="112" customFormat="true" ht="12.75" hidden="true" customHeight="true" outlineLevel="0" collapsed="false">
      <c r="A2320" s="49" t="s">
        <v>668</v>
      </c>
      <c r="B2320" s="49"/>
      <c r="C2320" s="50" t="str">
        <f aca="false">INDEX((klasyfikacja!$B$2:$B$136),MATCH(A2320,klasyfikacja!$A$2:$A$136,0))</f>
        <v>Wpływy z różnych dochodów (Finansowanie programów ze środków bezzwrotnych pochodzących z Unii Europejskiej)</v>
      </c>
      <c r="D2320" s="98" t="n">
        <v>855</v>
      </c>
      <c r="E2320" s="102" t="s">
        <v>866</v>
      </c>
      <c r="F2320" s="100" t="n">
        <f aca="false">SUM(G2320:H2320)</f>
        <v>0</v>
      </c>
      <c r="G2320" s="101" t="n">
        <f aca="false" t="array" ref="G2320:G2320">SUM(IF(ewidencja!$A$8:$A$759=D2320,IF(ewidencja!$C$8:$C$759=E2320,ewidencja!$F$8:$F$759,0),0))</f>
        <v>0</v>
      </c>
      <c r="H2320" s="101" t="n">
        <f aca="false" t="array" ref="H2320:H2320">SUM(IF(ewidencja!$A$8:$A$759=D2320,IF(ewidencja!$C$8:$C$759=E2320,ewidencja!$G$8:$G$759,0),0))</f>
        <v>0</v>
      </c>
    </row>
    <row r="2321" s="112" customFormat="true" ht="12.75" hidden="true" customHeight="true" outlineLevel="0" collapsed="false">
      <c r="A2321" s="49" t="s">
        <v>670</v>
      </c>
      <c r="B2321" s="49"/>
      <c r="C2321" s="50" t="str">
        <f aca="false">INDEX((klasyfikacja!$B$2:$B$136),MATCH(A2321,klasyfikacja!$A$2:$A$136,0))</f>
        <v>Wpływy z różnych dochodów (Płatności w zakresie budżetu środków europejskich)</v>
      </c>
      <c r="D2321" s="98" t="n">
        <v>855</v>
      </c>
      <c r="E2321" s="102" t="s">
        <v>867</v>
      </c>
      <c r="F2321" s="100" t="n">
        <f aca="false">SUM(G2321:H2321)</f>
        <v>0</v>
      </c>
      <c r="G2321" s="101" t="n">
        <f aca="false" t="array" ref="G2321:G2321">SUM(IF(ewidencja!$A$8:$A$759=D2321,IF(ewidencja!$C$8:$C$759=E2321,ewidencja!$F$8:$F$759,0),0))</f>
        <v>0</v>
      </c>
      <c r="H2321" s="101" t="n">
        <f aca="false" t="array" ref="H2321:H2321">SUM(IF(ewidencja!$A$8:$A$759=D2321,IF(ewidencja!$C$8:$C$759=E2321,ewidencja!$G$8:$G$759,0),0))</f>
        <v>0</v>
      </c>
    </row>
    <row r="2322" s="112" customFormat="true" ht="12.75" hidden="true" customHeight="true" outlineLevel="0" collapsed="false">
      <c r="A2322" s="49" t="s">
        <v>672</v>
      </c>
      <c r="B2322" s="49"/>
      <c r="C2322" s="50" t="str">
        <f aca="false">INDEX((klasyfikacja!$B$2:$B$136),MATCH(A2322,klasyfikacja!$A$2:$A$136,0))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2322" s="98" t="n">
        <v>855</v>
      </c>
      <c r="E2322" s="102" t="s">
        <v>868</v>
      </c>
      <c r="F2322" s="100" t="n">
        <f aca="false">SUM(G2322:H2322)</f>
        <v>0</v>
      </c>
      <c r="G2322" s="101" t="n">
        <f aca="false" t="array" ref="G2322:G2322">SUM(IF(ewidencja!$A$8:$A$759=D2322,IF(ewidencja!$C$8:$C$759=E2322,ewidencja!$F$8:$F$759,0),0))</f>
        <v>0</v>
      </c>
      <c r="H2322" s="101" t="n">
        <f aca="false" t="array" ref="H2322:H2322">SUM(IF(ewidencja!$A$8:$A$759=D2322,IF(ewidencja!$C$8:$C$759=E2322,ewidencja!$G$8:$G$759,0),0))</f>
        <v>0</v>
      </c>
    </row>
    <row r="2323" s="112" customFormat="true" ht="12.75" hidden="true" customHeight="true" outlineLevel="0" collapsed="false">
      <c r="A2323" s="49" t="s">
        <v>674</v>
      </c>
      <c r="B2323" s="49"/>
      <c r="C2323" s="50" t="str">
        <f aca="false">INDEX((klasyfikacja!$B$2:$B$136),MATCH(A2323,klasyfikacja!$A$2:$A$136,0))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2323" s="98" t="n">
        <v>855</v>
      </c>
      <c r="E2323" s="102" t="n">
        <v>2007</v>
      </c>
      <c r="F2323" s="100" t="n">
        <f aca="false">SUM(G2323:H2323)</f>
        <v>0</v>
      </c>
      <c r="G2323" s="101" t="n">
        <f aca="false" t="array" ref="G2323:G2323">SUM(IF(ewidencja!$A$8:$A$759=D2323,IF(ewidencja!$C$8:$C$759=E2323,ewidencja!$F$8:$F$759,0),0))</f>
        <v>0</v>
      </c>
      <c r="H2323" s="101" t="n">
        <f aca="false" t="array" ref="H2323:H2323">SUM(IF(ewidencja!$A$8:$A$759=D2323,IF(ewidencja!$C$8:$C$759=E2323,ewidencja!$G$8:$G$759,0),0))</f>
        <v>0</v>
      </c>
    </row>
    <row r="2324" s="112" customFormat="true" ht="12.75" hidden="true" customHeight="true" outlineLevel="0" collapsed="false">
      <c r="A2324" s="49" t="s">
        <v>676</v>
      </c>
      <c r="B2324" s="49"/>
      <c r="C2324" s="50" t="str">
        <f aca="false">INDEX((klasyfikacja!$B$2:$B$136),MATCH(A2324,klasyfikacja!$A$2:$A$136,0))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2324" s="98" t="n">
        <v>855</v>
      </c>
      <c r="E2324" s="102" t="n">
        <v>2008</v>
      </c>
      <c r="F2324" s="100" t="n">
        <f aca="false">SUM(G2324:H2324)</f>
        <v>0</v>
      </c>
      <c r="G2324" s="101" t="n">
        <f aca="false" t="array" ref="G2324:G2324">SUM(IF(ewidencja!$A$8:$A$759=D2324,IF(ewidencja!$C$8:$C$759=E2324,ewidencja!$F$8:$F$759,0),0))</f>
        <v>0</v>
      </c>
      <c r="H2324" s="101" t="n">
        <f aca="false" t="array" ref="H2324:H2324">SUM(IF(ewidencja!$A$8:$A$759=D2324,IF(ewidencja!$C$8:$C$759=E2324,ewidencja!$G$8:$G$759,0),0))</f>
        <v>0</v>
      </c>
    </row>
    <row r="2325" s="112" customFormat="true" ht="12.75" hidden="true" customHeight="true" outlineLevel="0" collapsed="false">
      <c r="A2325" s="49" t="s">
        <v>678</v>
      </c>
      <c r="B2325" s="49"/>
      <c r="C2325" s="50" t="str">
        <f aca="false">INDEX((klasyfikacja!$B$2:$B$136),MATCH(A2325,klasyfikacja!$A$2:$A$136,0))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2325" s="98" t="n">
        <v>855</v>
      </c>
      <c r="E2325" s="102" t="n">
        <v>2009</v>
      </c>
      <c r="F2325" s="100" t="n">
        <f aca="false">SUM(G2325:H2325)</f>
        <v>0</v>
      </c>
      <c r="G2325" s="101" t="n">
        <f aca="false" t="array" ref="G2325:G2325">SUM(IF(ewidencja!$A$8:$A$759=D2325,IF(ewidencja!$C$8:$C$759=E2325,ewidencja!$F$8:$F$759,0),0))</f>
        <v>0</v>
      </c>
      <c r="H2325" s="101" t="n">
        <f aca="false" t="array" ref="H2325:H2325">SUM(IF(ewidencja!$A$8:$A$759=D2325,IF(ewidencja!$C$8:$C$759=E2325,ewidencja!$G$8:$G$759,0),0))</f>
        <v>0</v>
      </c>
    </row>
    <row r="2326" s="112" customFormat="true" ht="25.5" hidden="false" customHeight="true" outlineLevel="0" collapsed="false">
      <c r="A2326" s="49" t="n">
        <v>2010</v>
      </c>
      <c r="B2326" s="49"/>
      <c r="C2326" s="50" t="e">
        <f aca="false">INDEX((klasyfikacja!$B$2:$B$136),MATCH(A2326,klasyfikacja!$A$2:$A$136,0))</f>
        <v>#N/A</v>
      </c>
      <c r="D2326" s="98" t="n">
        <v>855</v>
      </c>
      <c r="E2326" s="102" t="n">
        <v>2010</v>
      </c>
      <c r="F2326" s="100" t="n">
        <f aca="false">SUM(G2326:H2326)</f>
        <v>127104421</v>
      </c>
      <c r="G2326" s="101" t="n">
        <f aca="false" t="array" ref="G2326:G2326">SUM(IF(ewidencja!$A$8:$A$759=D2326,IF(ewidencja!$C$8:$C$759=E2326,ewidencja!$F$8:$F$759,0),0))</f>
        <v>127104421</v>
      </c>
      <c r="H2326" s="101" t="n">
        <f aca="false" t="array" ref="H2326:H2326">SUM(IF(ewidencja!$A$8:$A$759=D2326,IF(ewidencja!$C$8:$C$759=E2326,ewidencja!$G$8:$G$759,0),0))</f>
        <v>0</v>
      </c>
    </row>
    <row r="2327" s="112" customFormat="true" ht="12.75" hidden="true" customHeight="true" outlineLevel="0" collapsed="false">
      <c r="A2327" s="49" t="s">
        <v>682</v>
      </c>
      <c r="B2327" s="49"/>
      <c r="C2327" s="50" t="str">
        <f aca="false">INDEX((klasyfikacja!$B$2:$B$136),MATCH(A2327,klasyfikacja!$A$2:$A$136,0))</f>
        <v>Dotacja celowa otrzymana z budżetu państwa na zadania bieżące realizowane przez gminę na podstawie porozumień z organami administracji rządowej</v>
      </c>
      <c r="D2327" s="98" t="n">
        <v>855</v>
      </c>
      <c r="E2327" s="102" t="n">
        <v>2020</v>
      </c>
      <c r="F2327" s="100" t="n">
        <f aca="false">SUM(G2327:H2327)</f>
        <v>0</v>
      </c>
      <c r="G2327" s="101" t="n">
        <f aca="false" t="array" ref="G2327:G2327">SUM(IF(ewidencja!$A$8:$A$759=D2327,IF(ewidencja!$C$8:$C$759=E2327,ewidencja!$F$8:$F$759,0),0))</f>
        <v>0</v>
      </c>
      <c r="H2327" s="101" t="n">
        <f aca="false" t="array" ref="H2327:H2327">SUM(IF(ewidencja!$A$8:$A$759=D2327,IF(ewidencja!$C$8:$C$759=E2327,ewidencja!$G$8:$G$759,0),0))</f>
        <v>0</v>
      </c>
    </row>
    <row r="2328" s="112" customFormat="true" ht="25.5" hidden="true" customHeight="true" outlineLevel="0" collapsed="false">
      <c r="A2328" s="49" t="s">
        <v>684</v>
      </c>
      <c r="B2328" s="49"/>
      <c r="C2328" s="50" t="str">
        <f aca="false">INDEX((klasyfikacja!$B$2:$B$136),MATCH(A2328,klasyfikacja!$A$2:$A$136,0))</f>
        <v>Dotacja celowa otrzymana z budżetu państwa na realizację własnych zadań bieżących gmin (związków gmin, związków powiatowo-gminnych)</v>
      </c>
      <c r="D2328" s="98" t="n">
        <v>855</v>
      </c>
      <c r="E2328" s="102" t="n">
        <v>2030</v>
      </c>
      <c r="F2328" s="100" t="n">
        <f aca="false">SUM(G2328:H2328)</f>
        <v>0</v>
      </c>
      <c r="G2328" s="101" t="n">
        <f aca="false" t="array" ref="G2328:G2328">SUM(IF(ewidencja!$A$8:$A$759=D2328,IF(ewidencja!$C$8:$C$759=E2328,ewidencja!$F$8:$F$759,0),0))</f>
        <v>0</v>
      </c>
      <c r="H2328" s="101" t="n">
        <f aca="false" t="array" ref="H2328:H2328">SUM(IF(ewidencja!$A$8:$A$759=D2328,IF(ewidencja!$C$8:$C$759=E2328,ewidencja!$G$8:$G$759,0),0))</f>
        <v>0</v>
      </c>
    </row>
    <row r="2329" s="112" customFormat="true" ht="12.75" hidden="true" customHeight="true" outlineLevel="0" collapsed="false">
      <c r="A2329" s="49" t="s">
        <v>688</v>
      </c>
      <c r="B2329" s="49"/>
      <c r="C2329" s="50" t="str">
        <f aca="false">INDEX((klasyfikacja!$B$2:$B$136),MATCH(A2329,klasyfikacja!$A$2:$A$136,0))</f>
        <v>Dotacja celowa otrzymana z budżetu państwa na realizację zadań bieżących gmin z zakresu edukacyjnej opieki wychowawczej finansowanych w całości przez budżet państwa w ramach programów rządowych</v>
      </c>
      <c r="D2329" s="98" t="n">
        <v>855</v>
      </c>
      <c r="E2329" s="102" t="n">
        <v>2040</v>
      </c>
      <c r="F2329" s="100" t="n">
        <f aca="false">SUM(G2329:H2329)</f>
        <v>0</v>
      </c>
      <c r="G2329" s="101" t="n">
        <f aca="false" t="array" ref="G2329:G2329">SUM(IF(ewidencja!$A$8:$A$759=D2329,IF(ewidencja!$C$8:$C$759=E2329,ewidencja!$F$8:$F$759,0),0))</f>
        <v>0</v>
      </c>
      <c r="H2329" s="101" t="n">
        <f aca="false" t="array" ref="H2329:H2329">SUM(IF(ewidencja!$A$8:$A$759=D2329,IF(ewidencja!$C$8:$C$759=E2329,ewidencja!$G$8:$G$759,0),0))</f>
        <v>0</v>
      </c>
    </row>
    <row r="2330" s="112" customFormat="true" ht="39.75" hidden="false" customHeight="true" outlineLevel="0" collapsed="false">
      <c r="A2330" s="49" t="n">
        <v>2057</v>
      </c>
      <c r="B2330" s="49"/>
      <c r="C2330" s="50" t="e">
        <f aca="false">INDEX((klasyfikacja!$B$2:$B$136),MATCH(A2330,klasyfikacja!$A$2:$A$136,0))</f>
        <v>#N/A</v>
      </c>
      <c r="D2330" s="98" t="n">
        <v>855</v>
      </c>
      <c r="E2330" s="102" t="n">
        <v>2057</v>
      </c>
      <c r="F2330" s="100" t="n">
        <f aca="false">SUM(G2330:H2330)</f>
        <v>1847536</v>
      </c>
      <c r="G2330" s="101" t="n">
        <f aca="false" t="array" ref="G2330:G2330">SUM(IF(ewidencja!$A$8:$A$759=D2330,IF(ewidencja!$C$8:$C$759=E2330,ewidencja!$F$8:$F$759,0),0))</f>
        <v>1847536</v>
      </c>
      <c r="H2330" s="101" t="n">
        <f aca="false" t="array" ref="H2330:H2330">SUM(IF(ewidencja!$A$8:$A$759=D2330,IF(ewidencja!$C$8:$C$759=E2330,ewidencja!$G$8:$G$759,0),0))</f>
        <v>0</v>
      </c>
    </row>
    <row r="2331" s="112" customFormat="true" ht="12.75" hidden="true" customHeight="true" outlineLevel="0" collapsed="false">
      <c r="A2331" s="49" t="s">
        <v>692</v>
      </c>
      <c r="B2331" s="49"/>
      <c r="C2331" s="50" t="str">
        <f aca="false">INDEX((klasyfikacja!$B$2:$B$136),MATCH(A2331,klasyfikacja!$A$2:$A$136,0))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331" s="98" t="n">
        <v>855</v>
      </c>
      <c r="E2331" s="102" t="n">
        <v>2058</v>
      </c>
      <c r="F2331" s="100" t="n">
        <f aca="false">SUM(G2331:H2331)</f>
        <v>0</v>
      </c>
      <c r="G2331" s="101" t="n">
        <f aca="false" t="array" ref="G2331:G2331">SUM(IF(ewidencja!$A$8:$A$759=D2331,IF(ewidencja!$C$8:$C$759=E2331,ewidencja!$F$8:$F$759,0),0))</f>
        <v>0</v>
      </c>
      <c r="H2331" s="101" t="n">
        <f aca="false" t="array" ref="H2331:H2331">SUM(IF(ewidencja!$A$8:$A$759=D2331,IF(ewidencja!$C$8:$C$759=E2331,ewidencja!$G$8:$G$759,0),0))</f>
        <v>0</v>
      </c>
    </row>
    <row r="2332" s="112" customFormat="true" ht="63.75" hidden="false" customHeight="true" outlineLevel="0" collapsed="false">
      <c r="A2332" s="49" t="n">
        <v>2059</v>
      </c>
      <c r="B2332" s="49"/>
      <c r="C2332" s="50" t="e">
        <f aca="false">INDEX((klasyfikacja!$B$2:$B$136),MATCH(A2332,klasyfikacja!$A$2:$A$136,0))</f>
        <v>#N/A</v>
      </c>
      <c r="D2332" s="98" t="n">
        <v>855</v>
      </c>
      <c r="E2332" s="102" t="n">
        <v>2059</v>
      </c>
      <c r="F2332" s="100" t="n">
        <f aca="false">SUM(G2332:H2332)</f>
        <v>256928</v>
      </c>
      <c r="G2332" s="101" t="n">
        <f aca="false" t="array" ref="G2332:G2332">SUM(IF(ewidencja!$A$8:$A$759=D2332,IF(ewidencja!$C$8:$C$759=E2332,ewidencja!$F$8:$F$759,0),0))</f>
        <v>256928</v>
      </c>
      <c r="H2332" s="101" t="n">
        <f aca="false" t="array" ref="H2332:H2332">SUM(IF(ewidencja!$A$8:$A$759=D2332,IF(ewidencja!$C$8:$C$759=E2332,ewidencja!$G$8:$G$759,0),0))</f>
        <v>0</v>
      </c>
    </row>
    <row r="2333" s="112" customFormat="true" ht="38.25" hidden="false" customHeight="true" outlineLevel="0" collapsed="false">
      <c r="A2333" s="49" t="n">
        <v>2060</v>
      </c>
      <c r="B2333" s="49"/>
      <c r="C2333" s="50" t="e">
        <f aca="false">INDEX((klasyfikacja!$B$2:$B$136),MATCH(A2333,klasyfikacja!$A$2:$A$136,0))</f>
        <v>#N/A</v>
      </c>
      <c r="D2333" s="98" t="n">
        <v>855</v>
      </c>
      <c r="E2333" s="102" t="n">
        <v>2060</v>
      </c>
      <c r="F2333" s="100" t="n">
        <f aca="false">SUM(G2333:H2333)</f>
        <v>320598279</v>
      </c>
      <c r="G2333" s="101" t="n">
        <f aca="false" t="array" ref="G2333:G2333">SUM(IF(ewidencja!$A$8:$A$759=D2333,IF(ewidencja!$C$8:$C$759=E2333,ewidencja!$F$8:$F$759,0),0))</f>
        <v>320598279</v>
      </c>
      <c r="H2333" s="101" t="n">
        <f aca="false" t="array" ref="H2333:H2333">SUM(IF(ewidencja!$A$8:$A$759=D2333,IF(ewidencja!$C$8:$C$759=E2333,ewidencja!$G$8:$G$759,0),0))</f>
        <v>0</v>
      </c>
    </row>
    <row r="2334" s="112" customFormat="true" ht="25.5" hidden="true" customHeight="false" outlineLevel="0" collapsed="false">
      <c r="A2334" s="49" t="s">
        <v>698</v>
      </c>
      <c r="B2334" s="49"/>
      <c r="C2334" s="50" t="str">
        <f aca="false">INDEX((klasyfikacja!$B$2:$B$136),MATCH(A2334,klasyfikacja!$A$2:$A$136,0))</f>
        <v>Dotacja celowa otrzymana z budżetu państwa na zadania bieżące z zakresu administracji rządowej oraz inne zadania zlecone ustawami realizowane przez powiat</v>
      </c>
      <c r="D2334" s="98" t="n">
        <v>855</v>
      </c>
      <c r="E2334" s="102" t="n">
        <v>2110</v>
      </c>
      <c r="F2334" s="100" t="n">
        <f aca="false">SUM(G2334:H2334)</f>
        <v>0</v>
      </c>
      <c r="G2334" s="101" t="n">
        <f aca="false" t="array" ref="G2334:G2334">SUM(IF(ewidencja!$A$8:$A$759=D2334,IF(ewidencja!$C$8:$C$759=E2334,ewidencja!$F$8:$F$759,0),0))</f>
        <v>0</v>
      </c>
      <c r="H2334" s="101" t="n">
        <f aca="false" t="array" ref="H2334:H2334">SUM(IF(ewidencja!$A$8:$A$759=D2334,IF(ewidencja!$C$8:$C$759=E2334,ewidencja!$G$8:$G$759,0),0))</f>
        <v>0</v>
      </c>
    </row>
    <row r="2335" s="112" customFormat="true" ht="12.75" hidden="true" customHeight="true" outlineLevel="0" collapsed="false">
      <c r="A2335" s="49" t="s">
        <v>700</v>
      </c>
      <c r="B2335" s="49"/>
      <c r="C2335" s="50" t="str">
        <f aca="false">INDEX((klasyfikacja!$B$2:$B$136),MATCH(A2335,klasyfikacja!$A$2:$A$136,0))</f>
        <v>Dotacja celowa otrzymana z budżetu państwa na zadania bieżące realizowane przez powiat na podstawie porozumień z organami administracji rządowej</v>
      </c>
      <c r="D2335" s="98" t="n">
        <v>855</v>
      </c>
      <c r="E2335" s="102" t="n">
        <v>2120</v>
      </c>
      <c r="F2335" s="100" t="n">
        <f aca="false">SUM(G2335:H2335)</f>
        <v>0</v>
      </c>
      <c r="G2335" s="101" t="n">
        <f aca="false" t="array" ref="G2335:G2335">SUM(IF(ewidencja!$A$8:$A$759=D2335,IF(ewidencja!$C$8:$C$759=E2335,ewidencja!$F$8:$F$759,0),0))</f>
        <v>0</v>
      </c>
      <c r="H2335" s="101" t="n">
        <f aca="false" t="array" ref="H2335:H2335">SUM(IF(ewidencja!$A$8:$A$759=D2335,IF(ewidencja!$C$8:$C$759=E2335,ewidencja!$G$8:$G$759,0),0))</f>
        <v>0</v>
      </c>
    </row>
    <row r="2336" s="112" customFormat="true" ht="12.75" hidden="true" customHeight="true" outlineLevel="0" collapsed="false">
      <c r="A2336" s="49" t="s">
        <v>702</v>
      </c>
      <c r="B2336" s="49"/>
      <c r="C2336" s="50" t="str">
        <f aca="false">INDEX((klasyfikacja!$B$2:$B$136),MATCH(A2336,klasyfikacja!$A$2:$A$136,0))</f>
        <v>Dotacja celowa otrzymana z budżetu państwa na realizację bieżących zadań własnych powiatu</v>
      </c>
      <c r="D2336" s="98" t="n">
        <v>855</v>
      </c>
      <c r="E2336" s="102" t="n">
        <v>2130</v>
      </c>
      <c r="F2336" s="100" t="n">
        <f aca="false">SUM(G2336:H2336)</f>
        <v>0</v>
      </c>
      <c r="G2336" s="101" t="n">
        <f aca="false" t="array" ref="G2336:G2336">SUM(IF(ewidencja!$A$8:$A$759=D2336,IF(ewidencja!$C$8:$C$759=E2336,ewidencja!$F$8:$F$759,0),0))</f>
        <v>0</v>
      </c>
      <c r="H2336" s="101" t="n">
        <f aca="false" t="array" ref="H2336:H2336">SUM(IF(ewidencja!$A$8:$A$759=D2336,IF(ewidencja!$C$8:$C$759=E2336,ewidencja!$G$8:$G$759,0),0))</f>
        <v>0</v>
      </c>
    </row>
    <row r="2337" s="112" customFormat="true" ht="38.25" hidden="false" customHeight="true" outlineLevel="0" collapsed="false">
      <c r="A2337" s="49" t="n">
        <v>2160</v>
      </c>
      <c r="B2337" s="49"/>
      <c r="C2337" s="50" t="e">
        <f aca="false">INDEX((klasyfikacja!$B$2:$B$136),MATCH(A2337,klasyfikacja!$A$2:$A$136,0))</f>
        <v>#N/A</v>
      </c>
      <c r="D2337" s="98" t="n">
        <v>855</v>
      </c>
      <c r="E2337" s="102" t="n">
        <v>2160</v>
      </c>
      <c r="F2337" s="100" t="n">
        <f aca="false">SUM(G2337:H2337)</f>
        <v>1774739</v>
      </c>
      <c r="G2337" s="101" t="n">
        <f aca="false" t="array" ref="G2337:G2337">SUM(IF(ewidencja!$A$8:$A$759=D2337,IF(ewidencja!$C$8:$C$759=E2337,ewidencja!$F$8:$F$759,0),0))</f>
        <v>0</v>
      </c>
      <c r="H2337" s="101" t="n">
        <f aca="false" t="array" ref="H2337:H2337">SUM(IF(ewidencja!$A$8:$A$759=D2337,IF(ewidencja!$C$8:$C$759=E2337,ewidencja!$G$8:$G$759,0),0))</f>
        <v>1774739</v>
      </c>
    </row>
    <row r="2338" s="112" customFormat="true" ht="12.75" hidden="true" customHeight="true" outlineLevel="0" collapsed="false">
      <c r="A2338" s="49" t="s">
        <v>708</v>
      </c>
      <c r="B2338" s="49"/>
      <c r="C2338" s="50" t="str">
        <f aca="false">INDEX((klasyfikacja!$B$2:$B$136),MATCH(A2338,klasyfikacja!$A$2:$A$136,0))</f>
        <v>Dotacja celowa otrzymana z gminy na zadania bieżące realizowane na podstawie porozumień (umów) między jednostkami samorządu terytorialnego</v>
      </c>
      <c r="D2338" s="98" t="n">
        <v>855</v>
      </c>
      <c r="E2338" s="102" t="n">
        <v>2310</v>
      </c>
      <c r="F2338" s="100" t="n">
        <f aca="false">SUM(G2338:H2338)</f>
        <v>0</v>
      </c>
      <c r="G2338" s="101" t="n">
        <f aca="false" t="array" ref="G2338:G2338">SUM(IF(ewidencja!$A$8:$A$759=D2338,IF(ewidencja!$C$8:$C$759=E2338,ewidencja!$F$8:$F$759,0),0))</f>
        <v>0</v>
      </c>
      <c r="H2338" s="101" t="n">
        <f aca="false" t="array" ref="H2338:H2338">SUM(IF(ewidencja!$A$8:$A$759=D2338,IF(ewidencja!$C$8:$C$759=E2338,ewidencja!$G$8:$G$759,0),0))</f>
        <v>0</v>
      </c>
    </row>
    <row r="2339" s="112" customFormat="true" ht="12.75" hidden="true" customHeight="true" outlineLevel="0" collapsed="false">
      <c r="A2339" s="49" t="s">
        <v>712</v>
      </c>
      <c r="B2339" s="49"/>
      <c r="C2339" s="50" t="str">
        <f aca="false">INDEX((klasyfikacja!$B$2:$B$136),MATCH(A2339,klasyfikacja!$A$2:$A$136,0))</f>
        <v>Dotacja celowa otrzymana z powiatu na zadania bieżące realizowane na podstawie porozumień (umów) między jednostkami samorządu terytorialnego</v>
      </c>
      <c r="D2339" s="98" t="n">
        <v>855</v>
      </c>
      <c r="E2339" s="102" t="n">
        <v>2320</v>
      </c>
      <c r="F2339" s="100" t="n">
        <f aca="false">SUM(G2339:H2339)</f>
        <v>0</v>
      </c>
      <c r="G2339" s="101" t="n">
        <f aca="false" t="array" ref="G2339:G2339">SUM(IF(ewidencja!$A$8:$A$759=D2339,IF(ewidencja!$C$8:$C$759=E2339,ewidencja!$F$8:$F$759,0),0))</f>
        <v>0</v>
      </c>
      <c r="H2339" s="101" t="n">
        <f aca="false" t="array" ref="H2339:H2339">SUM(IF(ewidencja!$A$8:$A$759=D2339,IF(ewidencja!$C$8:$C$759=E2339,ewidencja!$G$8:$G$759,0),0))</f>
        <v>0</v>
      </c>
    </row>
    <row r="2340" s="112" customFormat="true" ht="12.75" hidden="true" customHeight="true" outlineLevel="0" collapsed="false">
      <c r="A2340" s="49" t="s">
        <v>714</v>
      </c>
      <c r="B2340" s="49"/>
      <c r="C2340" s="50" t="str">
        <f aca="false">INDEX((klasyfikacja!$B$2:$B$136),MATCH(A2340,klasyfikacja!$A$2:$A$136,0))</f>
        <v>Dotacja celowa otrzymana od samorządu województwa na zadania bieżące realizowane na podstawie porozumień (umów) między jednostkami samorządu terytorialnego</v>
      </c>
      <c r="D2340" s="98" t="n">
        <v>855</v>
      </c>
      <c r="E2340" s="102" t="n">
        <v>2330</v>
      </c>
      <c r="F2340" s="100" t="n">
        <f aca="false">SUM(G2340:H2340)</f>
        <v>0</v>
      </c>
      <c r="G2340" s="101" t="n">
        <f aca="false" t="array" ref="G2340:G2340">SUM(IF(ewidencja!$A$8:$A$759=D2340,IF(ewidencja!$C$8:$C$759=E2340,ewidencja!$F$8:$F$759,0),0))</f>
        <v>0</v>
      </c>
      <c r="H2340" s="101" t="n">
        <f aca="false" t="array" ref="H2340:H2340">SUM(IF(ewidencja!$A$8:$A$759=D2340,IF(ewidencja!$C$8:$C$759=E2340,ewidencja!$G$8:$G$759,0),0))</f>
        <v>0</v>
      </c>
    </row>
    <row r="2341" s="112" customFormat="true" ht="27" hidden="false" customHeight="true" outlineLevel="0" collapsed="false">
      <c r="A2341" s="49" t="n">
        <v>2360</v>
      </c>
      <c r="B2341" s="49"/>
      <c r="C2341" s="50" t="e">
        <f aca="false">INDEX((klasyfikacja!$B$2:$B$136),MATCH(A2341,klasyfikacja!$A$2:$A$136,0))</f>
        <v>#N/A</v>
      </c>
      <c r="D2341" s="98" t="n">
        <v>855</v>
      </c>
      <c r="E2341" s="102" t="n">
        <v>2360</v>
      </c>
      <c r="F2341" s="100" t="n">
        <f aca="false">SUM(G2341:H2341)</f>
        <v>1000000</v>
      </c>
      <c r="G2341" s="101" t="n">
        <f aca="false" t="array" ref="G2341:G2341">SUM(IF(ewidencja!$A$8:$A$759=D2341,IF(ewidencja!$C$8:$C$759=E2341,ewidencja!$F$8:$F$759,0),0))</f>
        <v>1000000</v>
      </c>
      <c r="H2341" s="101" t="n">
        <f aca="false" t="array" ref="H2341:H2341">SUM(IF(ewidencja!$A$8:$A$759=D2341,IF(ewidencja!$C$8:$C$759=E2341,ewidencja!$G$8:$G$759,0),0))</f>
        <v>0</v>
      </c>
    </row>
    <row r="2342" s="112" customFormat="true" ht="12.75" hidden="true" customHeight="true" outlineLevel="0" collapsed="false">
      <c r="A2342" s="49" t="s">
        <v>718</v>
      </c>
      <c r="B2342" s="49"/>
      <c r="C2342" s="50" t="str">
        <f aca="false">INDEX((klasyfikacja!$B$2:$B$136),MATCH(A2342,klasyfikacja!$A$2:$A$136,0))</f>
        <v>Wpływy do budżetu nadwyżki środków obrotowych samorządowego zakładu budżetowego</v>
      </c>
      <c r="D2342" s="98" t="n">
        <v>855</v>
      </c>
      <c r="E2342" s="102" t="n">
        <v>2370</v>
      </c>
      <c r="F2342" s="100" t="n">
        <f aca="false">SUM(G2342:H2342)</f>
        <v>0</v>
      </c>
      <c r="G2342" s="101" t="n">
        <f aca="false" t="array" ref="G2342:G2342">SUM(IF(ewidencja!$A$8:$A$759=D2342,IF(ewidencja!$C$8:$C$759=E2342,ewidencja!$F$8:$F$759,0),0))</f>
        <v>0</v>
      </c>
      <c r="H2342" s="101" t="n">
        <f aca="false" t="array" ref="H2342:H2342">SUM(IF(ewidencja!$A$8:$A$759=D2342,IF(ewidencja!$C$8:$C$759=E2342,ewidencja!$G$8:$G$759,0),0))</f>
        <v>0</v>
      </c>
    </row>
    <row r="2343" s="112" customFormat="true" ht="12.75" hidden="true" customHeight="true" outlineLevel="0" collapsed="false">
      <c r="A2343" s="49" t="s">
        <v>720</v>
      </c>
      <c r="B2343" s="49"/>
      <c r="C2343" s="50" t="str">
        <f aca="false">INDEX((klasyfikacja!$B$2:$B$136),MATCH(A2343,klasyfikacja!$A$2:$A$136,0))</f>
        <v>Dotacja otrzymana z państwowego funduszu celowego na realizację zadań bieżących jednostek sektora finansów publicznych</v>
      </c>
      <c r="D2343" s="98" t="n">
        <v>855</v>
      </c>
      <c r="E2343" s="102" t="n">
        <v>2440</v>
      </c>
      <c r="F2343" s="100" t="n">
        <f aca="false">SUM(G2343:H2343)</f>
        <v>0</v>
      </c>
      <c r="G2343" s="101" t="n">
        <f aca="false" t="array" ref="G2343:G2343">SUM(IF(ewidencja!$A$8:$A$759=D2343,IF(ewidencja!$C$8:$C$759=E2343,ewidencja!$F$8:$F$759,0),0))</f>
        <v>0</v>
      </c>
      <c r="H2343" s="101" t="n">
        <f aca="false" t="array" ref="H2343:H2343">SUM(IF(ewidencja!$A$8:$A$759=D2343,IF(ewidencja!$C$8:$C$759=E2343,ewidencja!$G$8:$G$759,0),0))</f>
        <v>0</v>
      </c>
    </row>
    <row r="2344" s="112" customFormat="true" ht="12.75" hidden="true" customHeight="true" outlineLevel="0" collapsed="false">
      <c r="A2344" s="49" t="s">
        <v>722</v>
      </c>
      <c r="B2344" s="49"/>
      <c r="C2344" s="50" t="str">
        <f aca="false">INDEX((klasyfikacja!$B$2:$B$136),MATCH(A2344,klasyfikacja!$A$2:$A$136,0))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2344" s="98" t="n">
        <v>855</v>
      </c>
      <c r="E2344" s="102" t="n">
        <v>2442</v>
      </c>
      <c r="F2344" s="100" t="n">
        <f aca="false">SUM(G2344:H2344)</f>
        <v>0</v>
      </c>
      <c r="G2344" s="101" t="n">
        <f aca="false" t="array" ref="G2344:G2344">SUM(IF(ewidencja!$A$8:$A$759=D2344,IF(ewidencja!$C$8:$C$759=E2344,ewidencja!$F$8:$F$759,0),0))</f>
        <v>0</v>
      </c>
      <c r="H2344" s="101" t="n">
        <f aca="false" t="array" ref="H2344:H2344">SUM(IF(ewidencja!$A$8:$A$759=D2344,IF(ewidencja!$C$8:$C$759=E2344,ewidencja!$G$8:$G$759,0),0))</f>
        <v>0</v>
      </c>
    </row>
    <row r="2345" s="112" customFormat="true" ht="12.75" hidden="true" customHeight="true" outlineLevel="0" collapsed="false">
      <c r="A2345" s="49" t="s">
        <v>724</v>
      </c>
      <c r="B2345" s="49"/>
      <c r="C2345" s="50" t="str">
        <f aca="false">INDEX((klasyfikacja!$B$2:$B$136),MATCH(A2345,klasyfikacja!$A$2:$A$136,0))</f>
        <v>Środki otrzymane od pozostałych jednostek zaliczanych do sektora finansów publicznych na realizację zadań bieżących jednostek zaliczanych do sektora finansów publicznych</v>
      </c>
      <c r="D2345" s="98" t="n">
        <v>855</v>
      </c>
      <c r="E2345" s="102" t="n">
        <v>2460</v>
      </c>
      <c r="F2345" s="100" t="n">
        <f aca="false">SUM(G2345:H2345)</f>
        <v>0</v>
      </c>
      <c r="G2345" s="101" t="n">
        <f aca="false" t="array" ref="G2345:G2345">SUM(IF(ewidencja!$A$8:$A$759=D2345,IF(ewidencja!$C$8:$C$759=E2345,ewidencja!$F$8:$F$759,0),0))</f>
        <v>0</v>
      </c>
      <c r="H2345" s="101" t="n">
        <f aca="false" t="array" ref="H2345:H2345">SUM(IF(ewidencja!$A$8:$A$759=D2345,IF(ewidencja!$C$8:$C$759=E2345,ewidencja!$G$8:$G$759,0),0))</f>
        <v>0</v>
      </c>
    </row>
    <row r="2346" s="112" customFormat="true" ht="12.75" hidden="true" customHeight="true" outlineLevel="0" collapsed="false">
      <c r="A2346" s="49" t="s">
        <v>728</v>
      </c>
      <c r="B2346" s="49"/>
      <c r="C2346" s="50" t="str">
        <f aca="false">INDEX((klasyfikacja!$B$2:$B$136),MATCH(A2346,klasyfikacja!$A$2:$A$136,0))</f>
        <v>Rekompensaty utraconych dochodów w podatkach i opłatach lokalnych</v>
      </c>
      <c r="D2346" s="98" t="n">
        <v>855</v>
      </c>
      <c r="E2346" s="102" t="n">
        <v>2680</v>
      </c>
      <c r="F2346" s="100" t="n">
        <f aca="false">SUM(G2346:H2346)</f>
        <v>0</v>
      </c>
      <c r="G2346" s="101" t="n">
        <f aca="false" t="array" ref="G2346:G2346">SUM(IF(ewidencja!$A$8:$A$759=D2346,IF(ewidencja!$C$8:$C$759=E2346,ewidencja!$F$8:$F$759,0),0))</f>
        <v>0</v>
      </c>
      <c r="H2346" s="101" t="n">
        <f aca="false" t="array" ref="H2346:H2346">SUM(IF(ewidencja!$A$8:$A$759=D2346,IF(ewidencja!$C$8:$C$759=E2346,ewidencja!$G$8:$G$759,0),0))</f>
        <v>0</v>
      </c>
    </row>
    <row r="2347" s="112" customFormat="true" ht="12.75" hidden="true" customHeight="true" outlineLevel="0" collapsed="false">
      <c r="A2347" s="49" t="s">
        <v>730</v>
      </c>
      <c r="B2347" s="49"/>
      <c r="C2347" s="50" t="str">
        <f aca="false">INDEX((klasyfikacja!$B$2:$B$136),MATCH(A2347,klasyfikacja!$A$2:$A$136,0))</f>
        <v>Środki z Funduszu Pracy otrzymane na realizację zadań wynikających z odrębnych ustaw</v>
      </c>
      <c r="D2347" s="98" t="n">
        <v>855</v>
      </c>
      <c r="E2347" s="102" t="n">
        <v>2690</v>
      </c>
      <c r="F2347" s="100" t="n">
        <f aca="false">SUM(G2347:H2347)</f>
        <v>0</v>
      </c>
      <c r="G2347" s="101" t="n">
        <f aca="false" t="array" ref="G2347:G2347">SUM(IF(ewidencja!$A$8:$A$759=D2347,IF(ewidencja!$C$8:$C$759=E2347,ewidencja!$F$8:$F$759,0),0))</f>
        <v>0</v>
      </c>
      <c r="H2347" s="101" t="n">
        <f aca="false" t="array" ref="H2347:H2347">SUM(IF(ewidencja!$A$8:$A$759=D2347,IF(ewidencja!$C$8:$C$759=E2347,ewidencja!$G$8:$G$759,0),0))</f>
        <v>0</v>
      </c>
    </row>
    <row r="2348" s="112" customFormat="true" ht="12.75" hidden="true" customHeight="true" outlineLevel="0" collapsed="false">
      <c r="A2348" s="49" t="s">
        <v>732</v>
      </c>
      <c r="B2348" s="49"/>
      <c r="C2348" s="50" t="str">
        <f aca="false">INDEX((klasyfikacja!$B$2:$B$136),MATCH(A2348,klasyfikacja!$A$2:$A$136,0))</f>
        <v>Środki na dofinansowanie własnych zadań bieżących gmin, powiatów (związków gmin, związków powiatowo-gminnych, związków powiatów), samorządów województw, pozyskane z innych źródeł</v>
      </c>
      <c r="D2348" s="98" t="n">
        <v>855</v>
      </c>
      <c r="E2348" s="102" t="n">
        <v>2700</v>
      </c>
      <c r="F2348" s="100" t="n">
        <f aca="false">SUM(G2348:H2348)</f>
        <v>0</v>
      </c>
      <c r="G2348" s="101" t="n">
        <f aca="false" t="array" ref="G2348:G2348">SUM(IF(ewidencja!$A$8:$A$759=D2348,IF(ewidencja!$C$8:$C$759=E2348,ewidencja!$F$8:$F$759,0),0))</f>
        <v>0</v>
      </c>
      <c r="H2348" s="101" t="n">
        <f aca="false" t="array" ref="H2348:H2348">SUM(IF(ewidencja!$A$8:$A$759=D2348,IF(ewidencja!$C$8:$C$759=E2348,ewidencja!$G$8:$G$759,0),0))</f>
        <v>0</v>
      </c>
    </row>
    <row r="2349" s="112" customFormat="true" ht="12.75" hidden="true" customHeight="true" outlineLevel="0" collapsed="false">
      <c r="A2349" s="49" t="s">
        <v>734</v>
      </c>
      <c r="B2349" s="49"/>
      <c r="C2349" s="50" t="str">
        <f aca="false">INDEX((klasyfikacja!$B$2:$B$136),MATCH(A2349,klasyfikacja!$A$2:$A$136,0))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2349" s="98" t="n">
        <v>855</v>
      </c>
      <c r="E2349" s="102" t="n">
        <v>2701</v>
      </c>
      <c r="F2349" s="100" t="n">
        <f aca="false">SUM(G2349:H2349)</f>
        <v>0</v>
      </c>
      <c r="G2349" s="101" t="n">
        <f aca="false" t="array" ref="G2349:G2349">SUM(IF(ewidencja!$A$8:$A$759=D2349,IF(ewidencja!$C$8:$C$759=E2349,ewidencja!$F$8:$F$759,0),0))</f>
        <v>0</v>
      </c>
      <c r="H2349" s="101" t="n">
        <f aca="false" t="array" ref="H2349:H2349">SUM(IF(ewidencja!$A$8:$A$759=D2349,IF(ewidencja!$C$8:$C$759=E2349,ewidencja!$G$8:$G$759,0),0))</f>
        <v>0</v>
      </c>
    </row>
    <row r="2350" s="112" customFormat="true" ht="12.75" hidden="true" customHeight="true" outlineLevel="0" collapsed="false">
      <c r="A2350" s="49" t="s">
        <v>740</v>
      </c>
      <c r="B2350" s="49"/>
      <c r="C2350" s="50" t="str">
        <f aca="false">INDEX((klasyfikacja!$B$2:$B$136),MATCH(A2350,klasyfikacja!$A$2:$A$136,0))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2350" s="98" t="n">
        <v>855</v>
      </c>
      <c r="E2350" s="102" t="n">
        <v>2705</v>
      </c>
      <c r="F2350" s="100" t="n">
        <f aca="false">SUM(G2350:H2350)</f>
        <v>0</v>
      </c>
      <c r="G2350" s="101" t="n">
        <f aca="false" t="array" ref="G2350:G2350">SUM(IF(ewidencja!$A$8:$A$759=D2350,IF(ewidencja!$C$8:$C$759=E2350,ewidencja!$F$8:$F$759,0),0))</f>
        <v>0</v>
      </c>
      <c r="H2350" s="101" t="n">
        <f aca="false" t="array" ref="H2350:H2350">SUM(IF(ewidencja!$A$8:$A$759=D2350,IF(ewidencja!$C$8:$C$759=E2350,ewidencja!$G$8:$G$759,0),0))</f>
        <v>0</v>
      </c>
    </row>
    <row r="2351" s="112" customFormat="true" ht="12.75" hidden="true" customHeight="true" outlineLevel="0" collapsed="false">
      <c r="A2351" s="49" t="s">
        <v>742</v>
      </c>
      <c r="B2351" s="49"/>
      <c r="C2351" s="50" t="str">
        <f aca="false">INDEX((klasyfikacja!$B$2:$B$136),MATCH(A2351,klasyfikacja!$A$2:$A$136,0))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2351" s="98" t="n">
        <v>855</v>
      </c>
      <c r="E2351" s="102" t="n">
        <v>2706</v>
      </c>
      <c r="F2351" s="100" t="n">
        <f aca="false">SUM(G2351:H2351)</f>
        <v>0</v>
      </c>
      <c r="G2351" s="101" t="n">
        <f aca="false" t="array" ref="G2351:G2351">SUM(IF(ewidencja!$A$8:$A$759=D2351,IF(ewidencja!$C$8:$C$759=E2351,ewidencja!$F$8:$F$759,0),0))</f>
        <v>0</v>
      </c>
      <c r="H2351" s="101" t="n">
        <f aca="false" t="array" ref="H2351:H2351">SUM(IF(ewidencja!$A$8:$A$759=D2351,IF(ewidencja!$C$8:$C$759=E2351,ewidencja!$G$8:$G$759,0),0))</f>
        <v>0</v>
      </c>
    </row>
    <row r="2352" s="112" customFormat="true" ht="12.75" hidden="true" customHeight="true" outlineLevel="0" collapsed="false">
      <c r="A2352" s="49" t="s">
        <v>744</v>
      </c>
      <c r="B2352" s="49"/>
      <c r="C2352" s="50" t="str">
        <f aca="false">INDEX((klasyfikacja!$B$2:$B$136),MATCH(A2352,klasyfikacja!$A$2:$A$136,0))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2352" s="98" t="n">
        <v>855</v>
      </c>
      <c r="E2352" s="102" t="n">
        <v>2707</v>
      </c>
      <c r="F2352" s="100" t="n">
        <f aca="false">SUM(G2352:H2352)</f>
        <v>0</v>
      </c>
      <c r="G2352" s="101" t="n">
        <f aca="false" t="array" ref="G2352:G2352">SUM(IF(ewidencja!$A$8:$A$759=D2352,IF(ewidencja!$C$8:$C$759=E2352,ewidencja!$F$8:$F$759,0),0))</f>
        <v>0</v>
      </c>
      <c r="H2352" s="101" t="n">
        <f aca="false" t="array" ref="H2352:H2352">SUM(IF(ewidencja!$A$8:$A$759=D2352,IF(ewidencja!$C$8:$C$759=E2352,ewidencja!$G$8:$G$759,0),0))</f>
        <v>0</v>
      </c>
    </row>
    <row r="2353" s="112" customFormat="true" ht="12.75" hidden="true" customHeight="true" outlineLevel="0" collapsed="false">
      <c r="A2353" s="49" t="s">
        <v>746</v>
      </c>
      <c r="B2353" s="49"/>
      <c r="C2353" s="50" t="str">
        <f aca="false">INDEX((klasyfikacja!$B$2:$B$136),MATCH(A2353,klasyfikacja!$A$2:$A$136,0))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353" s="98" t="n">
        <v>855</v>
      </c>
      <c r="E2353" s="102" t="n">
        <v>2708</v>
      </c>
      <c r="F2353" s="100" t="n">
        <f aca="false">SUM(G2353:H2353)</f>
        <v>0</v>
      </c>
      <c r="G2353" s="101" t="n">
        <f aca="false" t="array" ref="G2353:G2353">SUM(IF(ewidencja!$A$8:$A$759=D2353,IF(ewidencja!$C$8:$C$759=E2353,ewidencja!$F$8:$F$759,0),0))</f>
        <v>0</v>
      </c>
      <c r="H2353" s="101" t="n">
        <f aca="false" t="array" ref="H2353:H2353">SUM(IF(ewidencja!$A$8:$A$759=D2353,IF(ewidencja!$C$8:$C$759=E2353,ewidencja!$G$8:$G$759,0),0))</f>
        <v>0</v>
      </c>
    </row>
    <row r="2354" s="112" customFormat="true" ht="12.75" hidden="true" customHeight="true" outlineLevel="0" collapsed="false">
      <c r="A2354" s="49" t="s">
        <v>750</v>
      </c>
      <c r="B2354" s="49"/>
      <c r="C2354" s="50" t="str">
        <f aca="false">INDEX((klasyfikacja!$B$2:$B$136),MATCH(A2354,klasyfikacja!$A$2:$A$136,0))</f>
        <v>Dotacja celowa otrzymana z tytułu pomocy finansowej udzielanej między jednostkami samorządu terytorialnego na dofinansowanie własnych zadań bieżących</v>
      </c>
      <c r="D2354" s="98" t="n">
        <v>855</v>
      </c>
      <c r="E2354" s="102" t="n">
        <v>2710</v>
      </c>
      <c r="F2354" s="100" t="n">
        <f aca="false">SUM(G2354:H2354)</f>
        <v>0</v>
      </c>
      <c r="G2354" s="101" t="n">
        <f aca="false" t="array" ref="G2354:G2354">SUM(IF(ewidencja!$A$8:$A$759=D2354,IF(ewidencja!$C$8:$C$759=E2354,ewidencja!$F$8:$F$759,0),0))</f>
        <v>0</v>
      </c>
      <c r="H2354" s="101" t="n">
        <f aca="false" t="array" ref="H2354:H2354">SUM(IF(ewidencja!$A$8:$A$759=D2354,IF(ewidencja!$C$8:$C$759=E2354,ewidencja!$G$8:$G$759,0),0))</f>
        <v>0</v>
      </c>
    </row>
    <row r="2355" s="112" customFormat="true" ht="12.75" hidden="true" customHeight="true" outlineLevel="0" collapsed="false">
      <c r="A2355" s="49" t="s">
        <v>752</v>
      </c>
      <c r="B2355" s="49"/>
      <c r="C2355" s="50" t="str">
        <f aca="false">INDEX((klasyfikacja!$B$2:$B$136),MATCH(A2355,klasyfikacja!$A$2:$A$136,0))</f>
        <v>Środki na uzupełnienie dochodów gmin</v>
      </c>
      <c r="D2355" s="98" t="n">
        <v>855</v>
      </c>
      <c r="E2355" s="102" t="n">
        <v>2750</v>
      </c>
      <c r="F2355" s="100" t="n">
        <f aca="false">SUM(G2355:H2355)</f>
        <v>0</v>
      </c>
      <c r="G2355" s="101" t="n">
        <f aca="false" t="array" ref="G2355:G2355">SUM(IF(ewidencja!$A$8:$A$759=D2355,IF(ewidencja!$C$8:$C$759=E2355,ewidencja!$F$8:$F$759,0),0))</f>
        <v>0</v>
      </c>
      <c r="H2355" s="101" t="n">
        <f aca="false" t="array" ref="H2355:H2355">SUM(IF(ewidencja!$A$8:$A$759=D2355,IF(ewidencja!$C$8:$C$759=E2355,ewidencja!$G$8:$G$759,0),0))</f>
        <v>0</v>
      </c>
    </row>
    <row r="2356" s="112" customFormat="true" ht="12.75" hidden="true" customHeight="true" outlineLevel="0" collapsed="false">
      <c r="A2356" s="49" t="s">
        <v>754</v>
      </c>
      <c r="B2356" s="49"/>
      <c r="C2356" s="50" t="str">
        <f aca="false">INDEX((klasyfikacja!$B$2:$B$136),MATCH(A2356,klasyfikacja!$A$2:$A$136,0))</f>
        <v>Środki na uzupełnienie dochodów powiatów</v>
      </c>
      <c r="D2356" s="98" t="n">
        <v>855</v>
      </c>
      <c r="E2356" s="102" t="n">
        <v>2760</v>
      </c>
      <c r="F2356" s="100" t="n">
        <f aca="false">SUM(G2356:H2356)</f>
        <v>0</v>
      </c>
      <c r="G2356" s="101" t="n">
        <f aca="false" t="array" ref="G2356:G2356">SUM(IF(ewidencja!$A$8:$A$759=D2356,IF(ewidencja!$C$8:$C$759=E2356,ewidencja!$F$8:$F$759,0),0))</f>
        <v>0</v>
      </c>
      <c r="H2356" s="101" t="n">
        <f aca="false" t="array" ref="H2356:H2356">SUM(IF(ewidencja!$A$8:$A$759=D2356,IF(ewidencja!$C$8:$C$759=E2356,ewidencja!$G$8:$G$759,0),0))</f>
        <v>0</v>
      </c>
    </row>
    <row r="2357" s="112" customFormat="true" ht="12.75" hidden="true" customHeight="true" outlineLevel="0" collapsed="false">
      <c r="A2357" s="49" t="s">
        <v>756</v>
      </c>
      <c r="B2357" s="49"/>
      <c r="C2357" s="50" t="str">
        <f aca="false">INDEX((klasyfikacja!$B$2:$B$136),MATCH(A2357,klasyfikacja!$A$2:$A$136,0))</f>
        <v>Środki na utrzymanie rzecznych przepraw promowych oraz na remonty, utrzymanie, ochronę i zarządzanie drogami krajowymi i wojewódzkimi w granicach miast na prawach powiatu</v>
      </c>
      <c r="D2357" s="98" t="n">
        <v>855</v>
      </c>
      <c r="E2357" s="102" t="n">
        <v>2790</v>
      </c>
      <c r="F2357" s="100" t="n">
        <f aca="false">SUM(G2357:H2357)</f>
        <v>0</v>
      </c>
      <c r="G2357" s="101" t="n">
        <f aca="false" t="array" ref="G2357:G2357">SUM(IF(ewidencja!$A$8:$A$759=D2357,IF(ewidencja!$C$8:$C$759=E2357,ewidencja!$F$8:$F$759,0),0))</f>
        <v>0</v>
      </c>
      <c r="H2357" s="101" t="n">
        <f aca="false" t="array" ref="H2357:H2357">SUM(IF(ewidencja!$A$8:$A$759=D2357,IF(ewidencja!$C$8:$C$759=E2357,ewidencja!$G$8:$G$759,0),0))</f>
        <v>0</v>
      </c>
    </row>
    <row r="2358" s="112" customFormat="true" ht="12.75" hidden="true" customHeight="true" outlineLevel="0" collapsed="false">
      <c r="A2358" s="49" t="s">
        <v>758</v>
      </c>
      <c r="B2358" s="49"/>
      <c r="C2358" s="50" t="str">
        <f aca="false">INDEX((klasyfikacja!$B$2:$B$136),MATCH(A2358,klasyfikacja!$A$2:$A$136,0))</f>
        <v>Dotacja z budżetu państwa dla gmin uzdrowiskowych</v>
      </c>
      <c r="D2358" s="98" t="n">
        <v>855</v>
      </c>
      <c r="E2358" s="102" t="n">
        <v>2870</v>
      </c>
      <c r="F2358" s="100" t="n">
        <f aca="false">SUM(G2358:H2358)</f>
        <v>0</v>
      </c>
      <c r="G2358" s="101" t="n">
        <f aca="false" t="array" ref="G2358:G2358">SUM(IF(ewidencja!$A$8:$A$759=D2358,IF(ewidencja!$C$8:$C$759=E2358,ewidencja!$F$8:$F$759,0),0))</f>
        <v>0</v>
      </c>
      <c r="H2358" s="101" t="n">
        <f aca="false" t="array" ref="H2358:H2358">SUM(IF(ewidencja!$A$8:$A$759=D2358,IF(ewidencja!$C$8:$C$759=E2358,ewidencja!$G$8:$G$759,0),0))</f>
        <v>0</v>
      </c>
    </row>
    <row r="2359" s="112" customFormat="true" ht="27" hidden="false" customHeight="true" outlineLevel="0" collapsed="false">
      <c r="A2359" s="49" t="n">
        <v>2910</v>
      </c>
      <c r="B2359" s="49"/>
      <c r="C2359" s="50" t="e">
        <f aca="false">INDEX((klasyfikacja!$B$2:$B$136),MATCH(A2359,klasyfikacja!$A$2:$A$136,0))</f>
        <v>#N/A</v>
      </c>
      <c r="D2359" s="98" t="n">
        <v>855</v>
      </c>
      <c r="E2359" s="102" t="n">
        <v>2910</v>
      </c>
      <c r="F2359" s="113" t="n">
        <f aca="false">SUM(G2359:H2359)</f>
        <v>953000</v>
      </c>
      <c r="G2359" s="101" t="n">
        <f aca="false" t="array" ref="G2359:G2359">SUM(IF(ewidencja!$A$8:$A$759=D2359,IF(ewidencja!$C$8:$C$759=E2359,ewidencja!$F$8:$F$759,0),0))</f>
        <v>953000</v>
      </c>
      <c r="H2359" s="101" t="n">
        <f aca="false" t="array" ref="H2359:H2359">SUM(IF(ewidencja!$A$8:$A$759=D2359,IF(ewidencja!$C$8:$C$759=E2359,ewidencja!$G$8:$G$759,0),0))</f>
        <v>0</v>
      </c>
    </row>
    <row r="2360" s="112" customFormat="true" ht="12.75" hidden="true" customHeight="true" outlineLevel="0" collapsed="false">
      <c r="A2360" s="49" t="s">
        <v>762</v>
      </c>
      <c r="B2360" s="49"/>
      <c r="C2360" s="50" t="str">
        <f aca="false">INDEX((klasyfikacja!$B$2:$B$136),MATCH(A2360,klasyfikacja!$A$2:$A$136,0))</f>
        <v>Subwencje ogólne z budżetu państwa</v>
      </c>
      <c r="D2360" s="98" t="n">
        <v>855</v>
      </c>
      <c r="E2360" s="102" t="n">
        <v>2920</v>
      </c>
      <c r="F2360" s="100" t="n">
        <f aca="false">SUM(G2360:H2360)</f>
        <v>0</v>
      </c>
      <c r="G2360" s="101" t="n">
        <f aca="false" t="array" ref="G2360:G2360">SUM(IF(ewidencja!$A$8:$A$759=D2360,IF(ewidencja!$C$8:$C$759=E2360,ewidencja!$F$8:$F$759,0),0))</f>
        <v>0</v>
      </c>
      <c r="H2360" s="101" t="n">
        <f aca="false" t="array" ref="H2360:H2360">SUM(IF(ewidencja!$A$8:$A$759=D2360,IF(ewidencja!$C$8:$C$759=E2360,ewidencja!$G$8:$G$759,0),0))</f>
        <v>0</v>
      </c>
    </row>
    <row r="2361" s="112" customFormat="true" ht="12.75" hidden="true" customHeight="true" outlineLevel="0" collapsed="false">
      <c r="A2361" s="49" t="s">
        <v>764</v>
      </c>
      <c r="B2361" s="49"/>
      <c r="C2361" s="50" t="str">
        <f aca="false">INDEX((klasyfikacja!$B$2:$B$136),MATCH(A2361,klasyfikacja!$A$2:$A$136,0))</f>
        <v>Wpływy ze zwrotów niewykorzystanych dotacji oraz płatności</v>
      </c>
      <c r="D2361" s="98" t="n">
        <v>855</v>
      </c>
      <c r="E2361" s="102" t="n">
        <v>2950</v>
      </c>
      <c r="F2361" s="100" t="n">
        <f aca="false">SUM(G2361:H2361)</f>
        <v>0</v>
      </c>
      <c r="G2361" s="101" t="n">
        <f aca="false" t="array" ref="G2361:G2361">SUM(IF(ewidencja!$A$8:$A$759=D2361,IF(ewidencja!$C$8:$C$759=E2361,ewidencja!$F$8:$F$759,0),0))</f>
        <v>0</v>
      </c>
      <c r="H2361" s="101" t="n">
        <f aca="false" t="array" ref="H2361:H2361">SUM(IF(ewidencja!$A$8:$A$759=D2361,IF(ewidencja!$C$8:$C$759=E2361,ewidencja!$G$8:$G$759,0),0))</f>
        <v>0</v>
      </c>
    </row>
    <row r="2362" s="112" customFormat="true" ht="18" hidden="true" customHeight="true" outlineLevel="0" collapsed="false">
      <c r="A2362" s="94"/>
      <c r="B2362" s="94"/>
      <c r="C2362" s="95" t="s">
        <v>869</v>
      </c>
      <c r="D2362" s="98"/>
      <c r="E2362" s="104"/>
      <c r="F2362" s="96" t="n">
        <f aca="false">SUM(G2362:H2362)</f>
        <v>0</v>
      </c>
      <c r="G2362" s="97" t="n">
        <f aca="false">SUM(G2363:G2397)</f>
        <v>0</v>
      </c>
      <c r="H2362" s="97" t="n">
        <f aca="false">SUM(H2363:H2397)</f>
        <v>0</v>
      </c>
    </row>
    <row r="2363" s="112" customFormat="true" ht="12.75" hidden="true" customHeight="true" outlineLevel="0" collapsed="false">
      <c r="A2363" s="49" t="s">
        <v>766</v>
      </c>
      <c r="B2363" s="49"/>
      <c r="C2363" s="50" t="str">
        <f aca="false">INDEX((klasyfikacja!$B$2:$B$136),MATCH(A2363,klasyfikacja!$A$2:$A$136,0))</f>
        <v>Wpływy z tytułu przekształcenia prawa użytkowania wieczystego w prawo własności</v>
      </c>
      <c r="D2363" s="98" t="n">
        <v>855</v>
      </c>
      <c r="E2363" s="102" t="s">
        <v>419</v>
      </c>
      <c r="F2363" s="100" t="n">
        <f aca="false">SUM(G2363:H2363)</f>
        <v>0</v>
      </c>
      <c r="G2363" s="101" t="n">
        <f aca="false" t="array" ref="G2363:G2363">SUM(IF(ewidencja!$A$8:$A$759=D2363,IF(ewidencja!$C$8:$C$759=E2363,ewidencja!$F$8:$F$759,0),0))</f>
        <v>0</v>
      </c>
      <c r="H2363" s="101" t="n">
        <f aca="false" t="array" ref="H2363:H2363">SUM(IF(ewidencja!$A$8:$A$759=D2363,IF(ewidencja!$C$8:$C$759=E2363,ewidencja!$G$8:$G$759,0),0))</f>
        <v>0</v>
      </c>
    </row>
    <row r="2364" s="112" customFormat="true" ht="12.75" hidden="true" customHeight="true" outlineLevel="0" collapsed="false">
      <c r="A2364" s="49" t="s">
        <v>768</v>
      </c>
      <c r="B2364" s="49"/>
      <c r="C2364" s="50" t="str">
        <f aca="false">INDEX((klasyfikacja!$B$2:$B$136),MATCH(A2364,klasyfikacja!$A$2:$A$136,0))</f>
        <v>Wpłaty z tytułu odpłatnego nabycia prawa własności oraz prawa użytkowania wieczystego nieruchomości</v>
      </c>
      <c r="D2364" s="98" t="n">
        <v>855</v>
      </c>
      <c r="E2364" s="102" t="s">
        <v>475</v>
      </c>
      <c r="F2364" s="100" t="n">
        <f aca="false">SUM(G2364:H2364)</f>
        <v>0</v>
      </c>
      <c r="G2364" s="101" t="n">
        <f aca="false" t="array" ref="G2364:G2364">SUM(IF(ewidencja!$A$8:$A$759=D2364,IF(ewidencja!$C$8:$C$759=E2364,ewidencja!$F$8:$F$759,0),0))</f>
        <v>0</v>
      </c>
      <c r="H2364" s="101" t="n">
        <f aca="false" t="array" ref="H2364:H2364">SUM(IF(ewidencja!$A$8:$A$759=D2364,IF(ewidencja!$C$8:$C$759=E2364,ewidencja!$G$8:$G$759,0),0))</f>
        <v>0</v>
      </c>
    </row>
    <row r="2365" s="112" customFormat="true" ht="12.75" hidden="true" customHeight="true" outlineLevel="0" collapsed="false">
      <c r="A2365" s="49" t="s">
        <v>770</v>
      </c>
      <c r="B2365" s="49"/>
      <c r="C2365" s="50" t="str">
        <f aca="false">INDEX((klasyfikacja!$B$2:$B$136),MATCH(A2365,klasyfikacja!$A$2:$A$136,0))</f>
        <v>Wpływy ze zbycia praw majątkowych</v>
      </c>
      <c r="D2365" s="98" t="n">
        <v>855</v>
      </c>
      <c r="E2365" s="102" t="s">
        <v>870</v>
      </c>
      <c r="F2365" s="100" t="n">
        <f aca="false">SUM(G2365:H2365)</f>
        <v>0</v>
      </c>
      <c r="G2365" s="101" t="n">
        <f aca="false" t="array" ref="G2365:G2365">SUM(IF(ewidencja!$A$8:$A$759=D2365,IF(ewidencja!$C$8:$C$759=E2365,ewidencja!$F$8:$F$759,0),0))</f>
        <v>0</v>
      </c>
      <c r="H2365" s="101" t="n">
        <f aca="false" t="array" ref="H2365:H2365">SUM(IF(ewidencja!$A$8:$A$759=D2365,IF(ewidencja!$C$8:$C$759=E2365,ewidencja!$G$8:$G$759,0),0))</f>
        <v>0</v>
      </c>
    </row>
    <row r="2366" s="112" customFormat="true" ht="12.75" hidden="true" customHeight="true" outlineLevel="0" collapsed="false">
      <c r="A2366" s="49" t="s">
        <v>772</v>
      </c>
      <c r="B2366" s="49"/>
      <c r="C2366" s="50" t="str">
        <f aca="false">INDEX((klasyfikacja!$B$2:$B$136),MATCH(A2366,klasyfikacja!$A$2:$A$136,0))</f>
        <v>Wpływy z tytułu odszkodowania za przejęte nieruchomości pod inwestycje celu publicznego</v>
      </c>
      <c r="D2366" s="98" t="n">
        <v>855</v>
      </c>
      <c r="E2366" s="102" t="s">
        <v>871</v>
      </c>
      <c r="F2366" s="100" t="n">
        <f aca="false">SUM(G2366:H2366)</f>
        <v>0</v>
      </c>
      <c r="G2366" s="101" t="n">
        <f aca="false" t="array" ref="G2366:G2366">SUM(IF(ewidencja!$A$8:$A$759=D2366,IF(ewidencja!$C$8:$C$759=E2366,ewidencja!$F$8:$F$759,0),0))</f>
        <v>0</v>
      </c>
      <c r="H2366" s="101" t="n">
        <f aca="false" t="array" ref="H2366:H2366">SUM(IF(ewidencja!$A$8:$A$759=D2366,IF(ewidencja!$C$8:$C$759=E2366,ewidencja!$G$8:$G$759,0),0))</f>
        <v>0</v>
      </c>
    </row>
    <row r="2367" s="112" customFormat="true" ht="12.75" hidden="true" customHeight="true" outlineLevel="0" collapsed="false">
      <c r="A2367" s="49" t="s">
        <v>774</v>
      </c>
      <c r="B2367" s="49"/>
      <c r="C2367" s="50" t="str">
        <f aca="false">INDEX((klasyfikacja!$B$2:$B$136),MATCH(A2367,klasyfikacja!$A$2:$A$136,0))</f>
        <v>Wpływy ze sprzedaży składników majątkowych</v>
      </c>
      <c r="D2367" s="98" t="n">
        <v>855</v>
      </c>
      <c r="E2367" s="102" t="s">
        <v>472</v>
      </c>
      <c r="F2367" s="100" t="n">
        <f aca="false">SUM(G2367:H2367)</f>
        <v>0</v>
      </c>
      <c r="G2367" s="101" t="n">
        <f aca="false" t="array" ref="G2367:G2367">SUM(IF(ewidencja!$A$8:$A$759=D2367,IF(ewidencja!$C$8:$C$759=E2367,ewidencja!$F$8:$F$759,0),0))</f>
        <v>0</v>
      </c>
      <c r="H2367" s="101" t="n">
        <f aca="false" t="array" ref="H2367:H2367">SUM(IF(ewidencja!$A$8:$A$759=D2367,IF(ewidencja!$C$8:$C$759=E2367,ewidencja!$G$8:$G$759,0),0))</f>
        <v>0</v>
      </c>
    </row>
    <row r="2368" s="112" customFormat="true" ht="12.75" hidden="true" customHeight="true" outlineLevel="0" collapsed="false">
      <c r="A2368" s="49" t="s">
        <v>776</v>
      </c>
      <c r="B2368" s="49"/>
      <c r="C2368" s="50" t="str">
        <f aca="false">INDEX((klasyfikacja!$B$2:$B$136),MATCH(A2368,klasyfikacja!$A$2:$A$136,0))</f>
        <v>Środki z Funduszu Przeciwdziałania COVID-19 na finansowanie lub dofinansowanie kosztów realizacji inwestycji i zakupów inwestycyjnych związanych z przeciwdziałaniem COVID-19</v>
      </c>
      <c r="D2368" s="98" t="n">
        <v>855</v>
      </c>
      <c r="E2368" s="102" t="n">
        <v>6090</v>
      </c>
      <c r="F2368" s="100" t="n">
        <f aca="false">SUM(G2368:H2368)</f>
        <v>0</v>
      </c>
      <c r="G2368" s="101" t="n">
        <f aca="false" t="array" ref="G2368:G2368">SUM(IF(ewidencja!$A$8:$A$759=D2368,IF(ewidencja!$C$8:$C$759=E2368,ewidencja!$F$8:$F$759,0),0))</f>
        <v>0</v>
      </c>
      <c r="H2368" s="101" t="n">
        <f aca="false" t="array" ref="H2368:H2368">SUM(IF(ewidencja!$A$8:$A$759=D2368,IF(ewidencja!$C$8:$C$759=E2368,ewidencja!$G$8:$G$759,0),0))</f>
        <v>0</v>
      </c>
    </row>
    <row r="2369" s="112" customFormat="true" ht="12.75" hidden="true" customHeight="true" outlineLevel="0" collapsed="false">
      <c r="A2369" s="49" t="s">
        <v>778</v>
      </c>
      <c r="B2369" s="49"/>
      <c r="C2369" s="50" t="str">
        <f aca="false">INDEX((klasyfikacja!$B$2:$B$136),MATCH(A2369,klasyfikacja!$A$2:$A$136,0))</f>
        <v>Środki na inwestycje na drogach publicznych powiatowych i wojewódzkich oraz na drogach powiatowych, wojewódzkich i krajowych w granicach miast na prawach powiatu</v>
      </c>
      <c r="D2369" s="98" t="n">
        <v>855</v>
      </c>
      <c r="E2369" s="102" t="n">
        <v>6180</v>
      </c>
      <c r="F2369" s="100" t="n">
        <f aca="false">SUM(G2369:H2369)</f>
        <v>0</v>
      </c>
      <c r="G2369" s="101" t="n">
        <f aca="false" t="array" ref="G2369:G2369">SUM(IF(ewidencja!$A$8:$A$759=D2369,IF(ewidencja!$C$8:$C$759=E2369,ewidencja!$F$8:$F$759,0),0))</f>
        <v>0</v>
      </c>
      <c r="H2369" s="101" t="n">
        <f aca="false" t="array" ref="H2369:H2369">SUM(IF(ewidencja!$A$8:$A$759=D2369,IF(ewidencja!$C$8:$C$759=E2369,ewidencja!$G$8:$G$759,0),0))</f>
        <v>0</v>
      </c>
    </row>
    <row r="2370" s="112" customFormat="true" ht="12.75" hidden="true" customHeight="true" outlineLevel="0" collapsed="false">
      <c r="A2370" s="49" t="s">
        <v>780</v>
      </c>
      <c r="B2370" s="49"/>
      <c r="C2370" s="50" t="str">
        <f aca="false">INDEX((klasyfikacja!$B$2:$B$136),MATCH(A2370,klasyfikacja!$A$2:$A$136,0))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370" s="98" t="n">
        <v>855</v>
      </c>
      <c r="E2370" s="102" t="n">
        <v>6207</v>
      </c>
      <c r="F2370" s="100" t="n">
        <f aca="false">SUM(G2370:H2370)</f>
        <v>0</v>
      </c>
      <c r="G2370" s="101" t="n">
        <f aca="false" t="array" ref="G2370:G2370">SUM(IF(ewidencja!$A$8:$A$759=D2370,IF(ewidencja!$C$8:$C$759=E2370,ewidencja!$F$8:$F$759,0),0))</f>
        <v>0</v>
      </c>
      <c r="H2370" s="101" t="n">
        <f aca="false" t="array" ref="H2370:H2370">SUM(IF(ewidencja!$A$8:$A$759=D2370,IF(ewidencja!$C$8:$C$759=E2370,ewidencja!$G$8:$G$759,0),0))</f>
        <v>0</v>
      </c>
    </row>
    <row r="2371" s="112" customFormat="true" ht="12.75" hidden="true" customHeight="true" outlineLevel="0" collapsed="false">
      <c r="A2371" s="49" t="s">
        <v>782</v>
      </c>
      <c r="B2371" s="49"/>
      <c r="C2371" s="50" t="str">
        <f aca="false">INDEX((klasyfikacja!$B$2:$B$136),MATCH(A2371,klasyfikacja!$A$2:$A$136,0))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371" s="98" t="n">
        <v>855</v>
      </c>
      <c r="E2371" s="102" t="n">
        <v>6208</v>
      </c>
      <c r="F2371" s="100" t="n">
        <f aca="false">SUM(G2371:H2371)</f>
        <v>0</v>
      </c>
      <c r="G2371" s="101" t="n">
        <f aca="false" t="array" ref="G2371:G2371">SUM(IF(ewidencja!$A$8:$A$759=D2371,IF(ewidencja!$C$8:$C$759=E2371,ewidencja!$F$8:$F$759,0),0))</f>
        <v>0</v>
      </c>
      <c r="H2371" s="101" t="n">
        <f aca="false" t="array" ref="H2371:H2371">SUM(IF(ewidencja!$A$8:$A$759=D2371,IF(ewidencja!$C$8:$C$759=E2371,ewidencja!$G$8:$G$759,0),0))</f>
        <v>0</v>
      </c>
    </row>
    <row r="2372" s="112" customFormat="true" ht="12.75" hidden="true" customHeight="true" outlineLevel="0" collapsed="false">
      <c r="A2372" s="49" t="s">
        <v>784</v>
      </c>
      <c r="B2372" s="49"/>
      <c r="C2372" s="50" t="str">
        <f aca="false">INDEX((klasyfikacja!$B$2:$B$136),MATCH(A2372,klasyfikacja!$A$2:$A$136,0))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372" s="98" t="n">
        <v>855</v>
      </c>
      <c r="E2372" s="102" t="n">
        <v>6209</v>
      </c>
      <c r="F2372" s="100" t="n">
        <f aca="false">SUM(G2372:H2372)</f>
        <v>0</v>
      </c>
      <c r="G2372" s="101" t="n">
        <f aca="false" t="array" ref="G2372:G2372">SUM(IF(ewidencja!$A$8:$A$759=D2372,IF(ewidencja!$C$8:$C$759=E2372,ewidencja!$F$8:$F$759,0),0))</f>
        <v>0</v>
      </c>
      <c r="H2372" s="101" t="n">
        <f aca="false" t="array" ref="H2372:H2372">SUM(IF(ewidencja!$A$8:$A$759=D2372,IF(ewidencja!$C$8:$C$759=E2372,ewidencja!$G$8:$G$759,0),0))</f>
        <v>0</v>
      </c>
    </row>
    <row r="2373" s="112" customFormat="true" ht="39.75" hidden="true" customHeight="true" outlineLevel="0" collapsed="false">
      <c r="A2373" s="49" t="s">
        <v>786</v>
      </c>
      <c r="B2373" s="49"/>
      <c r="C2373" s="50" t="str">
        <f aca="false">INDEX((klasyfikacja!$B$2:$B$136),MATCH(A2373,klasyfikacja!$A$2:$A$136,0))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373" s="98" t="n">
        <v>855</v>
      </c>
      <c r="E2373" s="102" t="n">
        <v>6257</v>
      </c>
      <c r="F2373" s="100" t="n">
        <f aca="false">SUM(G2373:H2373)</f>
        <v>0</v>
      </c>
      <c r="G2373" s="101" t="n">
        <f aca="false" t="array" ref="G2373:G2373">SUM(IF(ewidencja!$A$8:$A$759=D2373,IF(ewidencja!$C$8:$C$759=E2373,ewidencja!$F$8:$F$759,0),0))</f>
        <v>0</v>
      </c>
      <c r="H2373" s="101" t="n">
        <f aca="false" t="array" ref="H2373:H2373">SUM(IF(ewidencja!$A$8:$A$759=D2373,IF(ewidencja!$C$8:$C$759=E2373,ewidencja!$G$8:$G$759,0),0))</f>
        <v>0</v>
      </c>
    </row>
    <row r="2374" s="112" customFormat="true" ht="12.75" hidden="true" customHeight="true" outlineLevel="0" collapsed="false">
      <c r="A2374" s="49" t="s">
        <v>787</v>
      </c>
      <c r="B2374" s="49"/>
      <c r="C2374" s="50" t="str">
        <f aca="false">INDEX((klasyfikacja!$B$2:$B$136),MATCH(A2374,klasyfikacja!$A$2:$A$136,0))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374" s="98" t="n">
        <v>855</v>
      </c>
      <c r="E2374" s="102" t="n">
        <v>6258</v>
      </c>
      <c r="F2374" s="100" t="n">
        <f aca="false">SUM(G2374:H2374)</f>
        <v>0</v>
      </c>
      <c r="G2374" s="101" t="n">
        <f aca="false" t="array" ref="G2374:G2374">SUM(IF(ewidencja!$A$8:$A$759=D2374,IF(ewidencja!$C$8:$C$759=E2374,ewidencja!$F$8:$F$759,0),0))</f>
        <v>0</v>
      </c>
      <c r="H2374" s="101" t="n">
        <f aca="false" t="array" ref="H2374:H2374">SUM(IF(ewidencja!$A$8:$A$759=D2374,IF(ewidencja!$C$8:$C$759=E2374,ewidencja!$G$8:$G$759,0),0))</f>
        <v>0</v>
      </c>
    </row>
    <row r="2375" s="112" customFormat="true" ht="12.75" hidden="true" customHeight="true" outlineLevel="0" collapsed="false">
      <c r="A2375" s="49" t="s">
        <v>788</v>
      </c>
      <c r="B2375" s="49"/>
      <c r="C2375" s="50" t="str">
        <f aca="false">INDEX((klasyfikacja!$B$2:$B$136),MATCH(A2375,klasyfikacja!$A$2:$A$136,0))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375" s="98" t="n">
        <v>855</v>
      </c>
      <c r="E2375" s="102" t="n">
        <v>6259</v>
      </c>
      <c r="F2375" s="100" t="n">
        <f aca="false">SUM(G2375:H2375)</f>
        <v>0</v>
      </c>
      <c r="G2375" s="101" t="n">
        <f aca="false" t="array" ref="G2375:G2375">SUM(IF(ewidencja!$A$8:$A$759=D2375,IF(ewidencja!$C$8:$C$759=E2375,ewidencja!$F$8:$F$759,0),0))</f>
        <v>0</v>
      </c>
      <c r="H2375" s="101" t="n">
        <f aca="false" t="array" ref="H2375:H2375">SUM(IF(ewidencja!$A$8:$A$759=D2375,IF(ewidencja!$C$8:$C$759=E2375,ewidencja!$G$8:$G$759,0),0))</f>
        <v>0</v>
      </c>
    </row>
    <row r="2376" s="112" customFormat="true" ht="12.75" hidden="true" customHeight="true" outlineLevel="0" collapsed="false">
      <c r="A2376" s="49" t="s">
        <v>789</v>
      </c>
      <c r="B2376" s="49"/>
      <c r="C2376" s="50" t="str">
        <f aca="false">INDEX((klasyfikacja!$B$2:$B$136),MATCH(A2376,klasyfikacja!$A$2:$A$136,0))</f>
        <v>Dotacja otrzymana z państwowych funduszy celowych na finansowanie lub dofinansowanie kosztów realizacji inwestycji i zakupów inwestycyjnych jednostek sektora finansów publicznych</v>
      </c>
      <c r="D2376" s="98" t="n">
        <v>855</v>
      </c>
      <c r="E2376" s="102" t="n">
        <v>6260</v>
      </c>
      <c r="F2376" s="100" t="n">
        <f aca="false">SUM(G2376:H2376)</f>
        <v>0</v>
      </c>
      <c r="G2376" s="101" t="n">
        <f aca="false" t="array" ref="G2376:G2376">SUM(IF(ewidencja!$A$8:$A$759=D2376,IF(ewidencja!$C$8:$C$759=E2376,ewidencja!$F$8:$F$759,0),0))</f>
        <v>0</v>
      </c>
      <c r="H2376" s="101" t="n">
        <f aca="false" t="array" ref="H2376:H2376">SUM(IF(ewidencja!$A$8:$A$759=D2376,IF(ewidencja!$C$8:$C$759=E2376,ewidencja!$G$8:$G$759,0),0))</f>
        <v>0</v>
      </c>
    </row>
    <row r="2377" s="112" customFormat="true" ht="12.75" hidden="true" customHeight="true" outlineLevel="0" collapsed="false">
      <c r="A2377" s="49" t="s">
        <v>791</v>
      </c>
      <c r="B2377" s="49"/>
      <c r="C2377" s="50" t="str">
        <f aca="false">INDEX((klasyfikacja!$B$2:$B$136),MATCH(A2377,klasyfikacja!$A$2:$A$136,0))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377" s="98" t="n">
        <v>855</v>
      </c>
      <c r="E2377" s="102" t="n">
        <v>6280</v>
      </c>
      <c r="F2377" s="100" t="n">
        <f aca="false">SUM(G2377:H2377)</f>
        <v>0</v>
      </c>
      <c r="G2377" s="101" t="n">
        <f aca="false" t="array" ref="G2377:G2377">SUM(IF(ewidencja!$A$8:$A$759=D2377,IF(ewidencja!$C$8:$C$759=E2377,ewidencja!$F$8:$F$759,0),0))</f>
        <v>0</v>
      </c>
      <c r="H2377" s="101" t="n">
        <f aca="false" t="array" ref="H2377:H2377">SUM(IF(ewidencja!$A$8:$A$759=D2377,IF(ewidencja!$C$8:$C$759=E2377,ewidencja!$G$8:$G$759,0),0))</f>
        <v>0</v>
      </c>
    </row>
    <row r="2378" s="112" customFormat="true" ht="12.75" hidden="true" customHeight="true" outlineLevel="0" collapsed="false">
      <c r="A2378" s="49" t="s">
        <v>795</v>
      </c>
      <c r="B2378" s="49"/>
      <c r="C2378" s="50" t="str">
        <f aca="false">INDEX((klasyfikacja!$B$2:$B$136),MATCH(A2378,klasyfikacja!$A$2:$A$136,0))</f>
        <v>Środki na dofinansowanie własnych inwestycji gmin, powiatów (związków gmin, związków powiatowo-gminnych, związków powiatów), samorządów województw, pozyskane z innych źródeł</v>
      </c>
      <c r="D2378" s="98" t="n">
        <v>855</v>
      </c>
      <c r="E2378" s="102" t="n">
        <v>6290</v>
      </c>
      <c r="F2378" s="100" t="n">
        <f aca="false">SUM(G2378:H2378)</f>
        <v>0</v>
      </c>
      <c r="G2378" s="101" t="n">
        <f aca="false" t="array" ref="G2378:G2378">SUM(IF(ewidencja!$A$8:$A$759=D2378,IF(ewidencja!$C$8:$C$759=E2378,ewidencja!$F$8:$F$759,0),0))</f>
        <v>0</v>
      </c>
      <c r="H2378" s="101" t="n">
        <f aca="false" t="array" ref="H2378:H2378">SUM(IF(ewidencja!$A$8:$A$759=D2378,IF(ewidencja!$C$8:$C$759=E2378,ewidencja!$G$8:$G$759,0),0))</f>
        <v>0</v>
      </c>
    </row>
    <row r="2379" s="112" customFormat="true" ht="12.75" hidden="true" customHeight="true" outlineLevel="0" collapsed="false">
      <c r="A2379" s="49" t="s">
        <v>797</v>
      </c>
      <c r="B2379" s="49"/>
      <c r="C2379" s="50" t="str">
        <f aca="false">INDEX((klasyfikacja!$B$2:$B$136),MATCH(A2379,klasyfikacja!$A$2:$A$136,0))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2379" s="98" t="n">
        <v>855</v>
      </c>
      <c r="E2379" s="102" t="n">
        <v>6291</v>
      </c>
      <c r="F2379" s="100" t="n">
        <f aca="false">SUM(G2379:H2379)</f>
        <v>0</v>
      </c>
      <c r="G2379" s="101" t="n">
        <f aca="false" t="array" ref="G2379:G2379">SUM(IF(ewidencja!$A$8:$A$759=D2379,IF(ewidencja!$C$8:$C$759=E2379,ewidencja!$F$8:$F$759,0),0))</f>
        <v>0</v>
      </c>
      <c r="H2379" s="101" t="n">
        <f aca="false" t="array" ref="H2379:H2379">SUM(IF(ewidencja!$A$8:$A$759=D2379,IF(ewidencja!$C$8:$C$759=E2379,ewidencja!$G$8:$G$759,0),0))</f>
        <v>0</v>
      </c>
    </row>
    <row r="2380" s="112" customFormat="true" ht="12.75" hidden="true" customHeight="true" outlineLevel="0" collapsed="false">
      <c r="A2380" s="49" t="s">
        <v>801</v>
      </c>
      <c r="B2380" s="49"/>
      <c r="C2380" s="50" t="str">
        <f aca="false">INDEX((klasyfikacja!$B$2:$B$136),MATCH(A2380,klasyfikacja!$A$2:$A$136,0))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380" s="98" t="n">
        <v>855</v>
      </c>
      <c r="E2380" s="102" t="n">
        <v>6296</v>
      </c>
      <c r="F2380" s="100" t="n">
        <f aca="false">SUM(G2380:H2380)</f>
        <v>0</v>
      </c>
      <c r="G2380" s="101" t="n">
        <f aca="false" t="array" ref="G2380:G2380">SUM(IF(ewidencja!$A$8:$A$759=D2380,IF(ewidencja!$C$8:$C$759=E2380,ewidencja!$F$8:$F$759,0),0))</f>
        <v>0</v>
      </c>
      <c r="H2380" s="101" t="n">
        <f aca="false" t="array" ref="H2380:H2380">SUM(IF(ewidencja!$A$8:$A$759=D2380,IF(ewidencja!$C$8:$C$759=E2380,ewidencja!$G$8:$G$759,0),0))</f>
        <v>0</v>
      </c>
    </row>
    <row r="2381" s="112" customFormat="true" ht="12.75" hidden="true" customHeight="true" outlineLevel="0" collapsed="false">
      <c r="A2381" s="49" t="s">
        <v>803</v>
      </c>
      <c r="B2381" s="49"/>
      <c r="C2381" s="50" t="str">
        <f aca="false">INDEX((klasyfikacja!$B$2:$B$136),MATCH(A2381,klasyfikacja!$A$2:$A$136,0))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381" s="98" t="n">
        <v>855</v>
      </c>
      <c r="E2381" s="102" t="n">
        <v>6297</v>
      </c>
      <c r="F2381" s="100" t="n">
        <f aca="false">SUM(G2381:H2381)</f>
        <v>0</v>
      </c>
      <c r="G2381" s="101" t="n">
        <f aca="false" t="array" ref="G2381:G2381">SUM(IF(ewidencja!$A$8:$A$759=D2381,IF(ewidencja!$C$8:$C$759=E2381,ewidencja!$F$8:$F$759,0),0))</f>
        <v>0</v>
      </c>
      <c r="H2381" s="101" t="n">
        <f aca="false" t="array" ref="H2381:H2381">SUM(IF(ewidencja!$A$8:$A$759=D2381,IF(ewidencja!$C$8:$C$759=E2381,ewidencja!$G$8:$G$759,0),0))</f>
        <v>0</v>
      </c>
    </row>
    <row r="2382" s="112" customFormat="true" ht="12.75" hidden="true" customHeight="true" outlineLevel="0" collapsed="false">
      <c r="A2382" s="49" t="s">
        <v>805</v>
      </c>
      <c r="B2382" s="49"/>
      <c r="C2382" s="50" t="str">
        <f aca="false">INDEX((klasyfikacja!$B$2:$B$136),MATCH(A2382,klasyfikacja!$A$2:$A$136,0))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382" s="98" t="n">
        <v>855</v>
      </c>
      <c r="E2382" s="102" t="n">
        <v>6298</v>
      </c>
      <c r="F2382" s="100" t="n">
        <f aca="false">SUM(G2382:H2382)</f>
        <v>0</v>
      </c>
      <c r="G2382" s="101" t="n">
        <f aca="false" t="array" ref="G2382:G2382">SUM(IF(ewidencja!$A$8:$A$759=D2382,IF(ewidencja!$C$8:$C$759=E2382,ewidencja!$F$8:$F$759,0),0))</f>
        <v>0</v>
      </c>
      <c r="H2382" s="101" t="n">
        <f aca="false" t="array" ref="H2382:H2382">SUM(IF(ewidencja!$A$8:$A$759=D2382,IF(ewidencja!$C$8:$C$759=E2382,ewidencja!$G$8:$G$759,0),0))</f>
        <v>0</v>
      </c>
    </row>
    <row r="2383" s="112" customFormat="true" ht="12.75" hidden="true" customHeight="true" outlineLevel="0" collapsed="false">
      <c r="A2383" s="49" t="s">
        <v>809</v>
      </c>
      <c r="B2383" s="49"/>
      <c r="C2383" s="50" t="str">
        <f aca="false">INDEX((klasyfikacja!$B$2:$B$136),MATCH(A2383,klasyfikacja!$A$2:$A$136,0))</f>
        <v>Dotacja celowa otrzymana z tytułu pomocy finansowej udzielanej między jednostkami samorządu terytorialnego na dofinansowanie własnych zadań inwestycyjnych i zakupów inwestycyjnych</v>
      </c>
      <c r="D2383" s="98" t="n">
        <v>855</v>
      </c>
      <c r="E2383" s="102" t="n">
        <v>6300</v>
      </c>
      <c r="F2383" s="100" t="n">
        <f aca="false">SUM(G2383:H2383)</f>
        <v>0</v>
      </c>
      <c r="G2383" s="101" t="n">
        <f aca="false" t="array" ref="G2383:G2383">SUM(IF(ewidencja!$A$8:$A$759=D2383,IF(ewidencja!$C$8:$C$759=E2383,ewidencja!$F$8:$F$759,0),0))</f>
        <v>0</v>
      </c>
      <c r="H2383" s="101" t="n">
        <f aca="false" t="array" ref="H2383:H2383">SUM(IF(ewidencja!$A$8:$A$759=D2383,IF(ewidencja!$C$8:$C$759=E2383,ewidencja!$G$8:$G$759,0),0))</f>
        <v>0</v>
      </c>
    </row>
    <row r="2384" s="112" customFormat="true" ht="25.5" hidden="true" customHeight="false" outlineLevel="0" collapsed="false">
      <c r="A2384" s="49" t="s">
        <v>811</v>
      </c>
      <c r="B2384" s="49"/>
      <c r="C2384" s="50" t="str">
        <f aca="false">INDEX((klasyfikacja!$B$2:$B$136),MATCH(A2384,klasyfikacja!$A$2:$A$136,0))</f>
        <v>Dotacja celowa otrzymana z budżetu państwa na inwestycje i zakupy inwestycyjne z zakresu administracji rządowej oraz innych zadań zleconych gminom ustawami</v>
      </c>
      <c r="D2384" s="98" t="n">
        <v>855</v>
      </c>
      <c r="E2384" s="102" t="n">
        <v>6310</v>
      </c>
      <c r="F2384" s="100" t="n">
        <f aca="false">SUM(G2384:H2384)</f>
        <v>0</v>
      </c>
      <c r="G2384" s="101" t="n">
        <f aca="false" t="array" ref="G2384:G2384">SUM(IF(ewidencja!$A$8:$A$759=D2384,IF(ewidencja!$C$8:$C$759=E2384,ewidencja!$F$8:$F$759,0),0))</f>
        <v>0</v>
      </c>
      <c r="H2384" s="101" t="n">
        <f aca="false" t="array" ref="H2384:H2384">SUM(IF(ewidencja!$A$8:$A$759=D2384,IF(ewidencja!$C$8:$C$759=E2384,ewidencja!$G$8:$G$759,0),0))</f>
        <v>0</v>
      </c>
    </row>
    <row r="2385" s="112" customFormat="true" ht="12.75" hidden="true" customHeight="true" outlineLevel="0" collapsed="false">
      <c r="A2385" s="49" t="s">
        <v>813</v>
      </c>
      <c r="B2385" s="49"/>
      <c r="C2385" s="50" t="str">
        <f aca="false">INDEX((klasyfikacja!$B$2:$B$136),MATCH(A2385,klasyfikacja!$A$2:$A$136,0))</f>
        <v>Dotacja celowa otrzymana z budżetu państwa na inwestycje i zakupy inwestycyjne realizowane przez gminę na podstawie porozumień z organami administracji rządowej</v>
      </c>
      <c r="D2385" s="98" t="n">
        <v>855</v>
      </c>
      <c r="E2385" s="102" t="n">
        <v>6320</v>
      </c>
      <c r="F2385" s="100" t="n">
        <f aca="false">SUM(G2385:H2385)</f>
        <v>0</v>
      </c>
      <c r="G2385" s="101" t="n">
        <f aca="false" t="array" ref="G2385:G2385">SUM(IF(ewidencja!$A$8:$A$759=D2385,IF(ewidencja!$C$8:$C$759=E2385,ewidencja!$F$8:$F$759,0),0))</f>
        <v>0</v>
      </c>
      <c r="H2385" s="101" t="n">
        <f aca="false" t="array" ref="H2385:H2385">SUM(IF(ewidencja!$A$8:$A$759=D2385,IF(ewidencja!$C$8:$C$759=E2385,ewidencja!$G$8:$G$759,0),0))</f>
        <v>0</v>
      </c>
    </row>
    <row r="2386" s="112" customFormat="true" ht="25.5" hidden="true" customHeight="true" outlineLevel="0" collapsed="false">
      <c r="A2386" s="49" t="s">
        <v>815</v>
      </c>
      <c r="B2386" s="49"/>
      <c r="C2386" s="50" t="str">
        <f aca="false">INDEX((klasyfikacja!$B$2:$B$136),MATCH(A2386,klasyfikacja!$A$2:$A$136,0))</f>
        <v>Dotacja celowa otrzymana z budżetu państwa na realizację inwestycji i zakupów inwestycyjnych własnych gmin (związków gmin, związków powiatowo-gminnych)</v>
      </c>
      <c r="D2386" s="98" t="n">
        <v>855</v>
      </c>
      <c r="E2386" s="102" t="n">
        <v>6330</v>
      </c>
      <c r="F2386" s="100" t="n">
        <f aca="false">SUM(G2386:H2386)</f>
        <v>0</v>
      </c>
      <c r="G2386" s="101" t="n">
        <f aca="false" t="array" ref="G2386:G2386">SUM(IF(ewidencja!$A$8:$A$759=D2386,IF(ewidencja!$C$8:$C$759=E2386,ewidencja!$F$8:$F$759,0),0))</f>
        <v>0</v>
      </c>
      <c r="H2386" s="101" t="n">
        <f aca="false" t="array" ref="H2386:H2386">SUM(IF(ewidencja!$A$8:$A$759=D2386,IF(ewidencja!$C$8:$C$759=E2386,ewidencja!$G$8:$G$759,0),0))</f>
        <v>0</v>
      </c>
    </row>
    <row r="2387" s="112" customFormat="true" ht="38.25" hidden="true" customHeight="true" outlineLevel="0" collapsed="false">
      <c r="A2387" s="49" t="s">
        <v>817</v>
      </c>
      <c r="B2387" s="49"/>
      <c r="C2387" s="50" t="str">
        <f aca="false">INDEX((klasyfikacja!$B$2:$B$136),MATCH(A2387,klasyfikacja!$A$2:$A$136,0))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387" s="98" t="n">
        <v>855</v>
      </c>
      <c r="E2387" s="102" t="n">
        <v>6340</v>
      </c>
      <c r="F2387" s="100" t="n">
        <f aca="false">SUM(G2387:H2387)</f>
        <v>0</v>
      </c>
      <c r="G2387" s="101" t="n">
        <f aca="false" t="array" ref="G2387:G2387">SUM(IF(ewidencja!$A$8:$A$759=D2387,IF(ewidencja!$C$8:$C$759=E2387,ewidencja!$F$8:$F$759,0),0))</f>
        <v>0</v>
      </c>
      <c r="H2387" s="101" t="n">
        <f aca="false" t="array" ref="H2387:H2387">SUM(IF(ewidencja!$A$8:$A$759=D2387,IF(ewidencja!$C$8:$C$759=E2387,ewidencja!$G$8:$G$759,0),0))</f>
        <v>0</v>
      </c>
    </row>
    <row r="2388" s="112" customFormat="true" ht="12.75" hidden="true" customHeight="true" outlineLevel="0" collapsed="false">
      <c r="A2388" s="49" t="s">
        <v>821</v>
      </c>
      <c r="B2388" s="49"/>
      <c r="C2388" s="50" t="str">
        <f aca="false">INDEX((klasyfikacja!$B$2:$B$136),MATCH(A2388,klasyfikacja!$A$2:$A$136,0))</f>
        <v>Dotacja celowa otrzymana z budżetu państwa na inwestycje i zakupy inwestycyjne z zakresu administracji rządowej oraz inne zadania zlecone ustawami realizowane przez powiat</v>
      </c>
      <c r="D2388" s="98" t="n">
        <v>855</v>
      </c>
      <c r="E2388" s="102" t="n">
        <v>6410</v>
      </c>
      <c r="F2388" s="100" t="n">
        <f aca="false">SUM(G2388:H2388)</f>
        <v>0</v>
      </c>
      <c r="G2388" s="101" t="n">
        <f aca="false" t="array" ref="G2388:G2388">SUM(IF(ewidencja!$A$8:$A$759=D2388,IF(ewidencja!$C$8:$C$759=E2388,ewidencja!$F$8:$F$759,0),0))</f>
        <v>0</v>
      </c>
      <c r="H2388" s="101" t="n">
        <f aca="false" t="array" ref="H2388:H2388">SUM(IF(ewidencja!$A$8:$A$759=D2388,IF(ewidencja!$C$8:$C$759=E2388,ewidencja!$G$8:$G$759,0),0))</f>
        <v>0</v>
      </c>
    </row>
    <row r="2389" s="112" customFormat="true" ht="12.75" hidden="true" customHeight="true" outlineLevel="0" collapsed="false">
      <c r="A2389" s="49" t="s">
        <v>823</v>
      </c>
      <c r="B2389" s="49"/>
      <c r="C2389" s="50" t="str">
        <f aca="false">INDEX((klasyfikacja!$B$2:$B$136),MATCH(A2389,klasyfikacja!$A$2:$A$136,0))</f>
        <v>Dotacja celowa otrzymana z budżetu państwa na inwestycje i zakupy inwestycyjne realizowane przez powiat na podstawie porozumień z organami administracji rządowej</v>
      </c>
      <c r="D2389" s="98" t="n">
        <v>855</v>
      </c>
      <c r="E2389" s="102" t="n">
        <v>6420</v>
      </c>
      <c r="F2389" s="100" t="n">
        <f aca="false">SUM(G2389:H2389)</f>
        <v>0</v>
      </c>
      <c r="G2389" s="101" t="n">
        <f aca="false" t="array" ref="G2389:G2389">SUM(IF(ewidencja!$A$8:$A$759=D2389,IF(ewidencja!$C$8:$C$759=E2389,ewidencja!$F$8:$F$759,0),0))</f>
        <v>0</v>
      </c>
      <c r="H2389" s="101" t="n">
        <f aca="false" t="array" ref="H2389:H2389">SUM(IF(ewidencja!$A$8:$A$759=D2389,IF(ewidencja!$C$8:$C$759=E2389,ewidencja!$G$8:$G$759,0),0))</f>
        <v>0</v>
      </c>
    </row>
    <row r="2390" s="112" customFormat="true" ht="12.75" hidden="true" customHeight="true" outlineLevel="0" collapsed="false">
      <c r="A2390" s="49" t="s">
        <v>825</v>
      </c>
      <c r="B2390" s="49"/>
      <c r="C2390" s="50" t="str">
        <f aca="false">INDEX((klasyfikacja!$B$2:$B$136),MATCH(A2390,klasyfikacja!$A$2:$A$136,0))</f>
        <v>Dotacja celowa otrzymana z budżetu państwa na realizację inwestycji i zakupów inwestycyjnych własnych powiatu</v>
      </c>
      <c r="D2390" s="98" t="n">
        <v>855</v>
      </c>
      <c r="E2390" s="102" t="n">
        <v>6430</v>
      </c>
      <c r="F2390" s="100" t="n">
        <f aca="false">SUM(G2390:H2390)</f>
        <v>0</v>
      </c>
      <c r="G2390" s="101" t="n">
        <f aca="false" t="array" ref="G2390:G2390">SUM(IF(ewidencja!$A$8:$A$759=D2390,IF(ewidencja!$C$8:$C$759=E2390,ewidencja!$F$8:$F$759,0),0))</f>
        <v>0</v>
      </c>
      <c r="H2390" s="101" t="n">
        <f aca="false" t="array" ref="H2390:H2390">SUM(IF(ewidencja!$A$8:$A$759=D2390,IF(ewidencja!$C$8:$C$759=E2390,ewidencja!$G$8:$G$759,0),0))</f>
        <v>0</v>
      </c>
    </row>
    <row r="2391" s="112" customFormat="true" ht="12.75" hidden="true" customHeight="true" outlineLevel="0" collapsed="false">
      <c r="A2391" s="49" t="s">
        <v>827</v>
      </c>
      <c r="B2391" s="49"/>
      <c r="C2391" s="50" t="str">
        <f aca="false">INDEX((klasyfikacja!$B$2:$B$136),MATCH(A2391,klasyfikacja!$A$2:$A$136,0))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391" s="98" t="n">
        <v>855</v>
      </c>
      <c r="E2391" s="102" t="n">
        <v>6440</v>
      </c>
      <c r="F2391" s="100" t="n">
        <f aca="false">SUM(G2391:H2391)</f>
        <v>0</v>
      </c>
      <c r="G2391" s="101" t="n">
        <f aca="false" t="array" ref="G2391:G2391">SUM(IF(ewidencja!$A$8:$A$759=D2391,IF(ewidencja!$C$8:$C$759=E2391,ewidencja!$F$8:$F$759,0),0))</f>
        <v>0</v>
      </c>
      <c r="H2391" s="101" t="n">
        <f aca="false" t="array" ref="H2391:H2391">SUM(IF(ewidencja!$A$8:$A$759=D2391,IF(ewidencja!$C$8:$C$759=E2391,ewidencja!$G$8:$G$759,0),0))</f>
        <v>0</v>
      </c>
    </row>
    <row r="2392" s="112" customFormat="true" ht="12.75" hidden="true" customHeight="true" outlineLevel="0" collapsed="false">
      <c r="A2392" s="49" t="s">
        <v>829</v>
      </c>
      <c r="B2392" s="49"/>
      <c r="C2392" s="50" t="str">
        <f aca="false">INDEX((klasyfikacja!$B$2:$B$136),MATCH(A2392,klasyfikacja!$A$2:$A$136,0))</f>
        <v>Dotacja celowa otrzymana z gminy na inwestycje i zakupy inwestycyjne realizowane na podstawie porozumień (umów) między jednostkami samorządu terytorialnego</v>
      </c>
      <c r="D2392" s="98" t="n">
        <v>855</v>
      </c>
      <c r="E2392" s="102" t="n">
        <v>6610</v>
      </c>
      <c r="F2392" s="100" t="n">
        <f aca="false">SUM(G2392:H2392)</f>
        <v>0</v>
      </c>
      <c r="G2392" s="101" t="n">
        <f aca="false" t="array" ref="G2392:G2392">SUM(IF(ewidencja!$A$8:$A$759=D2392,IF(ewidencja!$C$8:$C$759=E2392,ewidencja!$F$8:$F$759,0),0))</f>
        <v>0</v>
      </c>
      <c r="H2392" s="101" t="n">
        <f aca="false" t="array" ref="H2392:H2392">SUM(IF(ewidencja!$A$8:$A$759=D2392,IF(ewidencja!$C$8:$C$759=E2392,ewidencja!$G$8:$G$759,0),0))</f>
        <v>0</v>
      </c>
    </row>
    <row r="2393" s="112" customFormat="true" ht="12.75" hidden="true" customHeight="true" outlineLevel="0" collapsed="false">
      <c r="A2393" s="49" t="s">
        <v>831</v>
      </c>
      <c r="B2393" s="49"/>
      <c r="C2393" s="50" t="str">
        <f aca="false">INDEX((klasyfikacja!$B$2:$B$136),MATCH(A2393,klasyfikacja!$A$2:$A$136,0))</f>
        <v>Dotacja celowa otrzymana z powiatu na inwestycje i zakupy inwestycyjne realizowane na podstawie porozumień (umów) między jednostkami samorządu terytorialnego</v>
      </c>
      <c r="D2393" s="98" t="n">
        <v>855</v>
      </c>
      <c r="E2393" s="102" t="n">
        <v>6620</v>
      </c>
      <c r="F2393" s="100" t="n">
        <f aca="false">SUM(G2393:H2393)</f>
        <v>0</v>
      </c>
      <c r="G2393" s="101" t="n">
        <f aca="false" t="array" ref="G2393:G2393">SUM(IF(ewidencja!$A$8:$A$759=D2393,IF(ewidencja!$C$8:$C$759=E2393,ewidencja!$F$8:$F$759,0),0))</f>
        <v>0</v>
      </c>
      <c r="H2393" s="101" t="n">
        <f aca="false" t="array" ref="H2393:H2393">SUM(IF(ewidencja!$A$8:$A$759=D2393,IF(ewidencja!$C$8:$C$759=E2393,ewidencja!$G$8:$G$759,0),0))</f>
        <v>0</v>
      </c>
    </row>
    <row r="2394" s="112" customFormat="true" ht="12.75" hidden="true" customHeight="true" outlineLevel="0" collapsed="false">
      <c r="A2394" s="49" t="s">
        <v>833</v>
      </c>
      <c r="B2394" s="49"/>
      <c r="C2394" s="50" t="str">
        <f aca="false">INDEX((klasyfikacja!$B$2:$B$136),MATCH(A2394,klasyfikacja!$A$2:$A$136,0))</f>
        <v>Dotacja celowa otrzymana z samorządu województwa na inwestycje i zakupy inwestycyjne realizowane na podstawie porozumień (umów) między jednostkami samorządu terytorialnego</v>
      </c>
      <c r="D2394" s="98" t="n">
        <v>855</v>
      </c>
      <c r="E2394" s="102" t="n">
        <v>6630</v>
      </c>
      <c r="F2394" s="100" t="n">
        <f aca="false">SUM(G2394:H2394)</f>
        <v>0</v>
      </c>
      <c r="G2394" s="101" t="n">
        <f aca="false" t="array" ref="G2394:G2394">SUM(IF(ewidencja!$A$8:$A$759=D2394,IF(ewidencja!$C$8:$C$759=E2394,ewidencja!$F$8:$F$759,0),0))</f>
        <v>0</v>
      </c>
      <c r="H2394" s="101" t="n">
        <f aca="false" t="array" ref="H2394:H2394">SUM(IF(ewidencja!$A$8:$A$759=D2394,IF(ewidencja!$C$8:$C$759=E2394,ewidencja!$G$8:$G$759,0),0))</f>
        <v>0</v>
      </c>
    </row>
    <row r="2395" s="112" customFormat="true" ht="12.75" hidden="true" customHeight="true" outlineLevel="0" collapsed="false">
      <c r="A2395" s="49" t="s">
        <v>837</v>
      </c>
      <c r="B2395" s="49"/>
      <c r="C2395" s="50" t="str">
        <f aca="false">INDEX((klasyfikacja!$B$2:$B$136),MATCH(A2395,klasyfikacja!$A$2:$A$136,0))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395" s="98" t="n">
        <v>855</v>
      </c>
      <c r="E2395" s="102" t="n">
        <v>6660</v>
      </c>
      <c r="F2395" s="100" t="n">
        <f aca="false">SUM(G2395:H2395)</f>
        <v>0</v>
      </c>
      <c r="G2395" s="101" t="n">
        <f aca="false" t="array" ref="G2395:G2395">SUM(IF(ewidencja!$A$8:$A$759=D2395,IF(ewidencja!$C$8:$C$759=E2395,ewidencja!$F$8:$F$759,0),0))</f>
        <v>0</v>
      </c>
      <c r="H2395" s="101" t="n">
        <f aca="false" t="array" ref="H2395:H2395">SUM(IF(ewidencja!$A$8:$A$759=D2395,IF(ewidencja!$C$8:$C$759=E2395,ewidencja!$G$8:$G$759,0),0))</f>
        <v>0</v>
      </c>
    </row>
    <row r="2396" s="112" customFormat="true" ht="12.75" hidden="true" customHeight="true" outlineLevel="0" collapsed="false">
      <c r="A2396" s="49" t="s">
        <v>839</v>
      </c>
      <c r="B2396" s="49"/>
      <c r="C2396" s="50" t="str">
        <f aca="false">INDEX((klasyfikacja!$B$2:$B$136),MATCH(A2396,klasyfikacja!$A$2:$A$136,0))</f>
        <v>Wpłata środków finansowych z niewykorzystanych w terminie wydatków, które nie wygasają z upływem roku budżetowego</v>
      </c>
      <c r="D2396" s="98" t="n">
        <v>855</v>
      </c>
      <c r="E2396" s="102" t="n">
        <v>6680</v>
      </c>
      <c r="F2396" s="100" t="n">
        <f aca="false">SUM(G2396:H2396)</f>
        <v>0</v>
      </c>
      <c r="G2396" s="101" t="n">
        <f aca="false" t="array" ref="G2396:G2396">SUM(IF(ewidencja!$A$8:$A$759=D2396,IF(ewidencja!$C$8:$C$759=E2396,ewidencja!$F$8:$F$759,0),0))</f>
        <v>0</v>
      </c>
      <c r="H2396" s="101" t="n">
        <f aca="false" t="array" ref="H2396:H2396">SUM(IF(ewidencja!$A$8:$A$759=D2396,IF(ewidencja!$C$8:$C$759=E2396,ewidencja!$G$8:$G$759,0),0))</f>
        <v>0</v>
      </c>
    </row>
    <row r="2397" s="112" customFormat="true" ht="12.75" hidden="true" customHeight="true" outlineLevel="0" collapsed="false">
      <c r="A2397" s="49" t="s">
        <v>841</v>
      </c>
      <c r="B2397" s="49"/>
      <c r="C2397" s="50" t="str">
        <f aca="false">INDEX((klasyfikacja!$B$2:$B$136),MATCH(A2397,klasyfikacja!$A$2:$A$136,0))</f>
        <v>Wpływy ze zwrotów niewykorzystanych dotacji oraz płatności, dotyczące dochodów majątkowych</v>
      </c>
      <c r="D2397" s="105" t="n">
        <v>855</v>
      </c>
      <c r="E2397" s="106" t="n">
        <v>6690</v>
      </c>
      <c r="F2397" s="100" t="n">
        <f aca="false">SUM(G2397:H2397)</f>
        <v>0</v>
      </c>
      <c r="G2397" s="101" t="n">
        <f aca="false" t="array" ref="G2397:G2397">SUM(IF(ewidencja!$A$8:$A$759=D2397,IF(ewidencja!$C$8:$C$759=E2397,ewidencja!$F$8:$F$759,0),0))</f>
        <v>0</v>
      </c>
      <c r="H2397" s="101" t="n">
        <f aca="false" t="array" ref="H2397:H2397">SUM(IF(ewidencja!$A$8:$A$759=D2397,IF(ewidencja!$C$8:$C$759=E2397,ewidencja!$G$8:$G$759,0),0))</f>
        <v>0</v>
      </c>
    </row>
    <row r="2398" s="93" customFormat="true" ht="28.5" hidden="false" customHeight="true" outlineLevel="0" collapsed="false">
      <c r="A2398" s="88" t="n">
        <v>900</v>
      </c>
      <c r="B2398" s="88" t="n">
        <v>1</v>
      </c>
      <c r="C2398" s="89" t="s">
        <v>892</v>
      </c>
      <c r="D2398" s="90"/>
      <c r="E2398" s="90"/>
      <c r="F2398" s="91" t="n">
        <f aca="false">SUM(G2398:H2398)</f>
        <v>265383976</v>
      </c>
      <c r="G2398" s="92" t="n">
        <f aca="false">SUM(G2399+G2489)</f>
        <v>264683976</v>
      </c>
      <c r="H2398" s="92" t="n">
        <f aca="false">SUM(H2399+H2489)</f>
        <v>700000</v>
      </c>
    </row>
    <row r="2399" s="51" customFormat="true" ht="18" hidden="false" customHeight="true" outlineLevel="0" collapsed="false">
      <c r="A2399" s="94"/>
      <c r="B2399" s="94"/>
      <c r="C2399" s="95" t="s">
        <v>860</v>
      </c>
      <c r="D2399" s="90"/>
      <c r="E2399" s="90"/>
      <c r="F2399" s="96" t="n">
        <f aca="false">SUM(G2399:H2399)</f>
        <v>263927844</v>
      </c>
      <c r="G2399" s="97" t="n">
        <f aca="false">SUM(G2400:G2488)</f>
        <v>263227844</v>
      </c>
      <c r="H2399" s="97" t="n">
        <f aca="false">SUM(H2400:H2488)</f>
        <v>700000</v>
      </c>
      <c r="K2399" s="111"/>
    </row>
    <row r="2400" s="51" customFormat="true" ht="12.75" hidden="true" customHeight="true" outlineLevel="0" collapsed="false">
      <c r="A2400" s="49" t="s">
        <v>576</v>
      </c>
      <c r="B2400" s="49"/>
      <c r="C2400" s="50" t="str">
        <f aca="false">INDEX((klasyfikacja!$B$2:$B$136),MATCH(A2400,klasyfikacja!$A$2:$A$136,0))</f>
        <v>Wpływy z podatku dochodowego od osób fizycznych</v>
      </c>
      <c r="D2400" s="98" t="n">
        <v>900</v>
      </c>
      <c r="E2400" s="99" t="s">
        <v>501</v>
      </c>
      <c r="F2400" s="100" t="n">
        <f aca="false">SUM(G2400:H2400)</f>
        <v>0</v>
      </c>
      <c r="G2400" s="101" t="n">
        <f aca="false" t="array" ref="G2400:G2400">SUM(IF(ewidencja!$A$8:$A$759=D2400,IF(ewidencja!$C$8:$C$759=E2400,ewidencja!$F$8:$F$759,0),0))</f>
        <v>0</v>
      </c>
      <c r="H2400" s="101" t="n">
        <f aca="false" t="array" ref="H2400:H2400">SUM(IF(ewidencja!$A$8:$A$759=D2400,IF(ewidencja!$C$8:$C$759=E2400,ewidencja!$G$8:$G$759,0),0))</f>
        <v>0</v>
      </c>
      <c r="K2400" s="111"/>
    </row>
    <row r="2401" s="51" customFormat="true" ht="12.75" hidden="true" customHeight="true" outlineLevel="0" collapsed="false">
      <c r="A2401" s="49" t="s">
        <v>578</v>
      </c>
      <c r="B2401" s="49"/>
      <c r="C2401" s="50" t="str">
        <f aca="false">INDEX((klasyfikacja!$B$2:$B$136),MATCH(A2401,klasyfikacja!$A$2:$A$136,0))</f>
        <v>Wpływy z podatku dochodowego od osób prawnych</v>
      </c>
      <c r="D2401" s="98" t="n">
        <v>900</v>
      </c>
      <c r="E2401" s="102" t="s">
        <v>498</v>
      </c>
      <c r="F2401" s="100" t="n">
        <f aca="false">SUM(G2401:H2401)</f>
        <v>0</v>
      </c>
      <c r="G2401" s="101" t="n">
        <f aca="false" t="array" ref="G2401:G2401">SUM(IF(ewidencja!$A$8:$A$759=D2401,IF(ewidencja!$C$8:$C$759=E2401,ewidencja!$F$8:$F$759,0),0))</f>
        <v>0</v>
      </c>
      <c r="H2401" s="101" t="n">
        <f aca="false" t="array" ref="H2401:H2401">SUM(IF(ewidencja!$A$8:$A$759=D2401,IF(ewidencja!$C$8:$C$759=E2401,ewidencja!$G$8:$G$759,0),0))</f>
        <v>0</v>
      </c>
      <c r="K2401" s="111"/>
    </row>
    <row r="2402" s="51" customFormat="true" ht="12.75" hidden="true" customHeight="true" outlineLevel="0" collapsed="false">
      <c r="A2402" s="49" t="s">
        <v>580</v>
      </c>
      <c r="B2402" s="49"/>
      <c r="C2402" s="50" t="str">
        <f aca="false">INDEX((klasyfikacja!$B$2:$B$136),MATCH(A2402,klasyfikacja!$A$2:$A$136,0))</f>
        <v>Wpływy z części opłaty za zezwolenie na sprzedaż napojów alkoholowych w obrocie hurtowym</v>
      </c>
      <c r="D2402" s="98" t="n">
        <v>900</v>
      </c>
      <c r="E2402" s="102" t="s">
        <v>334</v>
      </c>
      <c r="F2402" s="100" t="n">
        <f aca="false">SUM(G2402:H2402)</f>
        <v>0</v>
      </c>
      <c r="G2402" s="101" t="n">
        <f aca="false" t="array" ref="G2402:G2402">SUM(IF(ewidencja!$A$8:$A$759=D2402,IF(ewidencja!$C$8:$C$759=E2402,ewidencja!$F$8:$F$759,0),0))</f>
        <v>0</v>
      </c>
      <c r="H2402" s="101" t="n">
        <f aca="false" t="array" ref="H2402:H2402">SUM(IF(ewidencja!$A$8:$A$759=D2402,IF(ewidencja!$C$8:$C$759=E2402,ewidencja!$G$8:$G$759,0),0))</f>
        <v>0</v>
      </c>
      <c r="K2402" s="111"/>
    </row>
    <row r="2403" s="51" customFormat="true" ht="12.75" hidden="true" customHeight="true" outlineLevel="0" collapsed="false">
      <c r="A2403" s="49" t="s">
        <v>582</v>
      </c>
      <c r="B2403" s="49"/>
      <c r="C2403" s="50" t="str">
        <f aca="false">INDEX((klasyfikacja!$B$2:$B$136),MATCH(A2403,klasyfikacja!$A$2:$A$136,0))</f>
        <v>Wpływy z podatku od nieruchomości</v>
      </c>
      <c r="D2403" s="98" t="n">
        <v>900</v>
      </c>
      <c r="E2403" s="102" t="s">
        <v>405</v>
      </c>
      <c r="F2403" s="100" t="n">
        <f aca="false">SUM(G2403:H2403)</f>
        <v>0</v>
      </c>
      <c r="G2403" s="101" t="n">
        <f aca="false" t="array" ref="G2403:G2403">SUM(IF(ewidencja!$A$8:$A$759=D2403,IF(ewidencja!$C$8:$C$759=E2403,ewidencja!$F$8:$F$759,0),0))</f>
        <v>0</v>
      </c>
      <c r="H2403" s="101" t="n">
        <f aca="false" t="array" ref="H2403:H2403">SUM(IF(ewidencja!$A$8:$A$759=D2403,IF(ewidencja!$C$8:$C$759=E2403,ewidencja!$G$8:$G$759,0),0))</f>
        <v>0</v>
      </c>
      <c r="K2403" s="111"/>
    </row>
    <row r="2404" s="51" customFormat="true" ht="12.75" hidden="true" customHeight="true" outlineLevel="0" collapsed="false">
      <c r="A2404" s="49" t="s">
        <v>584</v>
      </c>
      <c r="B2404" s="49"/>
      <c r="C2404" s="50" t="str">
        <f aca="false">INDEX((klasyfikacja!$B$2:$B$136),MATCH(A2404,klasyfikacja!$A$2:$A$136,0))</f>
        <v>Wpływy z podatku rolnego</v>
      </c>
      <c r="D2404" s="98" t="n">
        <v>900</v>
      </c>
      <c r="E2404" s="102" t="s">
        <v>411</v>
      </c>
      <c r="F2404" s="100" t="n">
        <f aca="false">SUM(G2404:H2404)</f>
        <v>0</v>
      </c>
      <c r="G2404" s="101" t="n">
        <f aca="false" t="array" ref="G2404:G2404">SUM(IF(ewidencja!$A$8:$A$759=D2404,IF(ewidencja!$C$8:$C$759=E2404,ewidencja!$F$8:$F$759,0),0))</f>
        <v>0</v>
      </c>
      <c r="H2404" s="101" t="n">
        <f aca="false" t="array" ref="H2404:H2404">SUM(IF(ewidencja!$A$8:$A$759=D2404,IF(ewidencja!$C$8:$C$759=E2404,ewidencja!$G$8:$G$759,0),0))</f>
        <v>0</v>
      </c>
      <c r="K2404" s="111"/>
    </row>
    <row r="2405" s="51" customFormat="true" ht="12.75" hidden="true" customHeight="true" outlineLevel="0" collapsed="false">
      <c r="A2405" s="49" t="s">
        <v>586</v>
      </c>
      <c r="B2405" s="49"/>
      <c r="C2405" s="50" t="str">
        <f aca="false">INDEX((klasyfikacja!$B$2:$B$136),MATCH(A2405,klasyfikacja!$A$2:$A$136,0))</f>
        <v>Wpływy z podatku leśnego</v>
      </c>
      <c r="D2405" s="98" t="n">
        <v>900</v>
      </c>
      <c r="E2405" s="102" t="s">
        <v>400</v>
      </c>
      <c r="F2405" s="100" t="n">
        <f aca="false">SUM(G2405:H2405)</f>
        <v>0</v>
      </c>
      <c r="G2405" s="101" t="n">
        <f aca="false" t="array" ref="G2405:G2405">SUM(IF(ewidencja!$A$8:$A$759=D2405,IF(ewidencja!$C$8:$C$759=E2405,ewidencja!$F$8:$F$759,0),0))</f>
        <v>0</v>
      </c>
      <c r="H2405" s="101" t="n">
        <f aca="false" t="array" ref="H2405:H2405">SUM(IF(ewidencja!$A$8:$A$759=D2405,IF(ewidencja!$C$8:$C$759=E2405,ewidencja!$G$8:$G$759,0),0))</f>
        <v>0</v>
      </c>
      <c r="K2405" s="111"/>
    </row>
    <row r="2406" s="51" customFormat="true" ht="12.75" hidden="true" customHeight="true" outlineLevel="0" collapsed="false">
      <c r="A2406" s="49" t="s">
        <v>588</v>
      </c>
      <c r="B2406" s="49"/>
      <c r="C2406" s="50" t="str">
        <f aca="false">INDEX((klasyfikacja!$B$2:$B$136),MATCH(A2406,klasyfikacja!$A$2:$A$136,0))</f>
        <v>Wpływy z podatku od środków transportowych</v>
      </c>
      <c r="D2406" s="98" t="n">
        <v>900</v>
      </c>
      <c r="E2406" s="102" t="s">
        <v>409</v>
      </c>
      <c r="F2406" s="100" t="n">
        <f aca="false">SUM(G2406:H2406)</f>
        <v>0</v>
      </c>
      <c r="G2406" s="101" t="n">
        <f aca="false" t="array" ref="G2406:G2406">SUM(IF(ewidencja!$A$8:$A$759=D2406,IF(ewidencja!$C$8:$C$759=E2406,ewidencja!$F$8:$F$759,0),0))</f>
        <v>0</v>
      </c>
      <c r="H2406" s="101" t="n">
        <f aca="false" t="array" ref="H2406:H2406">SUM(IF(ewidencja!$A$8:$A$759=D2406,IF(ewidencja!$C$8:$C$759=E2406,ewidencja!$G$8:$G$759,0),0))</f>
        <v>0</v>
      </c>
      <c r="K2406" s="111"/>
    </row>
    <row r="2407" s="51" customFormat="true" ht="12.75" hidden="true" customHeight="true" outlineLevel="0" collapsed="false">
      <c r="A2407" s="49" t="s">
        <v>590</v>
      </c>
      <c r="B2407" s="49"/>
      <c r="C2407" s="50" t="str">
        <f aca="false">INDEX((klasyfikacja!$B$2:$B$136),MATCH(A2407,klasyfikacja!$A$2:$A$136,0))</f>
        <v>Wpływy z podatku od działalności gospodarczej osób fizycznych, opłacanego w formie karty podatkowej</v>
      </c>
      <c r="D2407" s="98" t="n">
        <v>900</v>
      </c>
      <c r="E2407" s="102" t="s">
        <v>170</v>
      </c>
      <c r="F2407" s="100" t="n">
        <f aca="false">SUM(G2407:H2407)</f>
        <v>0</v>
      </c>
      <c r="G2407" s="101" t="n">
        <f aca="false" t="array" ref="G2407:G2407">SUM(IF(ewidencja!$A$8:$A$759=D2407,IF(ewidencja!$C$8:$C$759=E2407,ewidencja!$F$8:$F$759,0),0))</f>
        <v>0</v>
      </c>
      <c r="H2407" s="101" t="n">
        <f aca="false" t="array" ref="H2407:H2407">SUM(IF(ewidencja!$A$8:$A$759=D2407,IF(ewidencja!$C$8:$C$759=E2407,ewidencja!$G$8:$G$759,0),0))</f>
        <v>0</v>
      </c>
      <c r="K2407" s="111"/>
    </row>
    <row r="2408" s="51" customFormat="true" ht="12.75" hidden="true" customHeight="true" outlineLevel="0" collapsed="false">
      <c r="A2408" s="49" t="s">
        <v>592</v>
      </c>
      <c r="B2408" s="49"/>
      <c r="C2408" s="50" t="str">
        <f aca="false">INDEX((klasyfikacja!$B$2:$B$136),MATCH(A2408,klasyfikacja!$A$2:$A$136,0))</f>
        <v>Wpływy z podatku od spadków i darowizn</v>
      </c>
      <c r="D2408" s="98" t="n">
        <v>900</v>
      </c>
      <c r="E2408" s="102" t="s">
        <v>407</v>
      </c>
      <c r="F2408" s="100" t="n">
        <f aca="false">SUM(G2408:H2408)</f>
        <v>0</v>
      </c>
      <c r="G2408" s="101" t="n">
        <f aca="false" t="array" ref="G2408:G2408">SUM(IF(ewidencja!$A$8:$A$759=D2408,IF(ewidencja!$C$8:$C$759=E2408,ewidencja!$F$8:$F$759,0),0))</f>
        <v>0</v>
      </c>
      <c r="H2408" s="101" t="n">
        <f aca="false" t="array" ref="H2408:H2408">SUM(IF(ewidencja!$A$8:$A$759=D2408,IF(ewidencja!$C$8:$C$759=E2408,ewidencja!$G$8:$G$759,0),0))</f>
        <v>0</v>
      </c>
      <c r="K2408" s="111"/>
    </row>
    <row r="2409" s="51" customFormat="true" ht="12.75" hidden="true" customHeight="true" outlineLevel="0" collapsed="false">
      <c r="A2409" s="49" t="s">
        <v>594</v>
      </c>
      <c r="B2409" s="49"/>
      <c r="C2409" s="50" t="str">
        <f aca="false">INDEX((klasyfikacja!$B$2:$B$136),MATCH(A2409,klasyfikacja!$A$2:$A$136,0))</f>
        <v>Wpływy z opłaty od posiadania psów</v>
      </c>
      <c r="D2409" s="98" t="n">
        <v>900</v>
      </c>
      <c r="E2409" s="102" t="s">
        <v>336</v>
      </c>
      <c r="F2409" s="100" t="n">
        <f aca="false">SUM(G2409:H2409)</f>
        <v>0</v>
      </c>
      <c r="G2409" s="101" t="n">
        <f aca="false" t="array" ref="G2409:G2409">SUM(IF(ewidencja!$A$8:$A$759=D2409,IF(ewidencja!$C$8:$C$759=E2409,ewidencja!$F$8:$F$759,0),0))</f>
        <v>0</v>
      </c>
      <c r="H2409" s="101" t="n">
        <f aca="false" t="array" ref="H2409:H2409">SUM(IF(ewidencja!$A$8:$A$759=D2409,IF(ewidencja!$C$8:$C$759=E2409,ewidencja!$G$8:$G$759,0),0))</f>
        <v>0</v>
      </c>
      <c r="K2409" s="111"/>
    </row>
    <row r="2410" s="51" customFormat="true" ht="12.75" hidden="true" customHeight="true" outlineLevel="0" collapsed="false">
      <c r="A2410" s="49" t="s">
        <v>596</v>
      </c>
      <c r="B2410" s="49"/>
      <c r="C2410" s="50" t="str">
        <f aca="false">INDEX((klasyfikacja!$B$2:$B$136),MATCH(A2410,klasyfikacja!$A$2:$A$136,0))</f>
        <v>Wpływy z opłaty uzdrowiskowej, pobieranej w gminach posiadających status gminy uzdrowiskowej</v>
      </c>
      <c r="D2410" s="98" t="n">
        <v>900</v>
      </c>
      <c r="E2410" s="102" t="s">
        <v>861</v>
      </c>
      <c r="F2410" s="100" t="n">
        <f aca="false">SUM(G2410:H2410)</f>
        <v>0</v>
      </c>
      <c r="G2410" s="101" t="n">
        <f aca="false" t="array" ref="G2410:G2410">SUM(IF(ewidencja!$A$8:$A$759=D2410,IF(ewidencja!$C$8:$C$759=E2410,ewidencja!$F$8:$F$759,0),0))</f>
        <v>0</v>
      </c>
      <c r="H2410" s="101" t="n">
        <f aca="false" t="array" ref="H2410:H2410">SUM(IF(ewidencja!$A$8:$A$759=D2410,IF(ewidencja!$C$8:$C$759=E2410,ewidencja!$G$8:$G$759,0),0))</f>
        <v>0</v>
      </c>
      <c r="K2410" s="111"/>
    </row>
    <row r="2411" s="51" customFormat="true" ht="12.75" hidden="false" customHeight="true" outlineLevel="0" collapsed="false">
      <c r="A2411" s="49" t="n">
        <v>400</v>
      </c>
      <c r="B2411" s="49"/>
      <c r="C2411" s="50" t="e">
        <f aca="false">INDEX((klasyfikacja!$B$2:$B$136),MATCH(A2411,klasyfikacja!$A$2:$A$136,0))</f>
        <v>#N/A</v>
      </c>
      <c r="D2411" s="98" t="n">
        <v>900</v>
      </c>
      <c r="E2411" s="102" t="s">
        <v>338</v>
      </c>
      <c r="F2411" s="100" t="n">
        <f aca="false">SUM(G2411:H2411)</f>
        <v>5000</v>
      </c>
      <c r="G2411" s="101" t="n">
        <f aca="false" t="array" ref="G2411:G2411">SUM(IF(ewidencja!$A$8:$A$759=D2411,IF(ewidencja!$C$8:$C$759=E2411,ewidencja!$F$8:$F$759,0),0))</f>
        <v>5000</v>
      </c>
      <c r="H2411" s="101" t="n">
        <f aca="false" t="array" ref="H2411:H2411">SUM(IF(ewidencja!$A$8:$A$759=D2411,IF(ewidencja!$C$8:$C$759=E2411,ewidencja!$G$8:$G$759,0),0))</f>
        <v>0</v>
      </c>
      <c r="K2411" s="111"/>
    </row>
    <row r="2412" s="51" customFormat="true" ht="12.75" hidden="true" customHeight="true" outlineLevel="0" collapsed="false">
      <c r="A2412" s="49" t="s">
        <v>600</v>
      </c>
      <c r="B2412" s="49"/>
      <c r="C2412" s="50" t="str">
        <f aca="false">INDEX((klasyfikacja!$B$2:$B$136),MATCH(A2412,klasyfikacja!$A$2:$A$136,0))</f>
        <v>Wpływy z opłaty skarbowej</v>
      </c>
      <c r="D2412" s="98" t="n">
        <v>900</v>
      </c>
      <c r="E2412" s="102" t="s">
        <v>341</v>
      </c>
      <c r="F2412" s="100" t="n">
        <f aca="false">SUM(G2412:H2412)</f>
        <v>0</v>
      </c>
      <c r="G2412" s="101" t="n">
        <f aca="false" t="array" ref="G2412:G2412">SUM(IF(ewidencja!$A$8:$A$759=D2412,IF(ewidencja!$C$8:$C$759=E2412,ewidencja!$F$8:$F$759,0),0))</f>
        <v>0</v>
      </c>
      <c r="H2412" s="101" t="n">
        <f aca="false" t="array" ref="H2412:H2412">SUM(IF(ewidencja!$A$8:$A$759=D2412,IF(ewidencja!$C$8:$C$759=E2412,ewidencja!$G$8:$G$759,0),0))</f>
        <v>0</v>
      </c>
      <c r="K2412" s="111"/>
    </row>
    <row r="2413" s="51" customFormat="true" ht="12.75" hidden="true" customHeight="true" outlineLevel="0" collapsed="false">
      <c r="A2413" s="49" t="s">
        <v>602</v>
      </c>
      <c r="B2413" s="49"/>
      <c r="C2413" s="50" t="str">
        <f aca="false">INDEX((klasyfikacja!$B$2:$B$136),MATCH(A2413,klasyfikacja!$A$2:$A$136,0))</f>
        <v>Wpływy z opłaty komunikacyjnej</v>
      </c>
      <c r="D2413" s="98" t="n">
        <v>900</v>
      </c>
      <c r="E2413" s="102" t="s">
        <v>332</v>
      </c>
      <c r="F2413" s="100" t="n">
        <f aca="false">SUM(G2413:H2413)</f>
        <v>0</v>
      </c>
      <c r="G2413" s="101" t="n">
        <f aca="false" t="array" ref="G2413:G2413">SUM(IF(ewidencja!$A$8:$A$759=D2413,IF(ewidencja!$C$8:$C$759=E2413,ewidencja!$F$8:$F$759,0),0))</f>
        <v>0</v>
      </c>
      <c r="H2413" s="101" t="n">
        <f aca="false" t="array" ref="H2413:H2413">SUM(IF(ewidencja!$A$8:$A$759=D2413,IF(ewidencja!$C$8:$C$759=E2413,ewidencja!$G$8:$G$759,0),0))</f>
        <v>0</v>
      </c>
      <c r="K2413" s="111"/>
    </row>
    <row r="2414" s="51" customFormat="true" ht="12.75" hidden="true" customHeight="true" outlineLevel="0" collapsed="false">
      <c r="A2414" s="49" t="s">
        <v>604</v>
      </c>
      <c r="B2414" s="49"/>
      <c r="C2414" s="50" t="str">
        <f aca="false">INDEX((klasyfikacja!$B$2:$B$136),MATCH(A2414,klasyfikacja!$A$2:$A$136,0))</f>
        <v>Wpływy z opłaty targowej</v>
      </c>
      <c r="D2414" s="98" t="n">
        <v>900</v>
      </c>
      <c r="E2414" s="102" t="s">
        <v>344</v>
      </c>
      <c r="F2414" s="100" t="n">
        <f aca="false">SUM(G2414:H2414)</f>
        <v>0</v>
      </c>
      <c r="G2414" s="101" t="n">
        <f aca="false" t="array" ref="G2414:G2414">SUM(IF(ewidencja!$A$8:$A$759=D2414,IF(ewidencja!$C$8:$C$759=E2414,ewidencja!$F$8:$F$759,0),0))</f>
        <v>0</v>
      </c>
      <c r="H2414" s="101" t="n">
        <f aca="false" t="array" ref="H2414:H2414">SUM(IF(ewidencja!$A$8:$A$759=D2414,IF(ewidencja!$C$8:$C$759=E2414,ewidencja!$G$8:$G$759,0),0))</f>
        <v>0</v>
      </c>
      <c r="K2414" s="111"/>
    </row>
    <row r="2415" s="51" customFormat="true" ht="12.75" hidden="true" customHeight="true" outlineLevel="0" collapsed="false">
      <c r="A2415" s="49" t="s">
        <v>606</v>
      </c>
      <c r="B2415" s="49"/>
      <c r="C2415" s="50" t="str">
        <f aca="false">INDEX((klasyfikacja!$B$2:$B$136),MATCH(A2415,klasyfikacja!$A$2:$A$136,0))</f>
        <v>Wpływy z opłaty miejscowej</v>
      </c>
      <c r="D2415" s="98" t="n">
        <v>900</v>
      </c>
      <c r="E2415" s="102" t="s">
        <v>862</v>
      </c>
      <c r="F2415" s="100" t="n">
        <f aca="false">SUM(G2415:H2415)</f>
        <v>0</v>
      </c>
      <c r="G2415" s="101" t="n">
        <f aca="false" t="array" ref="G2415:G2415">SUM(IF(ewidencja!$A$8:$A$759=D2415,IF(ewidencja!$C$8:$C$759=E2415,ewidencja!$F$8:$F$759,0),0))</f>
        <v>0</v>
      </c>
      <c r="H2415" s="101" t="n">
        <f aca="false" t="array" ref="H2415:H2415">SUM(IF(ewidencja!$A$8:$A$759=D2415,IF(ewidencja!$C$8:$C$759=E2415,ewidencja!$G$8:$G$759,0),0))</f>
        <v>0</v>
      </c>
      <c r="K2415" s="111"/>
    </row>
    <row r="2416" s="51" customFormat="true" ht="12.75" hidden="true" customHeight="true" outlineLevel="0" collapsed="false">
      <c r="A2416" s="49" t="s">
        <v>608</v>
      </c>
      <c r="B2416" s="49"/>
      <c r="C2416" s="50" t="str">
        <f aca="false">INDEX((klasyfikacja!$B$2:$B$136),MATCH(A2416,klasyfikacja!$A$2:$A$136,0))</f>
        <v>Wpływy z opłaty eksploatacyjnej</v>
      </c>
      <c r="D2416" s="98" t="n">
        <v>900</v>
      </c>
      <c r="E2416" s="102" t="s">
        <v>330</v>
      </c>
      <c r="F2416" s="100" t="n">
        <f aca="false">SUM(G2416:H2416)</f>
        <v>0</v>
      </c>
      <c r="G2416" s="101" t="n">
        <f aca="false" t="array" ref="G2416:G2416">SUM(IF(ewidencja!$A$8:$A$759=D2416,IF(ewidencja!$C$8:$C$759=E2416,ewidencja!$F$8:$F$759,0),0))</f>
        <v>0</v>
      </c>
      <c r="H2416" s="101" t="n">
        <f aca="false" t="array" ref="H2416:H2416">SUM(IF(ewidencja!$A$8:$A$759=D2416,IF(ewidencja!$C$8:$C$759=E2416,ewidencja!$G$8:$G$759,0),0))</f>
        <v>0</v>
      </c>
      <c r="K2416" s="111"/>
    </row>
    <row r="2417" s="51" customFormat="true" ht="12.75" hidden="true" customHeight="true" outlineLevel="0" collapsed="false">
      <c r="A2417" s="49" t="s">
        <v>610</v>
      </c>
      <c r="B2417" s="49"/>
      <c r="C2417" s="50" t="str">
        <f aca="false">INDEX((klasyfikacja!$B$2:$B$136),MATCH(A2417,klasyfikacja!$A$2:$A$136,0))</f>
        <v>Wpływy z opłat za trwały zarząd, użytkowanie i służebności</v>
      </c>
      <c r="D2417" s="98" t="n">
        <v>900</v>
      </c>
      <c r="E2417" s="102" t="s">
        <v>390</v>
      </c>
      <c r="F2417" s="100" t="n">
        <f aca="false">SUM(G2417:H2417)</f>
        <v>0</v>
      </c>
      <c r="G2417" s="101" t="n">
        <f aca="false" t="array" ref="G2417:G2417">SUM(IF(ewidencja!$A$8:$A$759=D2417,IF(ewidencja!$C$8:$C$759=E2417,ewidencja!$F$8:$F$759,0),0))</f>
        <v>0</v>
      </c>
      <c r="H2417" s="101" t="n">
        <f aca="false" t="array" ref="H2417:H2417">SUM(IF(ewidencja!$A$8:$A$759=D2417,IF(ewidencja!$C$8:$C$759=E2417,ewidencja!$G$8:$G$759,0),0))</f>
        <v>0</v>
      </c>
      <c r="K2417" s="111"/>
    </row>
    <row r="2418" s="51" customFormat="true" ht="12.75" hidden="true" customHeight="true" outlineLevel="0" collapsed="false">
      <c r="A2418" s="49" t="s">
        <v>612</v>
      </c>
      <c r="B2418" s="49"/>
      <c r="C2418" s="50" t="str">
        <f aca="false">INDEX((klasyfikacja!$B$2:$B$136),MATCH(A2418,klasyfikacja!$A$2:$A$136,0))</f>
        <v>Wpływy z opłat za zezwolenia na sprzedaż napojów alkoholowych</v>
      </c>
      <c r="D2418" s="98" t="n">
        <v>900</v>
      </c>
      <c r="E2418" s="102" t="s">
        <v>375</v>
      </c>
      <c r="F2418" s="100" t="n">
        <f aca="false">SUM(G2418:H2418)</f>
        <v>0</v>
      </c>
      <c r="G2418" s="101" t="n">
        <f aca="false" t="array" ref="G2418:G2418">SUM(IF(ewidencja!$A$8:$A$759=D2418,IF(ewidencja!$C$8:$C$759=E2418,ewidencja!$F$8:$F$759,0),0))</f>
        <v>0</v>
      </c>
      <c r="H2418" s="101" t="n">
        <f aca="false" t="array" ref="H2418:H2418">SUM(IF(ewidencja!$A$8:$A$759=D2418,IF(ewidencja!$C$8:$C$759=E2418,ewidencja!$G$8:$G$759,0),0))</f>
        <v>0</v>
      </c>
      <c r="K2418" s="111"/>
    </row>
    <row r="2419" s="51" customFormat="true" ht="25.5" hidden="false" customHeight="false" outlineLevel="0" collapsed="false">
      <c r="A2419" s="49" t="n">
        <v>490</v>
      </c>
      <c r="B2419" s="49"/>
      <c r="C2419" s="50" t="e">
        <f aca="false">INDEX((klasyfikacja!$B$2:$B$136),MATCH(A2419,klasyfikacja!$A$2:$A$136,0))</f>
        <v>#N/A</v>
      </c>
      <c r="D2419" s="98" t="n">
        <v>900</v>
      </c>
      <c r="E2419" s="102" t="s">
        <v>30</v>
      </c>
      <c r="F2419" s="113" t="n">
        <f aca="false">SUM(G2419:H2419)</f>
        <v>255001000</v>
      </c>
      <c r="G2419" s="101" t="n">
        <f aca="false" t="array" ref="G2419:G2419">SUM(IF(ewidencja!$A$8:$A$759=D2419,IF(ewidencja!$C$8:$C$759=E2419,ewidencja!$F$8:$F$759,0),0))</f>
        <v>255001000</v>
      </c>
      <c r="H2419" s="101" t="n">
        <f aca="false" t="array" ref="H2419:H2419">SUM(IF(ewidencja!$A$8:$A$759=D2419,IF(ewidencja!$C$8:$C$759=E2419,ewidencja!$G$8:$G$759,0),0))</f>
        <v>0</v>
      </c>
      <c r="K2419" s="111"/>
    </row>
    <row r="2420" s="51" customFormat="true" ht="12.75" hidden="true" customHeight="true" outlineLevel="0" collapsed="false">
      <c r="A2420" s="49" t="s">
        <v>616</v>
      </c>
      <c r="B2420" s="49"/>
      <c r="C2420" s="50" t="str">
        <f aca="false">INDEX((klasyfikacja!$B$2:$B$136),MATCH(A2420,klasyfikacja!$A$2:$A$136,0))</f>
        <v>Wpływy z podatku od czynności cywilnoprawnych</v>
      </c>
      <c r="D2420" s="98" t="n">
        <v>900</v>
      </c>
      <c r="E2420" s="102" t="s">
        <v>403</v>
      </c>
      <c r="F2420" s="100" t="n">
        <f aca="false">SUM(G2420:H2420)</f>
        <v>0</v>
      </c>
      <c r="G2420" s="101" t="n">
        <f aca="false" t="array" ref="G2420:G2420">SUM(IF(ewidencja!$A$8:$A$759=D2420,IF(ewidencja!$C$8:$C$759=E2420,ewidencja!$F$8:$F$759,0),0))</f>
        <v>0</v>
      </c>
      <c r="H2420" s="101" t="n">
        <f aca="false" t="array" ref="H2420:H2420">SUM(IF(ewidencja!$A$8:$A$759=D2420,IF(ewidencja!$C$8:$C$759=E2420,ewidencja!$G$8:$G$759,0),0))</f>
        <v>0</v>
      </c>
      <c r="K2420" s="111"/>
    </row>
    <row r="2421" s="51" customFormat="true" ht="12.75" hidden="true" customHeight="true" outlineLevel="0" collapsed="false">
      <c r="A2421" s="49" t="s">
        <v>618</v>
      </c>
      <c r="B2421" s="49"/>
      <c r="C2421" s="50" t="str">
        <f aca="false">INDEX((klasyfikacja!$B$2:$B$136),MATCH(A2421,klasyfikacja!$A$2:$A$136,0))</f>
        <v>Wpływy z opłat z tytułu użytkowania wieczystego nieruchomości</v>
      </c>
      <c r="D2421" s="98" t="n">
        <v>900</v>
      </c>
      <c r="E2421" s="102" t="s">
        <v>393</v>
      </c>
      <c r="F2421" s="100" t="n">
        <f aca="false">SUM(G2421:H2421)</f>
        <v>0</v>
      </c>
      <c r="G2421" s="101" t="n">
        <f aca="false" t="array" ref="G2421:G2421">SUM(IF(ewidencja!$A$8:$A$759=D2421,IF(ewidencja!$C$8:$C$759=E2421,ewidencja!$F$8:$F$759,0),0))</f>
        <v>0</v>
      </c>
      <c r="H2421" s="101" t="n">
        <f aca="false" t="array" ref="H2421:H2421">SUM(IF(ewidencja!$A$8:$A$759=D2421,IF(ewidencja!$C$8:$C$759=E2421,ewidencja!$G$8:$G$759,0),0))</f>
        <v>0</v>
      </c>
      <c r="K2421" s="111"/>
    </row>
    <row r="2422" s="51" customFormat="true" ht="12.75" hidden="false" customHeight="true" outlineLevel="0" collapsed="false">
      <c r="A2422" s="49" t="n">
        <v>570</v>
      </c>
      <c r="B2422" s="49"/>
      <c r="C2422" s="50" t="e">
        <f aca="false">INDEX((klasyfikacja!$B$2:$B$136),MATCH(A2422,klasyfikacja!$A$2:$A$136,0))</f>
        <v>#N/A</v>
      </c>
      <c r="D2422" s="98" t="n">
        <v>900</v>
      </c>
      <c r="E2422" s="102" t="s">
        <v>173</v>
      </c>
      <c r="F2422" s="100" t="n">
        <f aca="false">SUM(G2422:H2422)</f>
        <v>20000</v>
      </c>
      <c r="G2422" s="101" t="n">
        <f aca="false" t="array" ref="G2422:G2422">SUM(IF(ewidencja!$A$8:$A$759=D2422,IF(ewidencja!$C$8:$C$759=E2422,ewidencja!$F$8:$F$759,0),0))</f>
        <v>20000</v>
      </c>
      <c r="H2422" s="101" t="n">
        <f aca="false" t="array" ref="H2422:H2422">SUM(IF(ewidencja!$A$8:$A$759=D2422,IF(ewidencja!$C$8:$C$759=E2422,ewidencja!$G$8:$G$759,0),0))</f>
        <v>0</v>
      </c>
      <c r="K2422" s="111"/>
    </row>
    <row r="2423" s="51" customFormat="true" ht="12.75" hidden="false" customHeight="true" outlineLevel="0" collapsed="false">
      <c r="A2423" s="49" t="n">
        <v>580</v>
      </c>
      <c r="B2423" s="49"/>
      <c r="C2423" s="50" t="e">
        <f aca="false">INDEX((klasyfikacja!$B$2:$B$136),MATCH(A2423,klasyfikacja!$A$2:$A$136,0))</f>
        <v>#N/A</v>
      </c>
      <c r="D2423" s="98" t="n">
        <v>900</v>
      </c>
      <c r="E2423" s="102" t="s">
        <v>195</v>
      </c>
      <c r="F2423" s="113" t="n">
        <f aca="false">SUM(G2423:H2423)</f>
        <v>70000</v>
      </c>
      <c r="G2423" s="101" t="n">
        <f aca="false" t="array" ref="G2423:G2423">SUM(IF(ewidencja!$A$8:$A$759=D2423,IF(ewidencja!$C$8:$C$759=E2423,ewidencja!$F$8:$F$759,0),0))</f>
        <v>70000</v>
      </c>
      <c r="H2423" s="101" t="n">
        <f aca="false" t="array" ref="H2423:H2423">SUM(IF(ewidencja!$A$8:$A$759=D2423,IF(ewidencja!$C$8:$C$759=E2423,ewidencja!$G$8:$G$759,0),0))</f>
        <v>0</v>
      </c>
      <c r="K2423" s="111"/>
    </row>
    <row r="2424" s="51" customFormat="true" ht="12.75" hidden="true" customHeight="true" outlineLevel="0" collapsed="false">
      <c r="A2424" s="49" t="s">
        <v>624</v>
      </c>
      <c r="B2424" s="49"/>
      <c r="C2424" s="50" t="str">
        <f aca="false">INDEX((klasyfikacja!$B$2:$B$136),MATCH(A2424,klasyfikacja!$A$2:$A$136,0))</f>
        <v>Wpływy z opłat za koncesje i licencje</v>
      </c>
      <c r="D2424" s="98" t="n">
        <v>900</v>
      </c>
      <c r="E2424" s="102" t="s">
        <v>356</v>
      </c>
      <c r="F2424" s="100" t="n">
        <f aca="false">SUM(G2424:H2424)</f>
        <v>0</v>
      </c>
      <c r="G2424" s="101" t="n">
        <f aca="false" t="array" ref="G2424:G2424">SUM(IF(ewidencja!$A$8:$A$759=D2424,IF(ewidencja!$C$8:$C$759=E2424,ewidencja!$F$8:$F$759,0),0))</f>
        <v>0</v>
      </c>
      <c r="H2424" s="101" t="n">
        <f aca="false" t="array" ref="H2424:H2424">SUM(IF(ewidencja!$A$8:$A$759=D2424,IF(ewidencja!$C$8:$C$759=E2424,ewidencja!$G$8:$G$759,0),0))</f>
        <v>0</v>
      </c>
      <c r="K2424" s="111"/>
    </row>
    <row r="2425" s="51" customFormat="true" ht="12.75" hidden="true" customHeight="true" outlineLevel="0" collapsed="false">
      <c r="A2425" s="49" t="s">
        <v>626</v>
      </c>
      <c r="B2425" s="49"/>
      <c r="C2425" s="50" t="str">
        <f aca="false">INDEX((klasyfikacja!$B$2:$B$136),MATCH(A2425,klasyfikacja!$A$2:$A$136,0))</f>
        <v>Wpływy z opłat egzaminacyjnych oraz opłat za wydawanie świadectw, dyplomów, zaświadczeń, certyfikatów i ich duplikatów</v>
      </c>
      <c r="D2425" s="98" t="n">
        <v>900</v>
      </c>
      <c r="E2425" s="102" t="s">
        <v>863</v>
      </c>
      <c r="F2425" s="100" t="n">
        <f aca="false">SUM(G2425:H2425)</f>
        <v>0</v>
      </c>
      <c r="G2425" s="101" t="n">
        <f aca="false" t="array" ref="G2425:G2425">SUM(IF(ewidencja!$A$8:$A$759=D2425,IF(ewidencja!$C$8:$C$759=E2425,ewidencja!$F$8:$F$759,0),0))</f>
        <v>0</v>
      </c>
      <c r="H2425" s="101" t="n">
        <f aca="false" t="array" ref="H2425:H2425">SUM(IF(ewidencja!$A$8:$A$759=D2425,IF(ewidencja!$C$8:$C$759=E2425,ewidencja!$G$8:$G$759,0),0))</f>
        <v>0</v>
      </c>
      <c r="K2425" s="111"/>
    </row>
    <row r="2426" s="51" customFormat="true" ht="12.75" hidden="true" customHeight="true" outlineLevel="0" collapsed="false">
      <c r="A2426" s="49" t="s">
        <v>628</v>
      </c>
      <c r="B2426" s="49"/>
      <c r="C2426" s="50" t="str">
        <f aca="false">INDEX((klasyfikacja!$B$2:$B$136),MATCH(A2426,klasyfikacja!$A$2:$A$136,0))</f>
        <v>Wpływy z opłat za zezwolenia, akredytacje oraz opłaty ewidencyjne, w tym opłaty za częstotliwości</v>
      </c>
      <c r="D2426" s="98" t="n">
        <v>900</v>
      </c>
      <c r="E2426" s="102" t="s">
        <v>367</v>
      </c>
      <c r="F2426" s="100" t="n">
        <f aca="false">SUM(G2426:H2426)</f>
        <v>0</v>
      </c>
      <c r="G2426" s="101" t="n">
        <f aca="false" t="array" ref="G2426:G2426">SUM(IF(ewidencja!$A$8:$A$759=D2426,IF(ewidencja!$C$8:$C$759=E2426,ewidencja!$F$8:$F$759,0),0))</f>
        <v>0</v>
      </c>
      <c r="H2426" s="101" t="n">
        <f aca="false" t="array" ref="H2426:H2426">SUM(IF(ewidencja!$A$8:$A$759=D2426,IF(ewidencja!$C$8:$C$759=E2426,ewidencja!$G$8:$G$759,0),0))</f>
        <v>0</v>
      </c>
      <c r="K2426" s="111"/>
    </row>
    <row r="2427" s="51" customFormat="true" ht="12.75" hidden="true" customHeight="true" outlineLevel="0" collapsed="false">
      <c r="A2427" s="49" t="s">
        <v>630</v>
      </c>
      <c r="B2427" s="49"/>
      <c r="C2427" s="50" t="str">
        <f aca="false">INDEX((klasyfikacja!$B$2:$B$136),MATCH(A2427,klasyfikacja!$A$2:$A$136,0))</f>
        <v>Wpływy z tytułu opłat i kosztów sądowych oraz innych opłat uiszczanych na rzecz Skarbu Państwa z tytułu postępowania sądowego i prokuratorskiego</v>
      </c>
      <c r="D2427" s="98" t="n">
        <v>900</v>
      </c>
      <c r="E2427" s="102" t="s">
        <v>203</v>
      </c>
      <c r="F2427" s="100" t="n">
        <f aca="false">SUM(G2427:H2427)</f>
        <v>0</v>
      </c>
      <c r="G2427" s="101" t="n">
        <f aca="false" t="array" ref="G2427:G2427">SUM(IF(ewidencja!$A$8:$A$759=D2427,IF(ewidencja!$C$8:$C$759=E2427,ewidencja!$F$8:$F$759,0),0))</f>
        <v>0</v>
      </c>
      <c r="H2427" s="101" t="n">
        <f aca="false" t="array" ref="H2427:H2427">SUM(IF(ewidencja!$A$8:$A$759=D2427,IF(ewidencja!$C$8:$C$759=E2427,ewidencja!$G$8:$G$759,0),0))</f>
        <v>0</v>
      </c>
      <c r="K2427" s="111"/>
    </row>
    <row r="2428" s="51" customFormat="true" ht="12.75" hidden="false" customHeight="true" outlineLevel="0" collapsed="false">
      <c r="A2428" s="114" t="n">
        <v>640</v>
      </c>
      <c r="B2428" s="49"/>
      <c r="C2428" s="115" t="e">
        <f aca="false">INDEX((klasyfikacja!$B$2:$B$136),MATCH(A2428,klasyfikacja!$A$2:$A$136,0))</f>
        <v>#N/A</v>
      </c>
      <c r="D2428" s="98" t="n">
        <v>900</v>
      </c>
      <c r="E2428" s="102" t="s">
        <v>200</v>
      </c>
      <c r="F2428" s="116" t="n">
        <f aca="false">SUM(G2428:H2428)</f>
        <v>200000</v>
      </c>
      <c r="G2428" s="117" t="n">
        <f aca="false" t="array" ref="G2428:G2428">SUM(IF(ewidencja!$A$8:$A$759=D2428,IF(ewidencja!$C$8:$C$759=E2428,ewidencja!$F$8:$F$759,0),0))</f>
        <v>200000</v>
      </c>
      <c r="H2428" s="117" t="n">
        <f aca="false" t="array" ref="H2428:H2428">SUM(IF(ewidencja!$A$8:$A$759=D2428,IF(ewidencja!$C$8:$C$759=E2428,ewidencja!$G$8:$G$759,0),0))</f>
        <v>0</v>
      </c>
      <c r="K2428" s="111"/>
    </row>
    <row r="2429" s="51" customFormat="true" ht="12.75" hidden="true" customHeight="true" outlineLevel="0" collapsed="false">
      <c r="A2429" s="49" t="s">
        <v>634</v>
      </c>
      <c r="B2429" s="49"/>
      <c r="C2429" s="50" t="str">
        <f aca="false">INDEX((klasyfikacja!$B$2:$B$136),MATCH(A2429,klasyfikacja!$A$2:$A$136,0))</f>
        <v>Wpływy z opłat za wydanie prawa jazdy</v>
      </c>
      <c r="D2429" s="98" t="n">
        <v>900</v>
      </c>
      <c r="E2429" s="102" t="s">
        <v>388</v>
      </c>
      <c r="F2429" s="100" t="n">
        <f aca="false">SUM(G2429:H2429)</f>
        <v>0</v>
      </c>
      <c r="G2429" s="101" t="n">
        <f aca="false" t="array" ref="G2429:G2429">SUM(IF(ewidencja!$A$8:$A$759=D2429,IF(ewidencja!$C$8:$C$759=E2429,ewidencja!$F$8:$F$759,0),0))</f>
        <v>0</v>
      </c>
      <c r="H2429" s="101" t="n">
        <f aca="false" t="array" ref="H2429:H2429">SUM(IF(ewidencja!$A$8:$A$759=D2429,IF(ewidencja!$C$8:$C$759=E2429,ewidencja!$G$8:$G$759,0),0))</f>
        <v>0</v>
      </c>
      <c r="K2429" s="111"/>
    </row>
    <row r="2430" s="51" customFormat="true" ht="12.75" hidden="true" customHeight="true" outlineLevel="0" collapsed="false">
      <c r="A2430" s="49" t="s">
        <v>636</v>
      </c>
      <c r="B2430" s="49"/>
      <c r="C2430" s="50" t="str">
        <f aca="false">INDEX((klasyfikacja!$B$2:$B$136),MATCH(A2430,klasyfikacja!$A$2:$A$136,0))</f>
        <v>Wpływy z opłat za korzystanie z wychowania przedszkolnego</v>
      </c>
      <c r="D2430" s="98" t="n">
        <v>900</v>
      </c>
      <c r="E2430" s="102" t="s">
        <v>280</v>
      </c>
      <c r="F2430" s="100" t="n">
        <f aca="false">SUM(G2430:H2430)</f>
        <v>0</v>
      </c>
      <c r="G2430" s="101" t="n">
        <f aca="false" t="array" ref="G2430:G2430">SUM(IF(ewidencja!$A$8:$A$759=D2430,IF(ewidencja!$C$8:$C$759=E2430,ewidencja!$F$8:$F$759,0),0))</f>
        <v>0</v>
      </c>
      <c r="H2430" s="101" t="n">
        <f aca="false" t="array" ref="H2430:H2430">SUM(IF(ewidencja!$A$8:$A$759=D2430,IF(ewidencja!$C$8:$C$759=E2430,ewidencja!$G$8:$G$759,0),0))</f>
        <v>0</v>
      </c>
      <c r="K2430" s="111"/>
    </row>
    <row r="2431" s="51" customFormat="true" ht="12.75" hidden="true" customHeight="true" outlineLevel="0" collapsed="false">
      <c r="A2431" s="49" t="s">
        <v>638</v>
      </c>
      <c r="B2431" s="49"/>
      <c r="C2431" s="50" t="str">
        <f aca="false">INDEX((klasyfikacja!$B$2:$B$136),MATCH(A2431,klasyfikacja!$A$2:$A$136,0))</f>
        <v>Wpływy z opłat za korzystanie z wyżywienia w jednostkach realizujących zadania z zakresu wychowania przedszkolnego</v>
      </c>
      <c r="D2431" s="98" t="n">
        <v>900</v>
      </c>
      <c r="E2431" s="102" t="s">
        <v>510</v>
      </c>
      <c r="F2431" s="100" t="n">
        <f aca="false">SUM(G2431:H2431)</f>
        <v>0</v>
      </c>
      <c r="G2431" s="101" t="n">
        <f aca="false" t="array" ref="G2431:G2431">SUM(IF(ewidencja!$A$8:$A$759=D2431,IF(ewidencja!$C$8:$C$759=E2431,ewidencja!$F$8:$F$759,0),0))</f>
        <v>0</v>
      </c>
      <c r="H2431" s="101" t="n">
        <f aca="false" t="array" ref="H2431:H2431">SUM(IF(ewidencja!$A$8:$A$759=D2431,IF(ewidencja!$C$8:$C$759=E2431,ewidencja!$G$8:$G$759,0),0))</f>
        <v>0</v>
      </c>
      <c r="K2431" s="111"/>
    </row>
    <row r="2432" s="51" customFormat="true" ht="12.75" hidden="true" customHeight="true" outlineLevel="0" collapsed="false">
      <c r="A2432" s="49" t="s">
        <v>640</v>
      </c>
      <c r="B2432" s="49"/>
      <c r="C2432" s="50" t="str">
        <f aca="false">INDEX((klasyfikacja!$B$2:$B$136),MATCH(A2432,klasyfikacja!$A$2:$A$136,0))</f>
        <v>Wpływy od rodziców z tytułu opłaty za pobyt dziecka w pieczy zastępczej</v>
      </c>
      <c r="D2432" s="98" t="n">
        <v>900</v>
      </c>
      <c r="E2432" s="102" t="s">
        <v>248</v>
      </c>
      <c r="F2432" s="100" t="n">
        <f aca="false">SUM(G2432:H2432)</f>
        <v>0</v>
      </c>
      <c r="G2432" s="101" t="n">
        <f aca="false" t="array" ref="G2432:G2432">SUM(IF(ewidencja!$A$8:$A$759=D2432,IF(ewidencja!$C$8:$C$759=E2432,ewidencja!$F$8:$F$759,0),0))</f>
        <v>0</v>
      </c>
      <c r="H2432" s="101" t="n">
        <f aca="false" t="array" ref="H2432:H2432">SUM(IF(ewidencja!$A$8:$A$759=D2432,IF(ewidencja!$C$8:$C$759=E2432,ewidencja!$G$8:$G$759,0),0))</f>
        <v>0</v>
      </c>
      <c r="K2432" s="111"/>
    </row>
    <row r="2433" s="51" customFormat="true" ht="12.75" hidden="false" customHeight="true" outlineLevel="0" collapsed="false">
      <c r="A2433" s="118" t="n">
        <v>690</v>
      </c>
      <c r="B2433" s="49"/>
      <c r="C2433" s="119" t="e">
        <f aca="false">INDEX((klasyfikacja!$B$2:$B$136),MATCH(A2433,klasyfikacja!$A$2:$A$136,0))</f>
        <v>#N/A</v>
      </c>
      <c r="D2433" s="98" t="n">
        <v>900</v>
      </c>
      <c r="E2433" s="102" t="s">
        <v>205</v>
      </c>
      <c r="F2433" s="120" t="n">
        <f aca="false">SUM(G2433:H2433)</f>
        <v>2897000</v>
      </c>
      <c r="G2433" s="121" t="n">
        <f aca="false" t="array" ref="G2433:G2433">SUM(IF(ewidencja!$A$8:$A$759=D2433,IF(ewidencja!$C$8:$C$759=E2433,ewidencja!$F$8:$F$759,0),0))</f>
        <v>2197000</v>
      </c>
      <c r="H2433" s="121" t="n">
        <f aca="false" t="array" ref="H2433:H2433">SUM(IF(ewidencja!$A$8:$A$759=D2433,IF(ewidencja!$C$8:$C$759=E2433,ewidencja!$G$8:$G$759,0),0))</f>
        <v>700000</v>
      </c>
      <c r="K2433" s="111"/>
    </row>
    <row r="2434" s="51" customFormat="true" ht="25.5" hidden="false" customHeight="true" outlineLevel="0" collapsed="false">
      <c r="A2434" s="49" t="n">
        <v>750</v>
      </c>
      <c r="B2434" s="49"/>
      <c r="C2434" s="50" t="e">
        <f aca="false">INDEX((klasyfikacja!$B$2:$B$136),MATCH(A2434,klasyfikacja!$A$2:$A$136,0))</f>
        <v>#N/A</v>
      </c>
      <c r="D2434" s="98" t="n">
        <v>900</v>
      </c>
      <c r="E2434" s="102" t="s">
        <v>58</v>
      </c>
      <c r="F2434" s="113" t="n">
        <f aca="false">SUM(G2434:H2434)</f>
        <v>1280000</v>
      </c>
      <c r="G2434" s="101" t="n">
        <f aca="false" t="array" ref="G2434:G2434">SUM(IF(ewidencja!$A$8:$A$759=D2434,IF(ewidencja!$C$8:$C$759=E2434,ewidencja!$F$8:$F$759,0),0))</f>
        <v>1280000</v>
      </c>
      <c r="H2434" s="101" t="n">
        <f aca="false" t="array" ref="H2434:H2434">SUM(IF(ewidencja!$A$8:$A$759=D2434,IF(ewidencja!$C$8:$C$759=E2434,ewidencja!$G$8:$G$759,0),0))</f>
        <v>0</v>
      </c>
      <c r="K2434" s="111"/>
    </row>
    <row r="2435" s="51" customFormat="true" ht="12.75" hidden="false" customHeight="true" outlineLevel="0" collapsed="false">
      <c r="A2435" s="49" t="n">
        <v>830</v>
      </c>
      <c r="B2435" s="49"/>
      <c r="C2435" s="50" t="e">
        <f aca="false">INDEX((klasyfikacja!$B$2:$B$136),MATCH(A2435,klasyfikacja!$A$2:$A$136,0))</f>
        <v>#N/A</v>
      </c>
      <c r="D2435" s="98" t="n">
        <v>900</v>
      </c>
      <c r="E2435" s="102" t="s">
        <v>37</v>
      </c>
      <c r="F2435" s="100" t="n">
        <f aca="false">SUM(G2435:H2435)</f>
        <v>40000</v>
      </c>
      <c r="G2435" s="101" t="n">
        <f aca="false" t="array" ref="G2435:G2435">SUM(IF(ewidencja!$A$8:$A$759=D2435,IF(ewidencja!$C$8:$C$759=E2435,ewidencja!$F$8:$F$759,0),0))</f>
        <v>40000</v>
      </c>
      <c r="H2435" s="101" t="n">
        <f aca="false" t="array" ref="H2435:H2435">SUM(IF(ewidencja!$A$8:$A$759=D2435,IF(ewidencja!$C$8:$C$759=E2435,ewidencja!$G$8:$G$759,0),0))</f>
        <v>0</v>
      </c>
      <c r="K2435" s="111"/>
    </row>
    <row r="2436" s="51" customFormat="true" ht="12.75" hidden="true" customHeight="true" outlineLevel="0" collapsed="false">
      <c r="A2436" s="49" t="s">
        <v>650</v>
      </c>
      <c r="B2436" s="49"/>
      <c r="C2436" s="50" t="str">
        <f aca="false">INDEX((klasyfikacja!$B$2:$B$136),MATCH(A2436,klasyfikacja!$A$2:$A$136,0))</f>
        <v>Wpływy ze sprzedaży wyrobów</v>
      </c>
      <c r="D2436" s="98" t="n">
        <v>900</v>
      </c>
      <c r="E2436" s="102" t="s">
        <v>864</v>
      </c>
      <c r="F2436" s="100" t="n">
        <f aca="false">SUM(G2436:H2436)</f>
        <v>0</v>
      </c>
      <c r="G2436" s="101" t="n">
        <f aca="false" t="array" ref="G2436:G2436">SUM(IF(ewidencja!$A$8:$A$759=D2436,IF(ewidencja!$C$8:$C$759=E2436,ewidencja!$F$8:$F$759,0),0))</f>
        <v>0</v>
      </c>
      <c r="H2436" s="101" t="n">
        <f aca="false" t="array" ref="H2436:H2436">SUM(IF(ewidencja!$A$8:$A$759=D2436,IF(ewidencja!$C$8:$C$759=E2436,ewidencja!$G$8:$G$759,0),0))</f>
        <v>0</v>
      </c>
      <c r="K2436" s="111"/>
    </row>
    <row r="2437" s="51" customFormat="true" ht="26.25" hidden="false" customHeight="true" outlineLevel="0" collapsed="false">
      <c r="A2437" s="49" t="n">
        <v>900</v>
      </c>
      <c r="B2437" s="49"/>
      <c r="C2437" s="50" t="e">
        <f aca="false">INDEX((klasyfikacja!$B$2:$B$136),MATCH(A2437,klasyfikacja!$A$2:$A$136,0))</f>
        <v>#N/A</v>
      </c>
      <c r="D2437" s="98" t="n">
        <v>900</v>
      </c>
      <c r="E2437" s="102" t="s">
        <v>562</v>
      </c>
      <c r="F2437" s="100" t="n">
        <f aca="false">SUM(G2437:H2437)</f>
        <v>18000</v>
      </c>
      <c r="G2437" s="101" t="n">
        <f aca="false" t="array" ref="G2437:G2437">SUM(IF(ewidencja!$A$8:$A$759=D2437,IF(ewidencja!$C$8:$C$759=E2437,ewidencja!$F$8:$F$759,0),0))</f>
        <v>18000</v>
      </c>
      <c r="H2437" s="101" t="n">
        <f aca="false" t="array" ref="H2437:H2437">SUM(IF(ewidencja!$A$8:$A$759=D2437,IF(ewidencja!$C$8:$C$759=E2437,ewidencja!$G$8:$G$759,0),0))</f>
        <v>0</v>
      </c>
      <c r="K2437" s="111"/>
    </row>
    <row r="2438" s="51" customFormat="true" ht="12.75" hidden="false" customHeight="true" outlineLevel="0" collapsed="false">
      <c r="A2438" s="49" t="n">
        <v>910</v>
      </c>
      <c r="B2438" s="49"/>
      <c r="C2438" s="50" t="e">
        <f aca="false">INDEX((klasyfikacja!$B$2:$B$136),MATCH(A2438,klasyfikacja!$A$2:$A$136,0))</f>
        <v>#N/A</v>
      </c>
      <c r="D2438" s="98" t="n">
        <v>900</v>
      </c>
      <c r="E2438" s="102" t="s">
        <v>321</v>
      </c>
      <c r="F2438" s="113" t="n">
        <f aca="false">SUM(G2438:H2438)</f>
        <v>150000</v>
      </c>
      <c r="G2438" s="101" t="n">
        <f aca="false" t="array" ref="G2438:G2438">SUM(IF(ewidencja!$A$8:$A$759=D2438,IF(ewidencja!$C$8:$C$759=E2438,ewidencja!$F$8:$F$759,0),0))</f>
        <v>150000</v>
      </c>
      <c r="H2438" s="101" t="n">
        <f aca="false" t="array" ref="H2438:H2438">SUM(IF(ewidencja!$A$8:$A$759=D2438,IF(ewidencja!$C$8:$C$759=E2438,ewidencja!$G$8:$G$759,0),0))</f>
        <v>0</v>
      </c>
      <c r="K2438" s="111"/>
    </row>
    <row r="2439" s="51" customFormat="true" ht="12.75" hidden="false" customHeight="true" outlineLevel="0" collapsed="false">
      <c r="A2439" s="49" t="n">
        <v>920</v>
      </c>
      <c r="B2439" s="49"/>
      <c r="C2439" s="50" t="e">
        <f aca="false">INDEX((klasyfikacja!$B$2:$B$136),MATCH(A2439,klasyfikacja!$A$2:$A$136,0))</f>
        <v>#N/A</v>
      </c>
      <c r="D2439" s="98" t="n">
        <v>900</v>
      </c>
      <c r="E2439" s="102" t="s">
        <v>311</v>
      </c>
      <c r="F2439" s="113" t="n">
        <f aca="false">SUM(G2439:H2439)</f>
        <v>51000</v>
      </c>
      <c r="G2439" s="101" t="n">
        <f aca="false" t="array" ref="G2439:G2439">SUM(IF(ewidencja!$A$8:$A$759=D2439,IF(ewidencja!$C$8:$C$759=E2439,ewidencja!$F$8:$F$759,0),0))</f>
        <v>51000</v>
      </c>
      <c r="H2439" s="101" t="n">
        <f aca="false" t="array" ref="H2439:H2439">SUM(IF(ewidencja!$A$8:$A$759=D2439,IF(ewidencja!$C$8:$C$759=E2439,ewidencja!$G$8:$G$759,0),0))</f>
        <v>0</v>
      </c>
      <c r="K2439" s="111"/>
    </row>
    <row r="2440" s="51" customFormat="true" ht="12.75" hidden="true" customHeight="true" outlineLevel="0" collapsed="false">
      <c r="A2440" s="49" t="s">
        <v>658</v>
      </c>
      <c r="B2440" s="49"/>
      <c r="C2440" s="50" t="str">
        <f aca="false">INDEX((klasyfikacja!$B$2:$B$136),MATCH(A2440,klasyfikacja!$A$2:$A$136,0))</f>
        <v>Wpływy z pozostałych odsetek (Finansowanie programów ze środków bezzwrotnych pochodzących z Unii Europejskiej)</v>
      </c>
      <c r="D2440" s="98" t="n">
        <v>900</v>
      </c>
      <c r="E2440" s="102" t="s">
        <v>865</v>
      </c>
      <c r="F2440" s="100" t="n">
        <f aca="false">SUM(G2440:H2440)</f>
        <v>0</v>
      </c>
      <c r="G2440" s="101" t="n">
        <f aca="false" t="array" ref="G2440:G2440">SUM(IF(ewidencja!$A$8:$A$759=D2440,IF(ewidencja!$C$8:$C$759=E2440,ewidencja!$F$8:$F$759,0),0))</f>
        <v>0</v>
      </c>
      <c r="H2440" s="101" t="n">
        <f aca="false" t="array" ref="H2440:H2440">SUM(IF(ewidencja!$A$8:$A$759=D2440,IF(ewidencja!$C$8:$C$759=E2440,ewidencja!$G$8:$G$759,0),0))</f>
        <v>0</v>
      </c>
      <c r="K2440" s="111"/>
    </row>
    <row r="2441" s="51" customFormat="true" ht="12.75" hidden="true" customHeight="true" outlineLevel="0" collapsed="false">
      <c r="A2441" s="49" t="s">
        <v>660</v>
      </c>
      <c r="B2441" s="49"/>
      <c r="C2441" s="50" t="str">
        <f aca="false">INDEX((klasyfikacja!$B$2:$B$136),MATCH(A2441,klasyfikacja!$A$2:$A$136,0))</f>
        <v>Wpływy z rozliczeń/zwrotów z lat ubiegłych</v>
      </c>
      <c r="D2441" s="98" t="n">
        <v>900</v>
      </c>
      <c r="E2441" s="102" t="s">
        <v>275</v>
      </c>
      <c r="F2441" s="100" t="n">
        <f aca="false">SUM(G2441:H2441)</f>
        <v>0</v>
      </c>
      <c r="G2441" s="101" t="n">
        <f aca="false" t="array" ref="G2441:G2441">SUM(IF(ewidencja!$A$8:$A$759=D2441,IF(ewidencja!$C$8:$C$759=E2441,ewidencja!$F$8:$F$759,0),0))</f>
        <v>0</v>
      </c>
      <c r="H2441" s="101" t="n">
        <f aca="false" t="array" ref="H2441:H2441">SUM(IF(ewidencja!$A$8:$A$759=D2441,IF(ewidencja!$C$8:$C$759=E2441,ewidencja!$G$8:$G$759,0),0))</f>
        <v>0</v>
      </c>
      <c r="K2441" s="111"/>
    </row>
    <row r="2442" s="51" customFormat="true" ht="12.75" hidden="false" customHeight="true" outlineLevel="0" collapsed="false">
      <c r="A2442" s="49" t="n">
        <v>950</v>
      </c>
      <c r="B2442" s="49"/>
      <c r="C2442" s="50" t="e">
        <f aca="false">INDEX((klasyfikacja!$B$2:$B$136),MATCH(A2442,klasyfikacja!$A$2:$A$136,0))</f>
        <v>#N/A</v>
      </c>
      <c r="D2442" s="98" t="n">
        <v>900</v>
      </c>
      <c r="E2442" s="102" t="s">
        <v>178</v>
      </c>
      <c r="F2442" s="100" t="n">
        <f aca="false">SUM(G2442:H2442)</f>
        <v>475000</v>
      </c>
      <c r="G2442" s="101" t="n">
        <f aca="false" t="array" ref="G2442:G2442">SUM(IF(ewidencja!$A$8:$A$759=D2442,IF(ewidencja!$C$8:$C$759=E2442,ewidencja!$F$8:$F$759,0),0))</f>
        <v>475000</v>
      </c>
      <c r="H2442" s="101" t="n">
        <f aca="false" t="array" ref="H2442:H2442">SUM(IF(ewidencja!$A$8:$A$759=D2442,IF(ewidencja!$C$8:$C$759=E2442,ewidencja!$G$8:$G$759,0),0))</f>
        <v>0</v>
      </c>
      <c r="K2442" s="111"/>
    </row>
    <row r="2443" s="51" customFormat="true" ht="12.75" hidden="true" customHeight="true" outlineLevel="0" collapsed="false">
      <c r="A2443" s="49" t="s">
        <v>664</v>
      </c>
      <c r="B2443" s="49"/>
      <c r="C2443" s="50" t="str">
        <f aca="false">INDEX((klasyfikacja!$B$2:$B$136),MATCH(A2443,klasyfikacja!$A$2:$A$136,0))</f>
        <v>Wpływy z otrzymanych spadków, zapisów i darowizn w postaci pieniężnej</v>
      </c>
      <c r="D2443" s="98" t="n">
        <v>900</v>
      </c>
      <c r="E2443" s="102" t="s">
        <v>95</v>
      </c>
      <c r="F2443" s="100" t="n">
        <f aca="false">SUM(G2443:H2443)</f>
        <v>0</v>
      </c>
      <c r="G2443" s="101" t="n">
        <f aca="false" t="array" ref="G2443:G2443">SUM(IF(ewidencja!$A$8:$A$759=D2443,IF(ewidencja!$C$8:$C$759=E2443,ewidencja!$F$8:$F$759,0),0))</f>
        <v>0</v>
      </c>
      <c r="H2443" s="101" t="n">
        <f aca="false" t="array" ref="H2443:H2443">SUM(IF(ewidencja!$A$8:$A$759=D2443,IF(ewidencja!$C$8:$C$759=E2443,ewidencja!$G$8:$G$759,0),0))</f>
        <v>0</v>
      </c>
      <c r="K2443" s="111"/>
    </row>
    <row r="2444" s="51" customFormat="true" ht="12.75" hidden="false" customHeight="true" outlineLevel="0" collapsed="false">
      <c r="A2444" s="49" t="n">
        <v>970</v>
      </c>
      <c r="B2444" s="49"/>
      <c r="C2444" s="50" t="e">
        <f aca="false">INDEX((klasyfikacja!$B$2:$B$136),MATCH(A2444,klasyfikacja!$A$2:$A$136,0))</f>
        <v>#N/A</v>
      </c>
      <c r="D2444" s="98" t="n">
        <v>900</v>
      </c>
      <c r="E2444" s="102" t="s">
        <v>153</v>
      </c>
      <c r="F2444" s="100" t="n">
        <f aca="false">SUM(G2444:H2444)</f>
        <v>1246309</v>
      </c>
      <c r="G2444" s="101" t="n">
        <f aca="false" t="array" ref="G2444:G2444">SUM(IF(ewidencja!$A$8:$A$759=D2444,IF(ewidencja!$C$8:$C$759=E2444,ewidencja!$F$8:$F$759,0),0))</f>
        <v>1246309</v>
      </c>
      <c r="H2444" s="101" t="n">
        <f aca="false" t="array" ref="H2444:H2444">SUM(IF(ewidencja!$A$8:$A$759=D2444,IF(ewidencja!$C$8:$C$759=E2444,ewidencja!$G$8:$G$759,0),0))</f>
        <v>0</v>
      </c>
      <c r="K2444" s="111"/>
    </row>
    <row r="2445" s="51" customFormat="true" ht="12.75" hidden="true" customHeight="true" outlineLevel="0" collapsed="false">
      <c r="A2445" s="49" t="s">
        <v>668</v>
      </c>
      <c r="B2445" s="49"/>
      <c r="C2445" s="50" t="str">
        <f aca="false">INDEX((klasyfikacja!$B$2:$B$136),MATCH(A2445,klasyfikacja!$A$2:$A$136,0))</f>
        <v>Wpływy z różnych dochodów (Finansowanie programów ze środków bezzwrotnych pochodzących z Unii Europejskiej)</v>
      </c>
      <c r="D2445" s="98" t="n">
        <v>900</v>
      </c>
      <c r="E2445" s="102" t="s">
        <v>866</v>
      </c>
      <c r="F2445" s="100" t="n">
        <f aca="false">SUM(G2445:H2445)</f>
        <v>0</v>
      </c>
      <c r="G2445" s="101" t="n">
        <f aca="false" t="array" ref="G2445:G2445">SUM(IF(ewidencja!$A$8:$A$759=D2445,IF(ewidencja!$C$8:$C$759=E2445,ewidencja!$F$8:$F$759,0),0))</f>
        <v>0</v>
      </c>
      <c r="H2445" s="101" t="n">
        <f aca="false" t="array" ref="H2445:H2445">SUM(IF(ewidencja!$A$8:$A$759=D2445,IF(ewidencja!$C$8:$C$759=E2445,ewidencja!$G$8:$G$759,0),0))</f>
        <v>0</v>
      </c>
      <c r="K2445" s="111"/>
    </row>
    <row r="2446" s="51" customFormat="true" ht="12.75" hidden="true" customHeight="true" outlineLevel="0" collapsed="false">
      <c r="A2446" s="49" t="s">
        <v>670</v>
      </c>
      <c r="B2446" s="49"/>
      <c r="C2446" s="50" t="str">
        <f aca="false">INDEX((klasyfikacja!$B$2:$B$136),MATCH(A2446,klasyfikacja!$A$2:$A$136,0))</f>
        <v>Wpływy z różnych dochodów (Płatności w zakresie budżetu środków europejskich)</v>
      </c>
      <c r="D2446" s="98" t="n">
        <v>900</v>
      </c>
      <c r="E2446" s="102" t="s">
        <v>867</v>
      </c>
      <c r="F2446" s="100" t="n">
        <f aca="false">SUM(G2446:H2446)</f>
        <v>0</v>
      </c>
      <c r="G2446" s="101" t="n">
        <f aca="false" t="array" ref="G2446:G2446">SUM(IF(ewidencja!$A$8:$A$759=D2446,IF(ewidencja!$C$8:$C$759=E2446,ewidencja!$F$8:$F$759,0),0))</f>
        <v>0</v>
      </c>
      <c r="H2446" s="101" t="n">
        <f aca="false" t="array" ref="H2446:H2446">SUM(IF(ewidencja!$A$8:$A$759=D2446,IF(ewidencja!$C$8:$C$759=E2446,ewidencja!$G$8:$G$759,0),0))</f>
        <v>0</v>
      </c>
      <c r="K2446" s="111"/>
    </row>
    <row r="2447" s="51" customFormat="true" ht="12.75" hidden="true" customHeight="true" outlineLevel="0" collapsed="false">
      <c r="A2447" s="49" t="s">
        <v>672</v>
      </c>
      <c r="B2447" s="49"/>
      <c r="C2447" s="50" t="str">
        <f aca="false">INDEX((klasyfikacja!$B$2:$B$136),MATCH(A2447,klasyfikacja!$A$2:$A$136,0))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2447" s="98" t="n">
        <v>900</v>
      </c>
      <c r="E2447" s="102" t="s">
        <v>868</v>
      </c>
      <c r="F2447" s="100" t="n">
        <f aca="false">SUM(G2447:H2447)</f>
        <v>0</v>
      </c>
      <c r="G2447" s="101" t="n">
        <f aca="false" t="array" ref="G2447:G2447">SUM(IF(ewidencja!$A$8:$A$759=D2447,IF(ewidencja!$C$8:$C$759=E2447,ewidencja!$F$8:$F$759,0),0))</f>
        <v>0</v>
      </c>
      <c r="H2447" s="101" t="n">
        <f aca="false" t="array" ref="H2447:H2447">SUM(IF(ewidencja!$A$8:$A$759=D2447,IF(ewidencja!$C$8:$C$759=E2447,ewidencja!$G$8:$G$759,0),0))</f>
        <v>0</v>
      </c>
      <c r="K2447" s="111"/>
    </row>
    <row r="2448" s="51" customFormat="true" ht="37.5" hidden="true" customHeight="true" outlineLevel="0" collapsed="false">
      <c r="A2448" s="49" t="s">
        <v>674</v>
      </c>
      <c r="B2448" s="49"/>
      <c r="C2448" s="50" t="str">
        <f aca="false">INDEX((klasyfikacja!$B$2:$B$136),MATCH(A2448,klasyfikacja!$A$2:$A$136,0))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2448" s="98" t="n">
        <v>900</v>
      </c>
      <c r="E2448" s="102" t="n">
        <v>2007</v>
      </c>
      <c r="F2448" s="100" t="n">
        <f aca="false">SUM(G2448:H2448)</f>
        <v>0</v>
      </c>
      <c r="G2448" s="101" t="n">
        <f aca="false" t="array" ref="G2448:G2448">SUM(IF(ewidencja!$A$8:$A$759=D2448,IF(ewidencja!$C$8:$C$759=E2448,ewidencja!$F$8:$F$759,0),0))</f>
        <v>0</v>
      </c>
      <c r="H2448" s="101" t="n">
        <f aca="false" t="array" ref="H2448:H2448">SUM(IF(ewidencja!$A$8:$A$759=D2448,IF(ewidencja!$C$8:$C$759=E2448,ewidencja!$G$8:$G$759,0),0))</f>
        <v>0</v>
      </c>
      <c r="K2448" s="111"/>
    </row>
    <row r="2449" s="51" customFormat="true" ht="12.75" hidden="true" customHeight="true" outlineLevel="0" collapsed="false">
      <c r="A2449" s="49" t="s">
        <v>676</v>
      </c>
      <c r="B2449" s="49"/>
      <c r="C2449" s="50" t="str">
        <f aca="false">INDEX((klasyfikacja!$B$2:$B$136),MATCH(A2449,klasyfikacja!$A$2:$A$136,0))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2449" s="98" t="n">
        <v>900</v>
      </c>
      <c r="E2449" s="102" t="n">
        <v>2008</v>
      </c>
      <c r="F2449" s="100" t="n">
        <f aca="false">SUM(G2449:H2449)</f>
        <v>0</v>
      </c>
      <c r="G2449" s="101" t="n">
        <f aca="false" t="array" ref="G2449:G2449">SUM(IF(ewidencja!$A$8:$A$759=D2449,IF(ewidencja!$C$8:$C$759=E2449,ewidencja!$F$8:$F$759,0),0))</f>
        <v>0</v>
      </c>
      <c r="H2449" s="101" t="n">
        <f aca="false" t="array" ref="H2449:H2449">SUM(IF(ewidencja!$A$8:$A$759=D2449,IF(ewidencja!$C$8:$C$759=E2449,ewidencja!$G$8:$G$759,0),0))</f>
        <v>0</v>
      </c>
      <c r="K2449" s="111"/>
    </row>
    <row r="2450" s="51" customFormat="true" ht="12.75" hidden="true" customHeight="true" outlineLevel="0" collapsed="false">
      <c r="A2450" s="49" t="s">
        <v>678</v>
      </c>
      <c r="B2450" s="49"/>
      <c r="C2450" s="50" t="str">
        <f aca="false">INDEX((klasyfikacja!$B$2:$B$136),MATCH(A2450,klasyfikacja!$A$2:$A$136,0))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2450" s="98" t="n">
        <v>900</v>
      </c>
      <c r="E2450" s="102" t="n">
        <v>2009</v>
      </c>
      <c r="F2450" s="100" t="n">
        <f aca="false">SUM(G2450:H2450)</f>
        <v>0</v>
      </c>
      <c r="G2450" s="101" t="n">
        <f aca="false" t="array" ref="G2450:G2450">SUM(IF(ewidencja!$A$8:$A$759=D2450,IF(ewidencja!$C$8:$C$759=E2450,ewidencja!$F$8:$F$759,0),0))</f>
        <v>0</v>
      </c>
      <c r="H2450" s="101" t="n">
        <f aca="false" t="array" ref="H2450:H2450">SUM(IF(ewidencja!$A$8:$A$759=D2450,IF(ewidencja!$C$8:$C$759=E2450,ewidencja!$G$8:$G$759,0),0))</f>
        <v>0</v>
      </c>
      <c r="K2450" s="111"/>
    </row>
    <row r="2451" s="51" customFormat="true" ht="12.75" hidden="true" customHeight="true" outlineLevel="0" collapsed="false">
      <c r="A2451" s="49" t="s">
        <v>680</v>
      </c>
      <c r="B2451" s="49"/>
      <c r="C2451" s="50" t="str">
        <f aca="false">INDEX((klasyfikacja!$B$2:$B$136),MATCH(A2451,klasyfikacja!$A$2:$A$136,0))</f>
        <v>Dotacja celowa otrzymana z budżetu państwa na realizację zadań bieżących z zakresu administracji rządowej oraz innych zadań zleconych gminie (związkom gmin, związkom powiatowo-gminnym) ustawami</v>
      </c>
      <c r="D2451" s="98" t="n">
        <v>900</v>
      </c>
      <c r="E2451" s="102" t="n">
        <v>2010</v>
      </c>
      <c r="F2451" s="100" t="n">
        <f aca="false">SUM(G2451:H2451)</f>
        <v>0</v>
      </c>
      <c r="G2451" s="101" t="n">
        <f aca="false" t="array" ref="G2451:G2451">SUM(IF(ewidencja!$A$8:$A$759=D2451,IF(ewidencja!$C$8:$C$759=E2451,ewidencja!$F$8:$F$759,0),0))</f>
        <v>0</v>
      </c>
      <c r="H2451" s="101" t="n">
        <f aca="false" t="array" ref="H2451:H2451">SUM(IF(ewidencja!$A$8:$A$759=D2451,IF(ewidencja!$C$8:$C$759=E2451,ewidencja!$G$8:$G$759,0),0))</f>
        <v>0</v>
      </c>
      <c r="K2451" s="111"/>
    </row>
    <row r="2452" s="51" customFormat="true" ht="12.75" hidden="true" customHeight="true" outlineLevel="0" collapsed="false">
      <c r="A2452" s="49" t="s">
        <v>682</v>
      </c>
      <c r="B2452" s="49"/>
      <c r="C2452" s="50" t="str">
        <f aca="false">INDEX((klasyfikacja!$B$2:$B$136),MATCH(A2452,klasyfikacja!$A$2:$A$136,0))</f>
        <v>Dotacja celowa otrzymana z budżetu państwa na zadania bieżące realizowane przez gminę na podstawie porozumień z organami administracji rządowej</v>
      </c>
      <c r="D2452" s="98" t="n">
        <v>900</v>
      </c>
      <c r="E2452" s="102" t="n">
        <v>2020</v>
      </c>
      <c r="F2452" s="100" t="n">
        <f aca="false">SUM(G2452:H2452)</f>
        <v>0</v>
      </c>
      <c r="G2452" s="101" t="n">
        <f aca="false" t="array" ref="G2452:G2452">SUM(IF(ewidencja!$A$8:$A$759=D2452,IF(ewidencja!$C$8:$C$759=E2452,ewidencja!$F$8:$F$759,0),0))</f>
        <v>0</v>
      </c>
      <c r="H2452" s="101" t="n">
        <f aca="false" t="array" ref="H2452:H2452">SUM(IF(ewidencja!$A$8:$A$759=D2452,IF(ewidencja!$C$8:$C$759=E2452,ewidencja!$G$8:$G$759,0),0))</f>
        <v>0</v>
      </c>
      <c r="K2452" s="111"/>
    </row>
    <row r="2453" s="51" customFormat="true" ht="12.75" hidden="true" customHeight="true" outlineLevel="0" collapsed="false">
      <c r="A2453" s="49" t="s">
        <v>684</v>
      </c>
      <c r="B2453" s="49"/>
      <c r="C2453" s="50" t="str">
        <f aca="false">INDEX((klasyfikacja!$B$2:$B$136),MATCH(A2453,klasyfikacja!$A$2:$A$136,0))</f>
        <v>Dotacja celowa otrzymana z budżetu państwa na realizację własnych zadań bieżących gmin (związków gmin, związków powiatowo-gminnych)</v>
      </c>
      <c r="D2453" s="98" t="n">
        <v>900</v>
      </c>
      <c r="E2453" s="102" t="n">
        <v>2030</v>
      </c>
      <c r="F2453" s="100" t="n">
        <f aca="false">SUM(G2453:H2453)</f>
        <v>0</v>
      </c>
      <c r="G2453" s="101" t="n">
        <f aca="false" t="array" ref="G2453:G2453">SUM(IF(ewidencja!$A$8:$A$759=D2453,IF(ewidencja!$C$8:$C$759=E2453,ewidencja!$F$8:$F$759,0),0))</f>
        <v>0</v>
      </c>
      <c r="H2453" s="101" t="n">
        <f aca="false" t="array" ref="H2453:H2453">SUM(IF(ewidencja!$A$8:$A$759=D2453,IF(ewidencja!$C$8:$C$759=E2453,ewidencja!$G$8:$G$759,0),0))</f>
        <v>0</v>
      </c>
      <c r="K2453" s="111"/>
    </row>
    <row r="2454" s="51" customFormat="true" ht="25.5" hidden="true" customHeight="true" outlineLevel="0" collapsed="false">
      <c r="A2454" s="49" t="s">
        <v>688</v>
      </c>
      <c r="B2454" s="49"/>
      <c r="C2454" s="50" t="str">
        <f aca="false">INDEX((klasyfikacja!$B$2:$B$136),MATCH(A2454,klasyfikacja!$A$2:$A$136,0))</f>
        <v>Dotacja celowa otrzymana z budżetu państwa na realizację zadań bieżących gmin z zakresu edukacyjnej opieki wychowawczej finansowanych w całości przez budżet państwa w ramach programów rządowych</v>
      </c>
      <c r="D2454" s="98" t="n">
        <v>900</v>
      </c>
      <c r="E2454" s="102" t="n">
        <v>2040</v>
      </c>
      <c r="F2454" s="100" t="n">
        <f aca="false">SUM(G2454:H2454)</f>
        <v>0</v>
      </c>
      <c r="G2454" s="101" t="n">
        <f aca="false" t="array" ref="G2454:G2454">SUM(IF(ewidencja!$A$8:$A$759=D2454,IF(ewidencja!$C$8:$C$759=E2454,ewidencja!$F$8:$F$759,0),0))</f>
        <v>0</v>
      </c>
      <c r="H2454" s="101" t="n">
        <f aca="false" t="array" ref="H2454:H2454">SUM(IF(ewidencja!$A$8:$A$759=D2454,IF(ewidencja!$C$8:$C$759=E2454,ewidencja!$G$8:$G$759,0),0))</f>
        <v>0</v>
      </c>
      <c r="K2454" s="111"/>
    </row>
    <row r="2455" s="51" customFormat="true" ht="38.25" hidden="true" customHeight="true" outlineLevel="0" collapsed="false">
      <c r="A2455" s="49" t="s">
        <v>690</v>
      </c>
      <c r="B2455" s="49"/>
      <c r="C2455" s="50" t="str">
        <f aca="false">INDEX((klasyfikacja!$B$2:$B$136),MATCH(A2455,klasyfikacja!$A$2:$A$136,0))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455" s="98" t="n">
        <v>900</v>
      </c>
      <c r="E2455" s="102" t="n">
        <v>2057</v>
      </c>
      <c r="F2455" s="113" t="n">
        <f aca="false">SUM(G2455:H2455)</f>
        <v>0</v>
      </c>
      <c r="G2455" s="101" t="n">
        <f aca="false" t="array" ref="G2455:G2455">SUM(IF(ewidencja!$A$8:$A$759=D2455,IF(ewidencja!$C$8:$C$759=E2455,ewidencja!$F$8:$F$759,0),0))</f>
        <v>0</v>
      </c>
      <c r="H2455" s="101" t="n">
        <f aca="false" t="array" ref="H2455:H2455">SUM(IF(ewidencja!$A$8:$A$759=D2455,IF(ewidencja!$C$8:$C$759=E2455,ewidencja!$G$8:$G$759,0),0))</f>
        <v>0</v>
      </c>
      <c r="K2455" s="111"/>
    </row>
    <row r="2456" s="51" customFormat="true" ht="64.5" hidden="true" customHeight="true" outlineLevel="0" collapsed="false">
      <c r="A2456" s="49" t="s">
        <v>692</v>
      </c>
      <c r="B2456" s="49"/>
      <c r="C2456" s="50" t="str">
        <f aca="false">INDEX((klasyfikacja!$B$2:$B$136),MATCH(A2456,klasyfikacja!$A$2:$A$136,0))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456" s="98" t="n">
        <v>900</v>
      </c>
      <c r="E2456" s="102" t="n">
        <v>2058</v>
      </c>
      <c r="F2456" s="100" t="n">
        <f aca="false">SUM(G2456:H2456)</f>
        <v>0</v>
      </c>
      <c r="G2456" s="101" t="n">
        <f aca="false" t="array" ref="G2456:G2456">SUM(IF(ewidencja!$A$8:$A$759=D2456,IF(ewidencja!$C$8:$C$759=E2456,ewidencja!$F$8:$F$759,0),0))</f>
        <v>0</v>
      </c>
      <c r="H2456" s="101" t="n">
        <f aca="false" t="array" ref="H2456:H2456">SUM(IF(ewidencja!$A$8:$A$759=D2456,IF(ewidencja!$C$8:$C$759=E2456,ewidencja!$G$8:$G$759,0),0))</f>
        <v>0</v>
      </c>
      <c r="K2456" s="111"/>
    </row>
    <row r="2457" s="51" customFormat="true" ht="63.75" hidden="true" customHeight="false" outlineLevel="0" collapsed="false">
      <c r="A2457" s="49" t="s">
        <v>694</v>
      </c>
      <c r="B2457" s="49"/>
      <c r="C2457" s="50" t="str">
        <f aca="false">INDEX((klasyfikacja!$B$2:$B$136),MATCH(A2457,klasyfikacja!$A$2:$A$136,0))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457" s="98" t="n">
        <v>900</v>
      </c>
      <c r="E2457" s="102" t="n">
        <v>2059</v>
      </c>
      <c r="F2457" s="100" t="n">
        <f aca="false">SUM(G2457:H2457)</f>
        <v>0</v>
      </c>
      <c r="G2457" s="101" t="n">
        <f aca="false" t="array" ref="G2457:G2457">SUM(IF(ewidencja!$A$8:$A$759=D2457,IF(ewidencja!$C$8:$C$759=E2457,ewidencja!$F$8:$F$759,0),0))</f>
        <v>0</v>
      </c>
      <c r="H2457" s="101" t="n">
        <f aca="false" t="array" ref="H2457:H2457">SUM(IF(ewidencja!$A$8:$A$759=D2457,IF(ewidencja!$C$8:$C$759=E2457,ewidencja!$G$8:$G$759,0),0))</f>
        <v>0</v>
      </c>
      <c r="K2457" s="111"/>
    </row>
    <row r="2458" s="51" customFormat="true" ht="37.5" hidden="true" customHeight="true" outlineLevel="0" collapsed="false">
      <c r="A2458" s="49" t="s">
        <v>696</v>
      </c>
      <c r="B2458" s="49"/>
      <c r="C2458" s="50" t="str">
        <f aca="false">INDEX((klasyfikacja!$B$2:$B$136),MATCH(A2458,klasyfikacja!$A$2:$A$136,0))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2458" s="98" t="n">
        <v>900</v>
      </c>
      <c r="E2458" s="102" t="n">
        <v>2060</v>
      </c>
      <c r="F2458" s="100" t="n">
        <f aca="false">SUM(G2458:H2458)</f>
        <v>0</v>
      </c>
      <c r="G2458" s="101" t="n">
        <f aca="false" t="array" ref="G2458:G2458">SUM(IF(ewidencja!$A$8:$A$759=D2458,IF(ewidencja!$C$8:$C$759=E2458,ewidencja!$F$8:$F$759,0),0))</f>
        <v>0</v>
      </c>
      <c r="H2458" s="101" t="n">
        <f aca="false" t="array" ref="H2458:H2458">SUM(IF(ewidencja!$A$8:$A$759=D2458,IF(ewidencja!$C$8:$C$759=E2458,ewidencja!$G$8:$G$759,0),0))</f>
        <v>0</v>
      </c>
      <c r="K2458" s="111"/>
    </row>
    <row r="2459" s="51" customFormat="true" ht="12.75" hidden="true" customHeight="true" outlineLevel="0" collapsed="false">
      <c r="A2459" s="49" t="s">
        <v>698</v>
      </c>
      <c r="B2459" s="49"/>
      <c r="C2459" s="50" t="str">
        <f aca="false">INDEX((klasyfikacja!$B$2:$B$136),MATCH(A2459,klasyfikacja!$A$2:$A$136,0))</f>
        <v>Dotacja celowa otrzymana z budżetu państwa na zadania bieżące z zakresu administracji rządowej oraz inne zadania zlecone ustawami realizowane przez powiat</v>
      </c>
      <c r="D2459" s="98" t="n">
        <v>900</v>
      </c>
      <c r="E2459" s="102" t="n">
        <v>2110</v>
      </c>
      <c r="F2459" s="100" t="n">
        <f aca="false">SUM(G2459:H2459)</f>
        <v>0</v>
      </c>
      <c r="G2459" s="101" t="n">
        <f aca="false" t="array" ref="G2459:G2459">SUM(IF(ewidencja!$A$8:$A$759=D2459,IF(ewidencja!$C$8:$C$759=E2459,ewidencja!$F$8:$F$759,0),0))</f>
        <v>0</v>
      </c>
      <c r="H2459" s="101" t="n">
        <f aca="false" t="array" ref="H2459:H2459">SUM(IF(ewidencja!$A$8:$A$759=D2459,IF(ewidencja!$C$8:$C$759=E2459,ewidencja!$G$8:$G$759,0),0))</f>
        <v>0</v>
      </c>
      <c r="K2459" s="111"/>
    </row>
    <row r="2460" s="51" customFormat="true" ht="12.75" hidden="true" customHeight="true" outlineLevel="0" collapsed="false">
      <c r="A2460" s="49" t="s">
        <v>700</v>
      </c>
      <c r="B2460" s="49"/>
      <c r="C2460" s="50" t="str">
        <f aca="false">INDEX((klasyfikacja!$B$2:$B$136),MATCH(A2460,klasyfikacja!$A$2:$A$136,0))</f>
        <v>Dotacja celowa otrzymana z budżetu państwa na zadania bieżące realizowane przez powiat na podstawie porozumień z organami administracji rządowej</v>
      </c>
      <c r="D2460" s="98" t="n">
        <v>900</v>
      </c>
      <c r="E2460" s="102" t="n">
        <v>2120</v>
      </c>
      <c r="F2460" s="100" t="n">
        <f aca="false">SUM(G2460:H2460)</f>
        <v>0</v>
      </c>
      <c r="G2460" s="101" t="n">
        <f aca="false" t="array" ref="G2460:G2460">SUM(IF(ewidencja!$A$8:$A$759=D2460,IF(ewidencja!$C$8:$C$759=E2460,ewidencja!$F$8:$F$759,0),0))</f>
        <v>0</v>
      </c>
      <c r="H2460" s="101" t="n">
        <f aca="false" t="array" ref="H2460:H2460">SUM(IF(ewidencja!$A$8:$A$759=D2460,IF(ewidencja!$C$8:$C$759=E2460,ewidencja!$G$8:$G$759,0),0))</f>
        <v>0</v>
      </c>
      <c r="K2460" s="111"/>
    </row>
    <row r="2461" s="51" customFormat="true" ht="12.75" hidden="true" customHeight="true" outlineLevel="0" collapsed="false">
      <c r="A2461" s="49" t="s">
        <v>702</v>
      </c>
      <c r="B2461" s="49"/>
      <c r="C2461" s="50" t="str">
        <f aca="false">INDEX((klasyfikacja!$B$2:$B$136),MATCH(A2461,klasyfikacja!$A$2:$A$136,0))</f>
        <v>Dotacja celowa otrzymana z budżetu państwa na realizację bieżących zadań własnych powiatu</v>
      </c>
      <c r="D2461" s="98" t="n">
        <v>900</v>
      </c>
      <c r="E2461" s="102" t="n">
        <v>2130</v>
      </c>
      <c r="F2461" s="100" t="n">
        <f aca="false">SUM(G2461:H2461)</f>
        <v>0</v>
      </c>
      <c r="G2461" s="101" t="n">
        <f aca="false" t="array" ref="G2461:G2461">SUM(IF(ewidencja!$A$8:$A$759=D2461,IF(ewidencja!$C$8:$C$759=E2461,ewidencja!$F$8:$F$759,0),0))</f>
        <v>0</v>
      </c>
      <c r="H2461" s="101" t="n">
        <f aca="false" t="array" ref="H2461:H2461">SUM(IF(ewidencja!$A$8:$A$759=D2461,IF(ewidencja!$C$8:$C$759=E2461,ewidencja!$G$8:$G$759,0),0))</f>
        <v>0</v>
      </c>
      <c r="K2461" s="111"/>
    </row>
    <row r="2462" s="51" customFormat="true" ht="12.75" hidden="true" customHeight="true" outlineLevel="0" collapsed="false">
      <c r="A2462" s="49" t="s">
        <v>704</v>
      </c>
      <c r="B2462" s="49"/>
      <c r="C2462" s="50" t="str">
        <f aca="false">INDEX((klasyfikacja!$B$2:$B$136),MATCH(A2462,klasyfikacja!$A$2:$A$136,0))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2462" s="98" t="n">
        <v>900</v>
      </c>
      <c r="E2462" s="102" t="n">
        <v>2160</v>
      </c>
      <c r="F2462" s="100" t="n">
        <f aca="false">SUM(G2462:H2462)</f>
        <v>0</v>
      </c>
      <c r="G2462" s="101" t="n">
        <f aca="false" t="array" ref="G2462:G2462">SUM(IF(ewidencja!$A$8:$A$759=D2462,IF(ewidencja!$C$8:$C$759=E2462,ewidencja!$F$8:$F$759,0),0))</f>
        <v>0</v>
      </c>
      <c r="H2462" s="101" t="n">
        <f aca="false" t="array" ref="H2462:H2462">SUM(IF(ewidencja!$A$8:$A$759=D2462,IF(ewidencja!$C$8:$C$759=E2462,ewidencja!$G$8:$G$759,0),0))</f>
        <v>0</v>
      </c>
      <c r="K2462" s="111"/>
    </row>
    <row r="2463" s="51" customFormat="true" ht="12.75" hidden="true" customHeight="true" outlineLevel="0" collapsed="false">
      <c r="A2463" s="49" t="s">
        <v>708</v>
      </c>
      <c r="B2463" s="49"/>
      <c r="C2463" s="50" t="str">
        <f aca="false">INDEX((klasyfikacja!$B$2:$B$136),MATCH(A2463,klasyfikacja!$A$2:$A$136,0))</f>
        <v>Dotacja celowa otrzymana z gminy na zadania bieżące realizowane na podstawie porozumień (umów) między jednostkami samorządu terytorialnego</v>
      </c>
      <c r="D2463" s="98" t="n">
        <v>900</v>
      </c>
      <c r="E2463" s="102" t="n">
        <v>2310</v>
      </c>
      <c r="F2463" s="100" t="n">
        <f aca="false">SUM(G2463:H2463)</f>
        <v>0</v>
      </c>
      <c r="G2463" s="101" t="n">
        <f aca="false" t="array" ref="G2463:G2463">SUM(IF(ewidencja!$A$8:$A$759=D2463,IF(ewidencja!$C$8:$C$759=E2463,ewidencja!$F$8:$F$759,0),0))</f>
        <v>0</v>
      </c>
      <c r="H2463" s="101" t="n">
        <f aca="false" t="array" ref="H2463:H2463">SUM(IF(ewidencja!$A$8:$A$759=D2463,IF(ewidencja!$C$8:$C$759=E2463,ewidencja!$G$8:$G$759,0),0))</f>
        <v>0</v>
      </c>
      <c r="K2463" s="111"/>
    </row>
    <row r="2464" s="51" customFormat="true" ht="12.75" hidden="true" customHeight="true" outlineLevel="0" collapsed="false">
      <c r="A2464" s="49" t="s">
        <v>712</v>
      </c>
      <c r="B2464" s="49"/>
      <c r="C2464" s="50" t="str">
        <f aca="false">INDEX((klasyfikacja!$B$2:$B$136),MATCH(A2464,klasyfikacja!$A$2:$A$136,0))</f>
        <v>Dotacja celowa otrzymana z powiatu na zadania bieżące realizowane na podstawie porozumień (umów) między jednostkami samorządu terytorialnego</v>
      </c>
      <c r="D2464" s="98" t="n">
        <v>900</v>
      </c>
      <c r="E2464" s="102" t="n">
        <v>2320</v>
      </c>
      <c r="F2464" s="100" t="n">
        <f aca="false">SUM(G2464:H2464)</f>
        <v>0</v>
      </c>
      <c r="G2464" s="101" t="n">
        <f aca="false" t="array" ref="G2464:G2464">SUM(IF(ewidencja!$A$8:$A$759=D2464,IF(ewidencja!$C$8:$C$759=E2464,ewidencja!$F$8:$F$759,0),0))</f>
        <v>0</v>
      </c>
      <c r="H2464" s="101" t="n">
        <f aca="false" t="array" ref="H2464:H2464">SUM(IF(ewidencja!$A$8:$A$759=D2464,IF(ewidencja!$C$8:$C$759=E2464,ewidencja!$G$8:$G$759,0),0))</f>
        <v>0</v>
      </c>
      <c r="K2464" s="111"/>
    </row>
    <row r="2465" s="51" customFormat="true" ht="25.5" hidden="true" customHeight="true" outlineLevel="0" collapsed="false">
      <c r="A2465" s="49" t="s">
        <v>714</v>
      </c>
      <c r="B2465" s="49"/>
      <c r="C2465" s="50" t="str">
        <f aca="false">INDEX((klasyfikacja!$B$2:$B$136),MATCH(A2465,klasyfikacja!$A$2:$A$136,0))</f>
        <v>Dotacja celowa otrzymana od samorządu województwa na zadania bieżące realizowane na podstawie porozumień (umów) między jednostkami samorządu terytorialnego</v>
      </c>
      <c r="D2465" s="98" t="n">
        <v>900</v>
      </c>
      <c r="E2465" s="102" t="n">
        <v>2330</v>
      </c>
      <c r="F2465" s="100" t="n">
        <f aca="false">SUM(G2465:H2465)</f>
        <v>0</v>
      </c>
      <c r="G2465" s="101" t="n">
        <f aca="false" t="array" ref="G2465:G2465">SUM(IF(ewidencja!$A$8:$A$759=D2465,IF(ewidencja!$C$8:$C$759=E2465,ewidencja!$F$8:$F$759,0),0))</f>
        <v>0</v>
      </c>
      <c r="H2465" s="101" t="n">
        <f aca="false" t="array" ref="H2465:H2465">SUM(IF(ewidencja!$A$8:$A$759=D2465,IF(ewidencja!$C$8:$C$759=E2465,ewidencja!$G$8:$G$759,0),0))</f>
        <v>0</v>
      </c>
      <c r="K2465" s="111"/>
    </row>
    <row r="2466" s="51" customFormat="true" ht="12.75" hidden="true" customHeight="true" outlineLevel="0" collapsed="false">
      <c r="A2466" s="49" t="s">
        <v>716</v>
      </c>
      <c r="B2466" s="49"/>
      <c r="C2466" s="50" t="str">
        <f aca="false">INDEX((klasyfikacja!$B$2:$B$136),MATCH(A2466,klasyfikacja!$A$2:$A$136,0))</f>
        <v>Dochody jednostek samorządu terytorialnego związane z realizacją zadań z zakresu administracji rządowej oraz innych zadań zleconych ustawami</v>
      </c>
      <c r="D2466" s="98" t="n">
        <v>900</v>
      </c>
      <c r="E2466" s="102" t="n">
        <v>2360</v>
      </c>
      <c r="F2466" s="100" t="n">
        <f aca="false">SUM(G2466:H2466)</f>
        <v>0</v>
      </c>
      <c r="G2466" s="101" t="n">
        <f aca="false" t="array" ref="G2466:G2466">SUM(IF(ewidencja!$A$8:$A$759=D2466,IF(ewidencja!$C$8:$C$759=E2466,ewidencja!$F$8:$F$759,0),0))</f>
        <v>0</v>
      </c>
      <c r="H2466" s="101" t="n">
        <f aca="false" t="array" ref="H2466:H2466">SUM(IF(ewidencja!$A$8:$A$759=D2466,IF(ewidencja!$C$8:$C$759=E2466,ewidencja!$G$8:$G$759,0),0))</f>
        <v>0</v>
      </c>
      <c r="K2466" s="111"/>
    </row>
    <row r="2467" s="51" customFormat="true" ht="12.75" hidden="true" customHeight="true" outlineLevel="0" collapsed="false">
      <c r="A2467" s="49" t="s">
        <v>718</v>
      </c>
      <c r="B2467" s="49"/>
      <c r="C2467" s="50" t="str">
        <f aca="false">INDEX((klasyfikacja!$B$2:$B$136),MATCH(A2467,klasyfikacja!$A$2:$A$136,0))</f>
        <v>Wpływy do budżetu nadwyżki środków obrotowych samorządowego zakładu budżetowego</v>
      </c>
      <c r="D2467" s="98" t="n">
        <v>900</v>
      </c>
      <c r="E2467" s="102" t="n">
        <v>2370</v>
      </c>
      <c r="F2467" s="100" t="n">
        <f aca="false">SUM(G2467:H2467)</f>
        <v>0</v>
      </c>
      <c r="G2467" s="101" t="n">
        <f aca="false" t="array" ref="G2467:G2467">SUM(IF(ewidencja!$A$8:$A$759=D2467,IF(ewidencja!$C$8:$C$759=E2467,ewidencja!$F$8:$F$759,0),0))</f>
        <v>0</v>
      </c>
      <c r="H2467" s="101" t="n">
        <f aca="false" t="array" ref="H2467:H2467">SUM(IF(ewidencja!$A$8:$A$759=D2467,IF(ewidencja!$C$8:$C$759=E2467,ewidencja!$G$8:$G$759,0),0))</f>
        <v>0</v>
      </c>
      <c r="K2467" s="111"/>
    </row>
    <row r="2468" s="51" customFormat="true" ht="25.5" hidden="true" customHeight="true" outlineLevel="0" collapsed="false">
      <c r="A2468" s="49" t="s">
        <v>720</v>
      </c>
      <c r="B2468" s="49"/>
      <c r="C2468" s="50" t="str">
        <f aca="false">INDEX((klasyfikacja!$B$2:$B$136),MATCH(A2468,klasyfikacja!$A$2:$A$136,0))</f>
        <v>Dotacja otrzymana z państwowego funduszu celowego na realizację zadań bieżących jednostek sektora finansów publicznych</v>
      </c>
      <c r="D2468" s="98" t="n">
        <v>900</v>
      </c>
      <c r="E2468" s="102" t="n">
        <v>2440</v>
      </c>
      <c r="F2468" s="100" t="n">
        <f aca="false">SUM(G2468:H2468)</f>
        <v>0</v>
      </c>
      <c r="G2468" s="101" t="n">
        <f aca="false" t="array" ref="G2468:G2468">SUM(IF(ewidencja!$A$8:$A$759=D2468,IF(ewidencja!$C$8:$C$759=E2468,ewidencja!$F$8:$F$759,0),0))</f>
        <v>0</v>
      </c>
      <c r="H2468" s="101" t="n">
        <f aca="false" t="array" ref="H2468:H2468">SUM(IF(ewidencja!$A$8:$A$759=D2468,IF(ewidencja!$C$8:$C$759=E2468,ewidencja!$G$8:$G$759,0),0))</f>
        <v>0</v>
      </c>
      <c r="K2468" s="111"/>
    </row>
    <row r="2469" s="51" customFormat="true" ht="39" hidden="true" customHeight="true" outlineLevel="0" collapsed="false">
      <c r="A2469" s="49" t="s">
        <v>722</v>
      </c>
      <c r="B2469" s="49"/>
      <c r="C2469" s="50" t="str">
        <f aca="false">INDEX((klasyfikacja!$B$2:$B$136),MATCH(A2469,klasyfikacja!$A$2:$A$136,0))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2469" s="98" t="n">
        <v>900</v>
      </c>
      <c r="E2469" s="102" t="n">
        <v>2442</v>
      </c>
      <c r="F2469" s="100" t="n">
        <f aca="false">SUM(G2469:H2469)</f>
        <v>0</v>
      </c>
      <c r="G2469" s="101" t="n">
        <f aca="false" t="array" ref="G2469:G2469">SUM(IF(ewidencja!$A$8:$A$759=D2469,IF(ewidencja!$C$8:$C$759=E2469,ewidencja!$F$8:$F$759,0),0))</f>
        <v>0</v>
      </c>
      <c r="H2469" s="101" t="n">
        <f aca="false" t="array" ref="H2469:H2469">SUM(IF(ewidencja!$A$8:$A$759=D2469,IF(ewidencja!$C$8:$C$759=E2469,ewidencja!$G$8:$G$759,0),0))</f>
        <v>0</v>
      </c>
      <c r="K2469" s="111"/>
    </row>
    <row r="2470" s="51" customFormat="true" ht="26.25" hidden="false" customHeight="true" outlineLevel="0" collapsed="false">
      <c r="A2470" s="49" t="n">
        <v>2460</v>
      </c>
      <c r="B2470" s="49"/>
      <c r="C2470" s="50" t="e">
        <f aca="false">INDEX((klasyfikacja!$B$2:$B$136),MATCH(A2470,klasyfikacja!$A$2:$A$136,0))</f>
        <v>#N/A</v>
      </c>
      <c r="D2470" s="98" t="n">
        <v>900</v>
      </c>
      <c r="E2470" s="102" t="n">
        <v>2460</v>
      </c>
      <c r="F2470" s="100" t="n">
        <f aca="false">SUM(G2470:H2470)</f>
        <v>35000</v>
      </c>
      <c r="G2470" s="101" t="n">
        <f aca="false" t="array" ref="G2470:G2470">SUM(IF(ewidencja!$A$8:$A$759=D2470,IF(ewidencja!$C$8:$C$759=E2470,ewidencja!$F$8:$F$759,0),0))</f>
        <v>35000</v>
      </c>
      <c r="H2470" s="101" t="n">
        <f aca="false" t="array" ref="H2470:H2470">SUM(IF(ewidencja!$A$8:$A$759=D2470,IF(ewidencja!$C$8:$C$759=E2470,ewidencja!$G$8:$G$759,0),0))</f>
        <v>0</v>
      </c>
      <c r="K2470" s="111"/>
    </row>
    <row r="2471" s="51" customFormat="true" ht="38.25" hidden="true" customHeight="false" outlineLevel="0" collapsed="false">
      <c r="A2471" s="49" t="s">
        <v>726</v>
      </c>
      <c r="B2471" s="49"/>
      <c r="C2471" s="50" t="str">
        <f aca="false">INDEX((klasyfikacja!$B$2:$B$136),MATCH(A2471,klasyfikacja!$A$2:$A$136,0))</f>
        <v>Środki otrzymane od pozostałych jednostek zaliczanych do sektora finansów publicznych na realizację zadań bieżących jednostek zaliczanych do sektora finansów publicznych (Współfinansowanie programów realizowanych ze środków bezzwrotnych pochodzących z Unii Europejskiej)</v>
      </c>
      <c r="D2471" s="98" t="n">
        <v>900</v>
      </c>
      <c r="E2471" s="102" t="n">
        <v>2462</v>
      </c>
      <c r="F2471" s="100" t="n">
        <f aca="false">SUM(G2471:H2471)</f>
        <v>0</v>
      </c>
      <c r="G2471" s="101" t="n">
        <f aca="false" t="array" ref="G2471:G2471">SUM(IF(ewidencja!$A$8:$A$759=D2471,IF(ewidencja!$C$8:$C$759=E2471,ewidencja!$F$8:$F$759,0),0))</f>
        <v>0</v>
      </c>
      <c r="H2471" s="101" t="n">
        <f aca="false" t="array" ref="H2471:H2471">SUM(IF(ewidencja!$A$8:$A$759=D2471,IF(ewidencja!$C$8:$C$759=E2471,ewidencja!$G$8:$G$759,0),0))</f>
        <v>0</v>
      </c>
      <c r="K2471" s="111"/>
    </row>
    <row r="2472" s="51" customFormat="true" ht="12.75" hidden="true" customHeight="true" outlineLevel="0" collapsed="false">
      <c r="A2472" s="49" t="s">
        <v>728</v>
      </c>
      <c r="B2472" s="49"/>
      <c r="C2472" s="50" t="str">
        <f aca="false">INDEX((klasyfikacja!$B$2:$B$136),MATCH(A2472,klasyfikacja!$A$2:$A$136,0))</f>
        <v>Rekompensaty utraconych dochodów w podatkach i opłatach lokalnych</v>
      </c>
      <c r="D2472" s="98" t="n">
        <v>900</v>
      </c>
      <c r="E2472" s="102" t="n">
        <v>2680</v>
      </c>
      <c r="F2472" s="100" t="n">
        <f aca="false">SUM(G2472:H2472)</f>
        <v>0</v>
      </c>
      <c r="G2472" s="101" t="n">
        <f aca="false" t="array" ref="G2472:G2472">SUM(IF(ewidencja!$A$8:$A$759=D2472,IF(ewidencja!$C$8:$C$759=E2472,ewidencja!$F$8:$F$759,0),0))</f>
        <v>0</v>
      </c>
      <c r="H2472" s="101" t="n">
        <f aca="false" t="array" ref="H2472:H2472">SUM(IF(ewidencja!$A$8:$A$759=D2472,IF(ewidencja!$C$8:$C$759=E2472,ewidencja!$G$8:$G$759,0),0))</f>
        <v>0</v>
      </c>
      <c r="K2472" s="111"/>
    </row>
    <row r="2473" s="51" customFormat="true" ht="12.75" hidden="true" customHeight="true" outlineLevel="0" collapsed="false">
      <c r="A2473" s="49" t="s">
        <v>730</v>
      </c>
      <c r="B2473" s="49"/>
      <c r="C2473" s="50" t="str">
        <f aca="false">INDEX((klasyfikacja!$B$2:$B$136),MATCH(A2473,klasyfikacja!$A$2:$A$136,0))</f>
        <v>Środki z Funduszu Pracy otrzymane na realizację zadań wynikających z odrębnych ustaw</v>
      </c>
      <c r="D2473" s="98" t="n">
        <v>900</v>
      </c>
      <c r="E2473" s="102" t="n">
        <v>2690</v>
      </c>
      <c r="F2473" s="100" t="n">
        <f aca="false">SUM(G2473:H2473)</f>
        <v>0</v>
      </c>
      <c r="G2473" s="101" t="n">
        <f aca="false" t="array" ref="G2473:G2473">SUM(IF(ewidencja!$A$8:$A$759=D2473,IF(ewidencja!$C$8:$C$759=E2473,ewidencja!$F$8:$F$759,0),0))</f>
        <v>0</v>
      </c>
      <c r="H2473" s="101" t="n">
        <f aca="false" t="array" ref="H2473:H2473">SUM(IF(ewidencja!$A$8:$A$759=D2473,IF(ewidencja!$C$8:$C$759=E2473,ewidencja!$G$8:$G$759,0),0))</f>
        <v>0</v>
      </c>
      <c r="K2473" s="111"/>
    </row>
    <row r="2474" s="51" customFormat="true" ht="25.5" hidden="true" customHeight="true" outlineLevel="0" collapsed="false">
      <c r="A2474" s="49" t="s">
        <v>732</v>
      </c>
      <c r="B2474" s="49"/>
      <c r="C2474" s="50" t="str">
        <f aca="false">INDEX((klasyfikacja!$B$2:$B$136),MATCH(A2474,klasyfikacja!$A$2:$A$136,0))</f>
        <v>Środki na dofinansowanie własnych zadań bieżących gmin, powiatów (związków gmin, związków powiatowo-gminnych, związków powiatów), samorządów województw, pozyskane z innych źródeł</v>
      </c>
      <c r="D2474" s="98" t="n">
        <v>900</v>
      </c>
      <c r="E2474" s="102" t="n">
        <v>2700</v>
      </c>
      <c r="F2474" s="100" t="n">
        <f aca="false">SUM(G2474:H2474)</f>
        <v>0</v>
      </c>
      <c r="G2474" s="101" t="n">
        <f aca="false" t="array" ref="G2474:G2474">SUM(IF(ewidencja!$A$8:$A$759=D2474,IF(ewidencja!$C$8:$C$759=E2474,ewidencja!$F$8:$F$759,0),0))</f>
        <v>0</v>
      </c>
      <c r="H2474" s="101" t="n">
        <f aca="false" t="array" ref="H2474:H2474">SUM(IF(ewidencja!$A$8:$A$759=D2474,IF(ewidencja!$C$8:$C$759=E2474,ewidencja!$G$8:$G$759,0),0))</f>
        <v>0</v>
      </c>
      <c r="K2474" s="111"/>
    </row>
    <row r="2475" s="51" customFormat="true" ht="39" hidden="false" customHeight="true" outlineLevel="0" collapsed="false">
      <c r="A2475" s="49" t="n">
        <v>2701</v>
      </c>
      <c r="B2475" s="49"/>
      <c r="C2475" s="50" t="e">
        <f aca="false">INDEX((klasyfikacja!$B$2:$B$136),MATCH(A2475,klasyfikacja!$A$2:$A$136,0))</f>
        <v>#N/A</v>
      </c>
      <c r="D2475" s="98" t="n">
        <v>900</v>
      </c>
      <c r="E2475" s="102" t="n">
        <v>2701</v>
      </c>
      <c r="F2475" s="100" t="n">
        <f aca="false">SUM(G2475:H2475)</f>
        <v>1995862</v>
      </c>
      <c r="G2475" s="101" t="n">
        <f aca="false" t="array" ref="G2475:G2475">SUM(IF(ewidencja!$A$8:$A$759=D2475,IF(ewidencja!$C$8:$C$759=E2475,ewidencja!$F$8:$F$759,0),0))</f>
        <v>1995862</v>
      </c>
      <c r="H2475" s="101" t="n">
        <f aca="false" t="array" ref="H2475:H2475">SUM(IF(ewidencja!$A$8:$A$759=D2475,IF(ewidencja!$C$8:$C$759=E2475,ewidencja!$G$8:$G$759,0),0))</f>
        <v>0</v>
      </c>
      <c r="K2475" s="111"/>
    </row>
    <row r="2476" s="51" customFormat="true" ht="39" hidden="false" customHeight="true" outlineLevel="0" collapsed="false">
      <c r="A2476" s="49" t="n">
        <v>2702</v>
      </c>
      <c r="B2476" s="49"/>
      <c r="C2476" s="50" t="e">
        <f aca="false">INDEX((klasyfikacja!$B$2:$B$136),MATCH(A2476,klasyfikacja!$A$2:$A$136,0))</f>
        <v>#N/A</v>
      </c>
      <c r="D2476" s="98" t="n">
        <v>900</v>
      </c>
      <c r="E2476" s="102" t="n">
        <v>2702</v>
      </c>
      <c r="F2476" s="113" t="n">
        <f aca="false">SUM(G2476:H2476)</f>
        <v>443673</v>
      </c>
      <c r="G2476" s="101" t="n">
        <f aca="false" t="array" ref="G2476:G2476">SUM(IF(ewidencja!$A$8:$A$759=D2476,IF(ewidencja!$C$8:$C$759=E2476,ewidencja!$F$8:$F$759,0),0))</f>
        <v>443673</v>
      </c>
      <c r="H2476" s="101" t="n">
        <f aca="false" t="array" ref="H2476:H2476">SUM(IF(ewidencja!$A$8:$A$759=D2476,IF(ewidencja!$C$8:$C$759=E2476,ewidencja!$G$8:$G$759,0),0))</f>
        <v>0</v>
      </c>
      <c r="K2476" s="111"/>
    </row>
    <row r="2477" s="51" customFormat="true" ht="25.5" hidden="true" customHeight="true" outlineLevel="0" collapsed="false">
      <c r="A2477" s="49" t="s">
        <v>740</v>
      </c>
      <c r="B2477" s="49"/>
      <c r="C2477" s="50" t="str">
        <f aca="false">INDEX((klasyfikacja!$B$2:$B$136),MATCH(A2477,klasyfikacja!$A$2:$A$136,0))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2477" s="98" t="n">
        <v>900</v>
      </c>
      <c r="E2477" s="102" t="n">
        <v>2705</v>
      </c>
      <c r="F2477" s="100" t="n">
        <f aca="false">SUM(G2477:H2477)</f>
        <v>0</v>
      </c>
      <c r="G2477" s="101" t="n">
        <f aca="false" t="array" ref="G2477:G2477">SUM(IF(ewidencja!$A$8:$A$759=D2477,IF(ewidencja!$C$8:$C$759=E2477,ewidencja!$F$8:$F$759,0),0))</f>
        <v>0</v>
      </c>
      <c r="H2477" s="101" t="n">
        <f aca="false" t="array" ref="H2477:H2477">SUM(IF(ewidencja!$A$8:$A$759=D2477,IF(ewidencja!$C$8:$C$759=E2477,ewidencja!$G$8:$G$759,0),0))</f>
        <v>0</v>
      </c>
      <c r="K2477" s="111"/>
    </row>
    <row r="2478" s="51" customFormat="true" ht="38.25" hidden="true" customHeight="true" outlineLevel="0" collapsed="false">
      <c r="A2478" s="49" t="s">
        <v>742</v>
      </c>
      <c r="B2478" s="49"/>
      <c r="C2478" s="50" t="str">
        <f aca="false">INDEX((klasyfikacja!$B$2:$B$136),MATCH(A2478,klasyfikacja!$A$2:$A$136,0))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2478" s="98" t="n">
        <v>900</v>
      </c>
      <c r="E2478" s="102" t="n">
        <v>2706</v>
      </c>
      <c r="F2478" s="100" t="n">
        <f aca="false">SUM(G2478:H2478)</f>
        <v>0</v>
      </c>
      <c r="G2478" s="101" t="n">
        <f aca="false" t="array" ref="G2478:G2478">SUM(IF(ewidencja!$A$8:$A$759=D2478,IF(ewidencja!$C$8:$C$759=E2478,ewidencja!$F$8:$F$759,0),0))</f>
        <v>0</v>
      </c>
      <c r="H2478" s="101" t="n">
        <f aca="false" t="array" ref="H2478:H2478">SUM(IF(ewidencja!$A$8:$A$759=D2478,IF(ewidencja!$C$8:$C$759=E2478,ewidencja!$G$8:$G$759,0),0))</f>
        <v>0</v>
      </c>
      <c r="K2478" s="111"/>
    </row>
    <row r="2479" s="51" customFormat="true" ht="38.25" hidden="true" customHeight="true" outlineLevel="0" collapsed="false">
      <c r="A2479" s="49" t="s">
        <v>744</v>
      </c>
      <c r="B2479" s="49"/>
      <c r="C2479" s="50" t="str">
        <f aca="false">INDEX((klasyfikacja!$B$2:$B$136),MATCH(A2479,klasyfikacja!$A$2:$A$136,0))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2479" s="98" t="n">
        <v>900</v>
      </c>
      <c r="E2479" s="102" t="n">
        <v>2707</v>
      </c>
      <c r="F2479" s="100" t="n">
        <f aca="false">SUM(G2479:H2479)</f>
        <v>0</v>
      </c>
      <c r="G2479" s="101" t="n">
        <f aca="false" t="array" ref="G2479:G2479">SUM(IF(ewidencja!$A$8:$A$759=D2479,IF(ewidencja!$C$8:$C$759=E2479,ewidencja!$F$8:$F$759,0),0))</f>
        <v>0</v>
      </c>
      <c r="H2479" s="101" t="n">
        <f aca="false" t="array" ref="H2479:H2479">SUM(IF(ewidencja!$A$8:$A$759=D2479,IF(ewidencja!$C$8:$C$759=E2479,ewidencja!$G$8:$G$759,0),0))</f>
        <v>0</v>
      </c>
      <c r="K2479" s="111"/>
    </row>
    <row r="2480" s="51" customFormat="true" ht="53.25" hidden="true" customHeight="true" outlineLevel="0" collapsed="false">
      <c r="A2480" s="49" t="s">
        <v>746</v>
      </c>
      <c r="B2480" s="49"/>
      <c r="C2480" s="50" t="str">
        <f aca="false">INDEX((klasyfikacja!$B$2:$B$136),MATCH(A2480,klasyfikacja!$A$2:$A$136,0))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480" s="98" t="n">
        <v>900</v>
      </c>
      <c r="E2480" s="102" t="n">
        <v>2708</v>
      </c>
      <c r="F2480" s="113" t="n">
        <f aca="false">SUM(G2480:H2480)</f>
        <v>0</v>
      </c>
      <c r="G2480" s="101" t="n">
        <f aca="false" t="array" ref="G2480:G2480">SUM(IF(ewidencja!$A$8:$A$759=D2480,IF(ewidencja!$C$8:$C$759=E2480,ewidencja!$F$8:$F$759,0),0))</f>
        <v>0</v>
      </c>
      <c r="H2480" s="101" t="n">
        <f aca="false" t="array" ref="H2480:H2480">SUM(IF(ewidencja!$A$8:$A$759=D2480,IF(ewidencja!$C$8:$C$759=E2480,ewidencja!$G$8:$G$759,0),0))</f>
        <v>0</v>
      </c>
      <c r="K2480" s="111"/>
    </row>
    <row r="2481" s="51" customFormat="true" ht="12.75" hidden="true" customHeight="true" outlineLevel="0" collapsed="false">
      <c r="A2481" s="49" t="s">
        <v>750</v>
      </c>
      <c r="B2481" s="49"/>
      <c r="C2481" s="50" t="str">
        <f aca="false">INDEX((klasyfikacja!$B$2:$B$136),MATCH(A2481,klasyfikacja!$A$2:$A$136,0))</f>
        <v>Dotacja celowa otrzymana z tytułu pomocy finansowej udzielanej między jednostkami samorządu terytorialnego na dofinansowanie własnych zadań bieżących</v>
      </c>
      <c r="D2481" s="98" t="n">
        <v>900</v>
      </c>
      <c r="E2481" s="102" t="n">
        <v>2710</v>
      </c>
      <c r="F2481" s="100" t="n">
        <f aca="false">SUM(G2481:H2481)</f>
        <v>0</v>
      </c>
      <c r="G2481" s="101" t="n">
        <f aca="false" t="array" ref="G2481:G2481">SUM(IF(ewidencja!$A$8:$A$759=D2481,IF(ewidencja!$C$8:$C$759=E2481,ewidencja!$F$8:$F$759,0),0))</f>
        <v>0</v>
      </c>
      <c r="H2481" s="101" t="n">
        <f aca="false" t="array" ref="H2481:H2481">SUM(IF(ewidencja!$A$8:$A$759=D2481,IF(ewidencja!$C$8:$C$759=E2481,ewidencja!$G$8:$G$759,0),0))</f>
        <v>0</v>
      </c>
      <c r="K2481" s="111"/>
    </row>
    <row r="2482" s="51" customFormat="true" ht="12.75" hidden="true" customHeight="true" outlineLevel="0" collapsed="false">
      <c r="A2482" s="49" t="s">
        <v>752</v>
      </c>
      <c r="B2482" s="49"/>
      <c r="C2482" s="50" t="str">
        <f aca="false">INDEX((klasyfikacja!$B$2:$B$136),MATCH(A2482,klasyfikacja!$A$2:$A$136,0))</f>
        <v>Środki na uzupełnienie dochodów gmin</v>
      </c>
      <c r="D2482" s="98" t="n">
        <v>900</v>
      </c>
      <c r="E2482" s="102" t="n">
        <v>2750</v>
      </c>
      <c r="F2482" s="100" t="n">
        <f aca="false">SUM(G2482:H2482)</f>
        <v>0</v>
      </c>
      <c r="G2482" s="101" t="n">
        <f aca="false" t="array" ref="G2482:G2482">SUM(IF(ewidencja!$A$8:$A$759=D2482,IF(ewidencja!$C$8:$C$759=E2482,ewidencja!$F$8:$F$759,0),0))</f>
        <v>0</v>
      </c>
      <c r="H2482" s="101" t="n">
        <f aca="false" t="array" ref="H2482:H2482">SUM(IF(ewidencja!$A$8:$A$759=D2482,IF(ewidencja!$C$8:$C$759=E2482,ewidencja!$G$8:$G$759,0),0))</f>
        <v>0</v>
      </c>
      <c r="K2482" s="111"/>
    </row>
    <row r="2483" s="112" customFormat="true" ht="12.75" hidden="true" customHeight="true" outlineLevel="0" collapsed="false">
      <c r="A2483" s="49" t="s">
        <v>754</v>
      </c>
      <c r="B2483" s="49"/>
      <c r="C2483" s="50" t="str">
        <f aca="false">INDEX((klasyfikacja!$B$2:$B$136),MATCH(A2483,klasyfikacja!$A$2:$A$136,0))</f>
        <v>Środki na uzupełnienie dochodów powiatów</v>
      </c>
      <c r="D2483" s="98" t="n">
        <v>900</v>
      </c>
      <c r="E2483" s="102" t="n">
        <v>2760</v>
      </c>
      <c r="F2483" s="100" t="n">
        <f aca="false">SUM(G2483:H2483)</f>
        <v>0</v>
      </c>
      <c r="G2483" s="101" t="n">
        <f aca="false" t="array" ref="G2483:G2483">SUM(IF(ewidencja!$A$8:$A$759=D2483,IF(ewidencja!$C$8:$C$759=E2483,ewidencja!$F$8:$F$759,0),0))</f>
        <v>0</v>
      </c>
      <c r="H2483" s="101" t="n">
        <f aca="false" t="array" ref="H2483:H2483">SUM(IF(ewidencja!$A$8:$A$759=D2483,IF(ewidencja!$C$8:$C$759=E2483,ewidencja!$G$8:$G$759,0),0))</f>
        <v>0</v>
      </c>
    </row>
    <row r="2484" s="112" customFormat="true" ht="12.75" hidden="true" customHeight="true" outlineLevel="0" collapsed="false">
      <c r="A2484" s="49" t="s">
        <v>756</v>
      </c>
      <c r="B2484" s="49"/>
      <c r="C2484" s="50" t="str">
        <f aca="false">INDEX((klasyfikacja!$B$2:$B$136),MATCH(A2484,klasyfikacja!$A$2:$A$136,0))</f>
        <v>Środki na utrzymanie rzecznych przepraw promowych oraz na remonty, utrzymanie, ochronę i zarządzanie drogami krajowymi i wojewódzkimi w granicach miast na prawach powiatu</v>
      </c>
      <c r="D2484" s="98" t="n">
        <v>900</v>
      </c>
      <c r="E2484" s="102" t="n">
        <v>2790</v>
      </c>
      <c r="F2484" s="100" t="n">
        <f aca="false">SUM(G2484:H2484)</f>
        <v>0</v>
      </c>
      <c r="G2484" s="101" t="n">
        <f aca="false" t="array" ref="G2484:G2484">SUM(IF(ewidencja!$A$8:$A$759=D2484,IF(ewidencja!$C$8:$C$759=E2484,ewidencja!$F$8:$F$759,0),0))</f>
        <v>0</v>
      </c>
      <c r="H2484" s="101" t="n">
        <f aca="false" t="array" ref="H2484:H2484">SUM(IF(ewidencja!$A$8:$A$759=D2484,IF(ewidencja!$C$8:$C$759=E2484,ewidencja!$G$8:$G$759,0),0))</f>
        <v>0</v>
      </c>
    </row>
    <row r="2485" s="112" customFormat="true" ht="12.75" hidden="true" customHeight="true" outlineLevel="0" collapsed="false">
      <c r="A2485" s="49" t="s">
        <v>758</v>
      </c>
      <c r="B2485" s="49"/>
      <c r="C2485" s="50" t="str">
        <f aca="false">INDEX((klasyfikacja!$B$2:$B$136),MATCH(A2485,klasyfikacja!$A$2:$A$136,0))</f>
        <v>Dotacja z budżetu państwa dla gmin uzdrowiskowych</v>
      </c>
      <c r="D2485" s="98" t="n">
        <v>900</v>
      </c>
      <c r="E2485" s="102" t="n">
        <v>2870</v>
      </c>
      <c r="F2485" s="100" t="n">
        <f aca="false">SUM(G2485:H2485)</f>
        <v>0</v>
      </c>
      <c r="G2485" s="101" t="n">
        <f aca="false" t="array" ref="G2485:G2485">SUM(IF(ewidencja!$A$8:$A$759=D2485,IF(ewidencja!$C$8:$C$759=E2485,ewidencja!$F$8:$F$759,0),0))</f>
        <v>0</v>
      </c>
      <c r="H2485" s="101" t="n">
        <f aca="false" t="array" ref="H2485:H2485">SUM(IF(ewidencja!$A$8:$A$759=D2485,IF(ewidencja!$C$8:$C$759=E2485,ewidencja!$G$8:$G$759,0),0))</f>
        <v>0</v>
      </c>
    </row>
    <row r="2486" s="112" customFormat="true" ht="12.75" hidden="true" customHeight="true" outlineLevel="0" collapsed="false">
      <c r="A2486" s="49" t="s">
        <v>760</v>
      </c>
      <c r="B2486" s="49"/>
      <c r="C2486" s="50" t="str">
        <f aca="false">INDEX((klasyfikacja!$B$2:$B$136),MATCH(A2486,klasyfikacja!$A$2:$A$136,0))</f>
        <v>Wpływy ze zwrotów dotacji oraz płatności wykorzystanych niezgodnie z przeznaczeniem lub wykorzystanych z naruszeniem procedur, o których mowa w art. 184 ustawy, pobranych nienależnie lub w nadmiernej wysokości</v>
      </c>
      <c r="D2486" s="98" t="n">
        <v>900</v>
      </c>
      <c r="E2486" s="102" t="n">
        <v>2910</v>
      </c>
      <c r="F2486" s="100" t="n">
        <f aca="false">SUM(G2486:H2486)</f>
        <v>0</v>
      </c>
      <c r="G2486" s="101" t="n">
        <f aca="false" t="array" ref="G2486:G2486">SUM(IF(ewidencja!$A$8:$A$759=D2486,IF(ewidencja!$C$8:$C$759=E2486,ewidencja!$F$8:$F$759,0),0))</f>
        <v>0</v>
      </c>
      <c r="H2486" s="101" t="n">
        <f aca="false" t="array" ref="H2486:H2486">SUM(IF(ewidencja!$A$8:$A$759=D2486,IF(ewidencja!$C$8:$C$759=E2486,ewidencja!$G$8:$G$759,0),0))</f>
        <v>0</v>
      </c>
    </row>
    <row r="2487" s="112" customFormat="true" ht="12.75" hidden="true" customHeight="true" outlineLevel="0" collapsed="false">
      <c r="A2487" s="49" t="s">
        <v>762</v>
      </c>
      <c r="B2487" s="49"/>
      <c r="C2487" s="50" t="str">
        <f aca="false">INDEX((klasyfikacja!$B$2:$B$136),MATCH(A2487,klasyfikacja!$A$2:$A$136,0))</f>
        <v>Subwencje ogólne z budżetu państwa</v>
      </c>
      <c r="D2487" s="98" t="n">
        <v>900</v>
      </c>
      <c r="E2487" s="102" t="n">
        <v>2920</v>
      </c>
      <c r="F2487" s="100" t="n">
        <f aca="false">SUM(G2487:H2487)</f>
        <v>0</v>
      </c>
      <c r="G2487" s="101" t="n">
        <f aca="false" t="array" ref="G2487:G2487">SUM(IF(ewidencja!$A$8:$A$759=D2487,IF(ewidencja!$C$8:$C$759=E2487,ewidencja!$F$8:$F$759,0),0))</f>
        <v>0</v>
      </c>
      <c r="H2487" s="101" t="n">
        <f aca="false" t="array" ref="H2487:H2487">SUM(IF(ewidencja!$A$8:$A$759=D2487,IF(ewidencja!$C$8:$C$759=E2487,ewidencja!$G$8:$G$759,0),0))</f>
        <v>0</v>
      </c>
    </row>
    <row r="2488" s="112" customFormat="true" ht="12.75" hidden="true" customHeight="true" outlineLevel="0" collapsed="false">
      <c r="A2488" s="49" t="s">
        <v>764</v>
      </c>
      <c r="B2488" s="49"/>
      <c r="C2488" s="50" t="str">
        <f aca="false">INDEX((klasyfikacja!$B$2:$B$136),MATCH(A2488,klasyfikacja!$A$2:$A$136,0))</f>
        <v>Wpływy ze zwrotów niewykorzystanych dotacji oraz płatności</v>
      </c>
      <c r="D2488" s="98" t="n">
        <v>900</v>
      </c>
      <c r="E2488" s="102" t="n">
        <v>2950</v>
      </c>
      <c r="F2488" s="100" t="n">
        <f aca="false">SUM(G2488:H2488)</f>
        <v>0</v>
      </c>
      <c r="G2488" s="101" t="n">
        <f aca="false" t="array" ref="G2488:G2488">SUM(IF(ewidencja!$A$8:$A$759=D2488,IF(ewidencja!$C$8:$C$759=E2488,ewidencja!$F$8:$F$759,0),0))</f>
        <v>0</v>
      </c>
      <c r="H2488" s="101" t="n">
        <f aca="false" t="array" ref="H2488:H2488">SUM(IF(ewidencja!$A$8:$A$759=D2488,IF(ewidencja!$C$8:$C$759=E2488,ewidencja!$G$8:$G$759,0),0))</f>
        <v>0</v>
      </c>
    </row>
    <row r="2489" s="112" customFormat="true" ht="18" hidden="false" customHeight="true" outlineLevel="0" collapsed="false">
      <c r="A2489" s="94"/>
      <c r="B2489" s="94"/>
      <c r="C2489" s="95" t="s">
        <v>869</v>
      </c>
      <c r="D2489" s="98"/>
      <c r="E2489" s="104"/>
      <c r="F2489" s="96" t="n">
        <f aca="false">SUM(G2489:H2489)</f>
        <v>1456132</v>
      </c>
      <c r="G2489" s="97" t="n">
        <f aca="false">SUM(G2490:G2525)</f>
        <v>1456132</v>
      </c>
      <c r="H2489" s="97" t="n">
        <f aca="false">SUM(H2490:H2525)</f>
        <v>0</v>
      </c>
    </row>
    <row r="2490" s="112" customFormat="true" ht="12.75" hidden="true" customHeight="true" outlineLevel="0" collapsed="false">
      <c r="A2490" s="49" t="s">
        <v>766</v>
      </c>
      <c r="B2490" s="49"/>
      <c r="C2490" s="50" t="str">
        <f aca="false">INDEX((klasyfikacja!$B$2:$B$136),MATCH(A2490,klasyfikacja!$A$2:$A$136,0))</f>
        <v>Wpływy z tytułu przekształcenia prawa użytkowania wieczystego w prawo własności</v>
      </c>
      <c r="D2490" s="98" t="n">
        <v>900</v>
      </c>
      <c r="E2490" s="102" t="s">
        <v>419</v>
      </c>
      <c r="F2490" s="100" t="n">
        <f aca="false">SUM(G2490:H2490)</f>
        <v>0</v>
      </c>
      <c r="G2490" s="101" t="n">
        <f aca="false" t="array" ref="G2490:G2490">SUM(IF(ewidencja!$A$8:$A$759=D2490,IF(ewidencja!$C$8:$C$759=E2490,ewidencja!$F$8:$F$759,0),0))</f>
        <v>0</v>
      </c>
      <c r="H2490" s="101" t="n">
        <f aca="false" t="array" ref="H2490:H2490">SUM(IF(ewidencja!$A$8:$A$759=D2490,IF(ewidencja!$C$8:$C$759=E2490,ewidencja!$G$8:$G$759,0),0))</f>
        <v>0</v>
      </c>
    </row>
    <row r="2491" s="112" customFormat="true" ht="12.75" hidden="true" customHeight="true" outlineLevel="0" collapsed="false">
      <c r="A2491" s="49" t="s">
        <v>768</v>
      </c>
      <c r="B2491" s="49"/>
      <c r="C2491" s="50" t="str">
        <f aca="false">INDEX((klasyfikacja!$B$2:$B$136),MATCH(A2491,klasyfikacja!$A$2:$A$136,0))</f>
        <v>Wpłaty z tytułu odpłatnego nabycia prawa własności oraz prawa użytkowania wieczystego nieruchomości</v>
      </c>
      <c r="D2491" s="98" t="n">
        <v>900</v>
      </c>
      <c r="E2491" s="102" t="s">
        <v>475</v>
      </c>
      <c r="F2491" s="100" t="n">
        <f aca="false">SUM(G2491:H2491)</f>
        <v>0</v>
      </c>
      <c r="G2491" s="101" t="n">
        <f aca="false" t="array" ref="G2491:G2491">SUM(IF(ewidencja!$A$8:$A$759=D2491,IF(ewidencja!$C$8:$C$759=E2491,ewidencja!$F$8:$F$759,0),0))</f>
        <v>0</v>
      </c>
      <c r="H2491" s="101" t="n">
        <f aca="false" t="array" ref="H2491:H2491">SUM(IF(ewidencja!$A$8:$A$759=D2491,IF(ewidencja!$C$8:$C$759=E2491,ewidencja!$G$8:$G$759,0),0))</f>
        <v>0</v>
      </c>
    </row>
    <row r="2492" s="112" customFormat="true" ht="12.75" hidden="true" customHeight="true" outlineLevel="0" collapsed="false">
      <c r="A2492" s="49" t="s">
        <v>770</v>
      </c>
      <c r="B2492" s="49"/>
      <c r="C2492" s="50" t="str">
        <f aca="false">INDEX((klasyfikacja!$B$2:$B$136),MATCH(A2492,klasyfikacja!$A$2:$A$136,0))</f>
        <v>Wpływy ze zbycia praw majątkowych</v>
      </c>
      <c r="D2492" s="98" t="n">
        <v>900</v>
      </c>
      <c r="E2492" s="102" t="s">
        <v>870</v>
      </c>
      <c r="F2492" s="100" t="n">
        <f aca="false">SUM(G2492:H2492)</f>
        <v>0</v>
      </c>
      <c r="G2492" s="101" t="n">
        <f aca="false" t="array" ref="G2492:G2492">SUM(IF(ewidencja!$A$8:$A$759=D2492,IF(ewidencja!$C$8:$C$759=E2492,ewidencja!$F$8:$F$759,0),0))</f>
        <v>0</v>
      </c>
      <c r="H2492" s="101" t="n">
        <f aca="false" t="array" ref="H2492:H2492">SUM(IF(ewidencja!$A$8:$A$759=D2492,IF(ewidencja!$C$8:$C$759=E2492,ewidencja!$G$8:$G$759,0),0))</f>
        <v>0</v>
      </c>
    </row>
    <row r="2493" s="112" customFormat="true" ht="12.75" hidden="true" customHeight="true" outlineLevel="0" collapsed="false">
      <c r="A2493" s="49" t="s">
        <v>772</v>
      </c>
      <c r="B2493" s="49"/>
      <c r="C2493" s="50" t="str">
        <f aca="false">INDEX((klasyfikacja!$B$2:$B$136),MATCH(A2493,klasyfikacja!$A$2:$A$136,0))</f>
        <v>Wpływy z tytułu odszkodowania za przejęte nieruchomości pod inwestycje celu publicznego</v>
      </c>
      <c r="D2493" s="98" t="n">
        <v>900</v>
      </c>
      <c r="E2493" s="102" t="s">
        <v>871</v>
      </c>
      <c r="F2493" s="100" t="n">
        <f aca="false">SUM(G2493:H2493)</f>
        <v>0</v>
      </c>
      <c r="G2493" s="101" t="n">
        <f aca="false" t="array" ref="G2493:G2493">SUM(IF(ewidencja!$A$8:$A$759=D2493,IF(ewidencja!$C$8:$C$759=E2493,ewidencja!$F$8:$F$759,0),0))</f>
        <v>0</v>
      </c>
      <c r="H2493" s="101" t="n">
        <f aca="false" t="array" ref="H2493:H2493">SUM(IF(ewidencja!$A$8:$A$759=D2493,IF(ewidencja!$C$8:$C$759=E2493,ewidencja!$G$8:$G$759,0),0))</f>
        <v>0</v>
      </c>
    </row>
    <row r="2494" s="112" customFormat="true" ht="12.75" hidden="false" customHeight="true" outlineLevel="0" collapsed="false">
      <c r="A2494" s="49" t="n">
        <v>870</v>
      </c>
      <c r="B2494" s="49"/>
      <c r="C2494" s="50" t="e">
        <f aca="false">INDEX((klasyfikacja!$B$2:$B$136),MATCH(A2494,klasyfikacja!$A$2:$A$136,0))</f>
        <v>#N/A</v>
      </c>
      <c r="D2494" s="98" t="n">
        <v>900</v>
      </c>
      <c r="E2494" s="102" t="s">
        <v>472</v>
      </c>
      <c r="F2494" s="113" t="n">
        <f aca="false">SUM(G2494:H2494)</f>
        <v>76000</v>
      </c>
      <c r="G2494" s="101" t="n">
        <f aca="false" t="array" ref="G2494:G2494">SUM(IF(ewidencja!$A$8:$A$759=D2494,IF(ewidencja!$C$8:$C$759=E2494,ewidencja!$F$8:$F$759,0),0))</f>
        <v>76000</v>
      </c>
      <c r="H2494" s="101" t="n">
        <f aca="false" t="array" ref="H2494:H2494">SUM(IF(ewidencja!$A$8:$A$759=D2494,IF(ewidencja!$C$8:$C$759=E2494,ewidencja!$G$8:$G$759,0),0))</f>
        <v>0</v>
      </c>
    </row>
    <row r="2495" s="112" customFormat="true" ht="12.75" hidden="true" customHeight="true" outlineLevel="0" collapsed="false">
      <c r="A2495" s="49" t="s">
        <v>776</v>
      </c>
      <c r="B2495" s="49"/>
      <c r="C2495" s="50" t="str">
        <f aca="false">INDEX((klasyfikacja!$B$2:$B$136),MATCH(A2495,klasyfikacja!$A$2:$A$136,0))</f>
        <v>Środki z Funduszu Przeciwdziałania COVID-19 na finansowanie lub dofinansowanie kosztów realizacji inwestycji i zakupów inwestycyjnych związanych z przeciwdziałaniem COVID-19</v>
      </c>
      <c r="D2495" s="98" t="n">
        <v>900</v>
      </c>
      <c r="E2495" s="102" t="n">
        <v>6090</v>
      </c>
      <c r="F2495" s="100" t="n">
        <f aca="false">SUM(G2495:H2495)</f>
        <v>0</v>
      </c>
      <c r="G2495" s="101" t="n">
        <f aca="false" t="array" ref="G2495:G2495">SUM(IF(ewidencja!$A$8:$A$759=D2495,IF(ewidencja!$C$8:$C$759=E2495,ewidencja!$F$8:$F$759,0),0))</f>
        <v>0</v>
      </c>
      <c r="H2495" s="101" t="n">
        <f aca="false" t="array" ref="H2495:H2495">SUM(IF(ewidencja!$A$8:$A$759=D2495,IF(ewidencja!$C$8:$C$759=E2495,ewidencja!$G$8:$G$759,0),0))</f>
        <v>0</v>
      </c>
    </row>
    <row r="2496" s="112" customFormat="true" ht="12.75" hidden="true" customHeight="true" outlineLevel="0" collapsed="false">
      <c r="A2496" s="49" t="s">
        <v>778</v>
      </c>
      <c r="B2496" s="49"/>
      <c r="C2496" s="50" t="str">
        <f aca="false">INDEX((klasyfikacja!$B$2:$B$136),MATCH(A2496,klasyfikacja!$A$2:$A$136,0))</f>
        <v>Środki na inwestycje na drogach publicznych powiatowych i wojewódzkich oraz na drogach powiatowych, wojewódzkich i krajowych w granicach miast na prawach powiatu</v>
      </c>
      <c r="D2496" s="98" t="n">
        <v>900</v>
      </c>
      <c r="E2496" s="102" t="n">
        <v>6180</v>
      </c>
      <c r="F2496" s="100" t="n">
        <f aca="false">SUM(G2496:H2496)</f>
        <v>0</v>
      </c>
      <c r="G2496" s="101" t="n">
        <f aca="false" t="array" ref="G2496:G2496">SUM(IF(ewidencja!$A$8:$A$759=D2496,IF(ewidencja!$C$8:$C$759=E2496,ewidencja!$F$8:$F$759,0),0))</f>
        <v>0</v>
      </c>
      <c r="H2496" s="101" t="n">
        <f aca="false" t="array" ref="H2496:H2496">SUM(IF(ewidencja!$A$8:$A$759=D2496,IF(ewidencja!$C$8:$C$759=E2496,ewidencja!$G$8:$G$759,0),0))</f>
        <v>0</v>
      </c>
    </row>
    <row r="2497" s="112" customFormat="true" ht="37.5" hidden="true" customHeight="true" outlineLevel="0" collapsed="false">
      <c r="A2497" s="49" t="s">
        <v>780</v>
      </c>
      <c r="B2497" s="49"/>
      <c r="C2497" s="50" t="str">
        <f aca="false">INDEX((klasyfikacja!$B$2:$B$136),MATCH(A2497,klasyfikacja!$A$2:$A$136,0))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497" s="98" t="n">
        <v>900</v>
      </c>
      <c r="E2497" s="102" t="n">
        <v>6207</v>
      </c>
      <c r="F2497" s="100" t="n">
        <f aca="false">SUM(G2497:H2497)</f>
        <v>0</v>
      </c>
      <c r="G2497" s="101" t="n">
        <f aca="false" t="array" ref="G2497:G2497">SUM(IF(ewidencja!$A$8:$A$759=D2497,IF(ewidencja!$C$8:$C$759=E2497,ewidencja!$F$8:$F$759,0),0))</f>
        <v>0</v>
      </c>
      <c r="H2497" s="101" t="n">
        <f aca="false" t="array" ref="H2497:H2497">SUM(IF(ewidencja!$A$8:$A$759=D2497,IF(ewidencja!$C$8:$C$759=E2497,ewidencja!$G$8:$G$759,0),0))</f>
        <v>0</v>
      </c>
    </row>
    <row r="2498" s="112" customFormat="true" ht="12.75" hidden="true" customHeight="true" outlineLevel="0" collapsed="false">
      <c r="A2498" s="49" t="s">
        <v>782</v>
      </c>
      <c r="B2498" s="49"/>
      <c r="C2498" s="50" t="str">
        <f aca="false">INDEX((klasyfikacja!$B$2:$B$136),MATCH(A2498,klasyfikacja!$A$2:$A$136,0))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498" s="98" t="n">
        <v>900</v>
      </c>
      <c r="E2498" s="102" t="n">
        <v>6208</v>
      </c>
      <c r="F2498" s="100" t="n">
        <f aca="false">SUM(G2498:H2498)</f>
        <v>0</v>
      </c>
      <c r="G2498" s="101" t="n">
        <f aca="false" t="array" ref="G2498:G2498">SUM(IF(ewidencja!$A$8:$A$759=D2498,IF(ewidencja!$C$8:$C$759=E2498,ewidencja!$F$8:$F$759,0),0))</f>
        <v>0</v>
      </c>
      <c r="H2498" s="101" t="n">
        <f aca="false" t="array" ref="H2498:H2498">SUM(IF(ewidencja!$A$8:$A$759=D2498,IF(ewidencja!$C$8:$C$759=E2498,ewidencja!$G$8:$G$759,0),0))</f>
        <v>0</v>
      </c>
    </row>
    <row r="2499" s="112" customFormat="true" ht="12.75" hidden="true" customHeight="true" outlineLevel="0" collapsed="false">
      <c r="A2499" s="49" t="s">
        <v>784</v>
      </c>
      <c r="B2499" s="49"/>
      <c r="C2499" s="50" t="str">
        <f aca="false">INDEX((klasyfikacja!$B$2:$B$136),MATCH(A2499,klasyfikacja!$A$2:$A$136,0))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499" s="98" t="n">
        <v>900</v>
      </c>
      <c r="E2499" s="102" t="n">
        <v>6209</v>
      </c>
      <c r="F2499" s="100" t="n">
        <f aca="false">SUM(G2499:H2499)</f>
        <v>0</v>
      </c>
      <c r="G2499" s="101" t="n">
        <f aca="false" t="array" ref="G2499:G2499">SUM(IF(ewidencja!$A$8:$A$759=D2499,IF(ewidencja!$C$8:$C$759=E2499,ewidencja!$F$8:$F$759,0),0))</f>
        <v>0</v>
      </c>
      <c r="H2499" s="101" t="n">
        <f aca="false" t="array" ref="H2499:H2499">SUM(IF(ewidencja!$A$8:$A$759=D2499,IF(ewidencja!$C$8:$C$759=E2499,ewidencja!$G$8:$G$759,0),0))</f>
        <v>0</v>
      </c>
    </row>
    <row r="2500" s="112" customFormat="true" ht="39" hidden="false" customHeight="true" outlineLevel="0" collapsed="false">
      <c r="A2500" s="49" t="n">
        <v>6257</v>
      </c>
      <c r="B2500" s="49"/>
      <c r="C2500" s="50" t="e">
        <f aca="false">INDEX((klasyfikacja!$B$2:$B$136),MATCH(A2500,klasyfikacja!$A$2:$A$136,0))</f>
        <v>#N/A</v>
      </c>
      <c r="D2500" s="98" t="n">
        <v>900</v>
      </c>
      <c r="E2500" s="102" t="n">
        <v>6257</v>
      </c>
      <c r="F2500" s="100" t="n">
        <f aca="false">SUM(G2500:H2500)</f>
        <v>977000</v>
      </c>
      <c r="G2500" s="101" t="n">
        <f aca="false" t="array" ref="G2500:G2500">SUM(IF(ewidencja!$A$8:$A$759=D2500,IF(ewidencja!$C$8:$C$759=E2500,ewidencja!$F$8:$F$759,0),0))</f>
        <v>977000</v>
      </c>
      <c r="H2500" s="101" t="n">
        <f aca="false" t="array" ref="H2500:H2500">SUM(IF(ewidencja!$A$8:$A$759=D2500,IF(ewidencja!$C$8:$C$759=E2500,ewidencja!$G$8:$G$759,0),0))</f>
        <v>0</v>
      </c>
    </row>
    <row r="2501" s="112" customFormat="true" ht="63.75" hidden="true" customHeight="true" outlineLevel="0" collapsed="false">
      <c r="A2501" s="49" t="s">
        <v>787</v>
      </c>
      <c r="B2501" s="49"/>
      <c r="C2501" s="50" t="str">
        <f aca="false">INDEX((klasyfikacja!$B$2:$B$136),MATCH(A2501,klasyfikacja!$A$2:$A$136,0))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501" s="98" t="n">
        <v>900</v>
      </c>
      <c r="E2501" s="102" t="n">
        <v>6258</v>
      </c>
      <c r="F2501" s="113" t="n">
        <f aca="false">SUM(G2501:H2501)</f>
        <v>0</v>
      </c>
      <c r="G2501" s="101" t="n">
        <f aca="false" t="array" ref="G2501:G2501">SUM(IF(ewidencja!$A$8:$A$759=D2501,IF(ewidencja!$C$8:$C$759=E2501,ewidencja!$F$8:$F$759,0),0))</f>
        <v>0</v>
      </c>
      <c r="H2501" s="101" t="n">
        <f aca="false" t="array" ref="H2501:H2501">SUM(IF(ewidencja!$A$8:$A$759=D2501,IF(ewidencja!$C$8:$C$759=E2501,ewidencja!$G$8:$G$759,0),0))</f>
        <v>0</v>
      </c>
    </row>
    <row r="2502" s="112" customFormat="true" ht="64.5" hidden="false" customHeight="true" outlineLevel="0" collapsed="false">
      <c r="A2502" s="49" t="n">
        <v>6259</v>
      </c>
      <c r="B2502" s="49"/>
      <c r="C2502" s="50" t="e">
        <f aca="false">INDEX((klasyfikacja!$B$2:$B$136),MATCH(A2502,klasyfikacja!$A$2:$A$136,0))</f>
        <v>#N/A</v>
      </c>
      <c r="D2502" s="98" t="n">
        <v>900</v>
      </c>
      <c r="E2502" s="102" t="n">
        <v>6259</v>
      </c>
      <c r="F2502" s="100" t="n">
        <f aca="false">SUM(G2502:H2502)</f>
        <v>159000</v>
      </c>
      <c r="G2502" s="101" t="n">
        <f aca="false" t="array" ref="G2502:G2502">SUM(IF(ewidencja!$A$8:$A$759=D2502,IF(ewidencja!$C$8:$C$759=E2502,ewidencja!$F$8:$F$759,0),0))</f>
        <v>159000</v>
      </c>
      <c r="H2502" s="101" t="n">
        <f aca="false" t="array" ref="H2502:H2502">SUM(IF(ewidencja!$A$8:$A$759=D2502,IF(ewidencja!$C$8:$C$759=E2502,ewidencja!$G$8:$G$759,0),0))</f>
        <v>0</v>
      </c>
    </row>
    <row r="2503" s="112" customFormat="true" ht="25.5" hidden="true" customHeight="true" outlineLevel="0" collapsed="false">
      <c r="A2503" s="49" t="s">
        <v>789</v>
      </c>
      <c r="B2503" s="49"/>
      <c r="C2503" s="50" t="str">
        <f aca="false">INDEX((klasyfikacja!$B$2:$B$136),MATCH(A2503,klasyfikacja!$A$2:$A$136,0))</f>
        <v>Dotacja otrzymana z państwowych funduszy celowych na finansowanie lub dofinansowanie kosztów realizacji inwestycji i zakupów inwestycyjnych jednostek sektora finansów publicznych</v>
      </c>
      <c r="D2503" s="98" t="n">
        <v>900</v>
      </c>
      <c r="E2503" s="102" t="n">
        <v>6260</v>
      </c>
      <c r="F2503" s="100" t="n">
        <f aca="false">SUM(G2503:H2503)</f>
        <v>0</v>
      </c>
      <c r="G2503" s="101" t="n">
        <f aca="false" t="array" ref="G2503:G2503">SUM(IF(ewidencja!$A$8:$A$759=D2503,IF(ewidencja!$C$8:$C$759=E2503,ewidencja!$F$8:$F$759,0),0))</f>
        <v>0</v>
      </c>
      <c r="H2503" s="101" t="n">
        <f aca="false" t="array" ref="H2503:H2503">SUM(IF(ewidencja!$A$8:$A$759=D2503,IF(ewidencja!$C$8:$C$759=E2503,ewidencja!$G$8:$G$759,0),0))</f>
        <v>0</v>
      </c>
    </row>
    <row r="2504" s="112" customFormat="true" ht="38.25" hidden="true" customHeight="true" outlineLevel="0" collapsed="false">
      <c r="A2504" s="49" t="s">
        <v>791</v>
      </c>
      <c r="B2504" s="49"/>
      <c r="C2504" s="50" t="str">
        <f aca="false">INDEX((klasyfikacja!$B$2:$B$136),MATCH(A2504,klasyfikacja!$A$2:$A$136,0))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504" s="98" t="n">
        <v>900</v>
      </c>
      <c r="E2504" s="102" t="n">
        <v>6280</v>
      </c>
      <c r="F2504" s="100" t="n">
        <f aca="false">SUM(G2504:H2504)</f>
        <v>0</v>
      </c>
      <c r="G2504" s="101" t="n">
        <f aca="false" t="array" ref="G2504:G2504">SUM(IF(ewidencja!$A$8:$A$759=D2504,IF(ewidencja!$C$8:$C$759=E2504,ewidencja!$F$8:$F$759,0),0))</f>
        <v>0</v>
      </c>
      <c r="H2504" s="101" t="n">
        <f aca="false" t="array" ref="H2504:H2504">SUM(IF(ewidencja!$A$8:$A$759=D2504,IF(ewidencja!$C$8:$C$759=E2504,ewidencja!$G$8:$G$759,0),0))</f>
        <v>0</v>
      </c>
    </row>
    <row r="2505" s="112" customFormat="true" ht="51" hidden="true" customHeight="false" outlineLevel="0" collapsed="false">
      <c r="A2505" s="49" t="s">
        <v>793</v>
      </c>
      <c r="B2505" s="49"/>
      <c r="C2505" s="50" t="str">
        <f aca="false">INDEX((klasyfikacja!$B$2:$B$136),MATCH(A2505,klasyfikacja!$A$2:$A$136,0))</f>
        <v>Środki otrzymane od pozostałych jednostek zaliczanych do sektora finansów publicznych na finansowanie lub dofinansowanie kosztów realizacji inwestycji i zakupów inwestycyjnych jednostek zaliczanych do sektora finansów publicznych (Współfinansowanie programów realizowanych ze środków bezzwrotnych pochodzących z Unii Europejskiej)</v>
      </c>
      <c r="D2505" s="98" t="n">
        <v>900</v>
      </c>
      <c r="E2505" s="102" t="n">
        <v>6282</v>
      </c>
      <c r="F2505" s="100" t="n">
        <f aca="false">SUM(G2505:H2505)</f>
        <v>0</v>
      </c>
      <c r="G2505" s="101" t="n">
        <f aca="false" t="array" ref="G2505:G2505">SUM(IF(ewidencja!$A$8:$A$759=D2505,IF(ewidencja!$C$8:$C$759=E2505,ewidencja!$F$8:$F$759,0),0))</f>
        <v>0</v>
      </c>
      <c r="H2505" s="101" t="n">
        <f aca="false" t="array" ref="H2505:H2505">SUM(IF(ewidencja!$A$8:$A$759=D2505,IF(ewidencja!$C$8:$C$759=E2505,ewidencja!$G$8:$G$759,0),0))</f>
        <v>0</v>
      </c>
    </row>
    <row r="2506" s="112" customFormat="true" ht="25.5" hidden="true" customHeight="true" outlineLevel="0" collapsed="false">
      <c r="A2506" s="49" t="s">
        <v>795</v>
      </c>
      <c r="B2506" s="49"/>
      <c r="C2506" s="50" t="str">
        <f aca="false">INDEX((klasyfikacja!$B$2:$B$136),MATCH(A2506,klasyfikacja!$A$2:$A$136,0))</f>
        <v>Środki na dofinansowanie własnych inwestycji gmin, powiatów (związków gmin, związków powiatowo-gminnych, związków powiatów), samorządów województw, pozyskane z innych źródeł</v>
      </c>
      <c r="D2506" s="98" t="n">
        <v>900</v>
      </c>
      <c r="E2506" s="102" t="n">
        <v>6290</v>
      </c>
      <c r="F2506" s="113" t="n">
        <f aca="false">SUM(G2506:H2506)</f>
        <v>0</v>
      </c>
      <c r="G2506" s="101" t="n">
        <f aca="false" t="array" ref="G2506:G2506">SUM(IF(ewidencja!$A$8:$A$759=D2506,IF(ewidencja!$C$8:$C$759=E2506,ewidencja!$F$8:$F$759,0),0))</f>
        <v>0</v>
      </c>
      <c r="H2506" s="101" t="n">
        <f aca="false" t="array" ref="H2506:H2506">SUM(IF(ewidencja!$A$8:$A$759=D2506,IF(ewidencja!$C$8:$C$759=E2506,ewidencja!$G$8:$G$759,0),0))</f>
        <v>0</v>
      </c>
    </row>
    <row r="2507" s="112" customFormat="true" ht="38.25" hidden="false" customHeight="true" outlineLevel="0" collapsed="false">
      <c r="A2507" s="49" t="n">
        <v>6291</v>
      </c>
      <c r="B2507" s="49"/>
      <c r="C2507" s="50" t="e">
        <f aca="false">INDEX((klasyfikacja!$B$2:$B$136),MATCH(A2507,klasyfikacja!$A$2:$A$136,0))</f>
        <v>#N/A</v>
      </c>
      <c r="D2507" s="98" t="n">
        <v>900</v>
      </c>
      <c r="E2507" s="102" t="n">
        <v>6291</v>
      </c>
      <c r="F2507" s="113" t="n">
        <f aca="false">SUM(G2507:H2507)</f>
        <v>244132</v>
      </c>
      <c r="G2507" s="101" t="n">
        <f aca="false" t="array" ref="G2507:G2507">SUM(IF(ewidencja!$A$8:$A$759=D2507,IF(ewidencja!$C$8:$C$759=E2507,ewidencja!$F$8:$F$759,0),0))</f>
        <v>244132</v>
      </c>
      <c r="H2507" s="101" t="n">
        <f aca="false" t="array" ref="H2507:H2507">SUM(IF(ewidencja!$A$8:$A$759=D2507,IF(ewidencja!$C$8:$C$759=E2507,ewidencja!$G$8:$G$759,0),0))</f>
        <v>0</v>
      </c>
    </row>
    <row r="2508" s="112" customFormat="true" ht="38.25" hidden="true" customHeight="true" outlineLevel="0" collapsed="false">
      <c r="A2508" s="49" t="s">
        <v>801</v>
      </c>
      <c r="B2508" s="49"/>
      <c r="C2508" s="50" t="str">
        <f aca="false">INDEX((klasyfikacja!$B$2:$B$136),MATCH(A2508,klasyfikacja!$A$2:$A$136,0))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508" s="98" t="n">
        <v>900</v>
      </c>
      <c r="E2508" s="102" t="n">
        <v>6296</v>
      </c>
      <c r="F2508" s="100" t="n">
        <f aca="false">SUM(G2508:H2508)</f>
        <v>0</v>
      </c>
      <c r="G2508" s="101" t="n">
        <f aca="false" t="array" ref="G2508:G2508">SUM(IF(ewidencja!$A$8:$A$759=D2508,IF(ewidencja!$C$8:$C$759=E2508,ewidencja!$F$8:$F$759,0),0))</f>
        <v>0</v>
      </c>
      <c r="H2508" s="101" t="n">
        <f aca="false" t="array" ref="H2508:H2508">SUM(IF(ewidencja!$A$8:$A$759=D2508,IF(ewidencja!$C$8:$C$759=E2508,ewidencja!$G$8:$G$759,0),0))</f>
        <v>0</v>
      </c>
    </row>
    <row r="2509" s="112" customFormat="true" ht="25.5" hidden="true" customHeight="true" outlineLevel="0" collapsed="false">
      <c r="A2509" s="49" t="s">
        <v>803</v>
      </c>
      <c r="B2509" s="49"/>
      <c r="C2509" s="50" t="str">
        <f aca="false">INDEX((klasyfikacja!$B$2:$B$136),MATCH(A2509,klasyfikacja!$A$2:$A$136,0))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509" s="98" t="n">
        <v>900</v>
      </c>
      <c r="E2509" s="102" t="n">
        <v>6297</v>
      </c>
      <c r="F2509" s="100" t="n">
        <f aca="false">SUM(G2509:H2509)</f>
        <v>0</v>
      </c>
      <c r="G2509" s="101" t="n">
        <f aca="false" t="array" ref="G2509:G2509">SUM(IF(ewidencja!$A$8:$A$759=D2509,IF(ewidencja!$C$8:$C$759=E2509,ewidencja!$F$8:$F$759,0),0))</f>
        <v>0</v>
      </c>
      <c r="H2509" s="101" t="n">
        <f aca="false" t="array" ref="H2509:H2509">SUM(IF(ewidencja!$A$8:$A$759=D2509,IF(ewidencja!$C$8:$C$759=E2509,ewidencja!$G$8:$G$759,0),0))</f>
        <v>0</v>
      </c>
    </row>
    <row r="2510" s="112" customFormat="true" ht="12.75" hidden="true" customHeight="true" outlineLevel="0" collapsed="false">
      <c r="A2510" s="49" t="s">
        <v>805</v>
      </c>
      <c r="B2510" s="49"/>
      <c r="C2510" s="50" t="str">
        <f aca="false">INDEX((klasyfikacja!$B$2:$B$136),MATCH(A2510,klasyfikacja!$A$2:$A$136,0))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510" s="98" t="n">
        <v>900</v>
      </c>
      <c r="E2510" s="102" t="n">
        <v>6298</v>
      </c>
      <c r="F2510" s="100" t="n">
        <f aca="false">SUM(G2510:H2510)</f>
        <v>0</v>
      </c>
      <c r="G2510" s="101" t="n">
        <f aca="false" t="array" ref="G2510:G2510">SUM(IF(ewidencja!$A$8:$A$759=D2510,IF(ewidencja!$C$8:$C$759=E2510,ewidencja!$F$8:$F$759,0),0))</f>
        <v>0</v>
      </c>
      <c r="H2510" s="101" t="n">
        <f aca="false" t="array" ref="H2510:H2510">SUM(IF(ewidencja!$A$8:$A$759=D2510,IF(ewidencja!$C$8:$C$759=E2510,ewidencja!$G$8:$G$759,0),0))</f>
        <v>0</v>
      </c>
    </row>
    <row r="2511" s="112" customFormat="true" ht="12.75" hidden="true" customHeight="true" outlineLevel="0" collapsed="false">
      <c r="A2511" s="49" t="s">
        <v>809</v>
      </c>
      <c r="B2511" s="49"/>
      <c r="C2511" s="50" t="str">
        <f aca="false">INDEX((klasyfikacja!$B$2:$B$136),MATCH(A2511,klasyfikacja!$A$2:$A$136,0))</f>
        <v>Dotacja celowa otrzymana z tytułu pomocy finansowej udzielanej między jednostkami samorządu terytorialnego na dofinansowanie własnych zadań inwestycyjnych i zakupów inwestycyjnych</v>
      </c>
      <c r="D2511" s="98" t="n">
        <v>900</v>
      </c>
      <c r="E2511" s="102" t="n">
        <v>6300</v>
      </c>
      <c r="F2511" s="100" t="n">
        <f aca="false">SUM(G2511:H2511)</f>
        <v>0</v>
      </c>
      <c r="G2511" s="101" t="n">
        <f aca="false" t="array" ref="G2511:G2511">SUM(IF(ewidencja!$A$8:$A$759=D2511,IF(ewidencja!$C$8:$C$759=E2511,ewidencja!$F$8:$F$759,0),0))</f>
        <v>0</v>
      </c>
      <c r="H2511" s="101" t="n">
        <f aca="false" t="array" ref="H2511:H2511">SUM(IF(ewidencja!$A$8:$A$759=D2511,IF(ewidencja!$C$8:$C$759=E2511,ewidencja!$G$8:$G$759,0),0))</f>
        <v>0</v>
      </c>
    </row>
    <row r="2512" s="112" customFormat="true" ht="12.75" hidden="true" customHeight="true" outlineLevel="0" collapsed="false">
      <c r="A2512" s="49" t="s">
        <v>811</v>
      </c>
      <c r="B2512" s="49"/>
      <c r="C2512" s="50" t="str">
        <f aca="false">INDEX((klasyfikacja!$B$2:$B$136),MATCH(A2512,klasyfikacja!$A$2:$A$136,0))</f>
        <v>Dotacja celowa otrzymana z budżetu państwa na inwestycje i zakupy inwestycyjne z zakresu administracji rządowej oraz innych zadań zleconych gminom ustawami</v>
      </c>
      <c r="D2512" s="98" t="n">
        <v>900</v>
      </c>
      <c r="E2512" s="102" t="n">
        <v>6310</v>
      </c>
      <c r="F2512" s="100" t="n">
        <f aca="false">SUM(G2512:H2512)</f>
        <v>0</v>
      </c>
      <c r="G2512" s="101" t="n">
        <f aca="false" t="array" ref="G2512:G2512">SUM(IF(ewidencja!$A$8:$A$759=D2512,IF(ewidencja!$C$8:$C$759=E2512,ewidencja!$F$8:$F$759,0),0))</f>
        <v>0</v>
      </c>
      <c r="H2512" s="101" t="n">
        <f aca="false" t="array" ref="H2512:H2512">SUM(IF(ewidencja!$A$8:$A$759=D2512,IF(ewidencja!$C$8:$C$759=E2512,ewidencja!$G$8:$G$759,0),0))</f>
        <v>0</v>
      </c>
    </row>
    <row r="2513" s="112" customFormat="true" ht="12.75" hidden="true" customHeight="true" outlineLevel="0" collapsed="false">
      <c r="A2513" s="49" t="s">
        <v>813</v>
      </c>
      <c r="B2513" s="49"/>
      <c r="C2513" s="50" t="str">
        <f aca="false">INDEX((klasyfikacja!$B$2:$B$136),MATCH(A2513,klasyfikacja!$A$2:$A$136,0))</f>
        <v>Dotacja celowa otrzymana z budżetu państwa na inwestycje i zakupy inwestycyjne realizowane przez gminę na podstawie porozumień z organami administracji rządowej</v>
      </c>
      <c r="D2513" s="98" t="n">
        <v>900</v>
      </c>
      <c r="E2513" s="102" t="n">
        <v>6320</v>
      </c>
      <c r="F2513" s="100" t="n">
        <f aca="false">SUM(G2513:H2513)</f>
        <v>0</v>
      </c>
      <c r="G2513" s="101" t="n">
        <f aca="false" t="array" ref="G2513:G2513">SUM(IF(ewidencja!$A$8:$A$759=D2513,IF(ewidencja!$C$8:$C$759=E2513,ewidencja!$F$8:$F$759,0),0))</f>
        <v>0</v>
      </c>
      <c r="H2513" s="101" t="n">
        <f aca="false" t="array" ref="H2513:H2513">SUM(IF(ewidencja!$A$8:$A$759=D2513,IF(ewidencja!$C$8:$C$759=E2513,ewidencja!$G$8:$G$759,0),0))</f>
        <v>0</v>
      </c>
    </row>
    <row r="2514" s="112" customFormat="true" ht="25.5" hidden="true" customHeight="true" outlineLevel="0" collapsed="false">
      <c r="A2514" s="49" t="s">
        <v>815</v>
      </c>
      <c r="B2514" s="49"/>
      <c r="C2514" s="50" t="str">
        <f aca="false">INDEX((klasyfikacja!$B$2:$B$136),MATCH(A2514,klasyfikacja!$A$2:$A$136,0))</f>
        <v>Dotacja celowa otrzymana z budżetu państwa na realizację inwestycji i zakupów inwestycyjnych własnych gmin (związków gmin, związków powiatowo-gminnych)</v>
      </c>
      <c r="D2514" s="98" t="n">
        <v>900</v>
      </c>
      <c r="E2514" s="102" t="n">
        <v>6330</v>
      </c>
      <c r="F2514" s="113" t="n">
        <f aca="false">SUM(G2514:H2514)</f>
        <v>0</v>
      </c>
      <c r="G2514" s="101" t="n">
        <f aca="false" t="array" ref="G2514:G2514">SUM(IF(ewidencja!$A$8:$A$759=D2514,IF(ewidencja!$C$8:$C$759=E2514,ewidencja!$F$8:$F$759,0),0))</f>
        <v>0</v>
      </c>
      <c r="H2514" s="101" t="n">
        <f aca="false" t="array" ref="H2514:H2514">SUM(IF(ewidencja!$A$8:$A$759=D2514,IF(ewidencja!$C$8:$C$759=E2514,ewidencja!$G$8:$G$759,0),0))</f>
        <v>0</v>
      </c>
    </row>
    <row r="2515" s="112" customFormat="true" ht="38.25" hidden="true" customHeight="true" outlineLevel="0" collapsed="false">
      <c r="A2515" s="49" t="s">
        <v>817</v>
      </c>
      <c r="B2515" s="49"/>
      <c r="C2515" s="50" t="str">
        <f aca="false">INDEX((klasyfikacja!$B$2:$B$136),MATCH(A2515,klasyfikacja!$A$2:$A$136,0))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515" s="98" t="n">
        <v>900</v>
      </c>
      <c r="E2515" s="102" t="n">
        <v>6340</v>
      </c>
      <c r="F2515" s="100" t="n">
        <f aca="false">SUM(G2515:H2515)</f>
        <v>0</v>
      </c>
      <c r="G2515" s="101" t="n">
        <f aca="false" t="array" ref="G2515:G2515">SUM(IF(ewidencja!$A$8:$A$759=D2515,IF(ewidencja!$C$8:$C$759=E2515,ewidencja!$F$8:$F$759,0),0))</f>
        <v>0</v>
      </c>
      <c r="H2515" s="101" t="n">
        <f aca="false" t="array" ref="H2515:H2515">SUM(IF(ewidencja!$A$8:$A$759=D2515,IF(ewidencja!$C$8:$C$759=E2515,ewidencja!$G$8:$G$759,0),0))</f>
        <v>0</v>
      </c>
    </row>
    <row r="2516" s="112" customFormat="true" ht="12.75" hidden="true" customHeight="true" outlineLevel="0" collapsed="false">
      <c r="A2516" s="49" t="s">
        <v>821</v>
      </c>
      <c r="B2516" s="49"/>
      <c r="C2516" s="50" t="str">
        <f aca="false">INDEX((klasyfikacja!$B$2:$B$136),MATCH(A2516,klasyfikacja!$A$2:$A$136,0))</f>
        <v>Dotacja celowa otrzymana z budżetu państwa na inwestycje i zakupy inwestycyjne z zakresu administracji rządowej oraz inne zadania zlecone ustawami realizowane przez powiat</v>
      </c>
      <c r="D2516" s="98" t="n">
        <v>900</v>
      </c>
      <c r="E2516" s="102" t="n">
        <v>6410</v>
      </c>
      <c r="F2516" s="100" t="n">
        <f aca="false">SUM(G2516:H2516)</f>
        <v>0</v>
      </c>
      <c r="G2516" s="101" t="n">
        <f aca="false" t="array" ref="G2516:G2516">SUM(IF(ewidencja!$A$8:$A$759=D2516,IF(ewidencja!$C$8:$C$759=E2516,ewidencja!$F$8:$F$759,0),0))</f>
        <v>0</v>
      </c>
      <c r="H2516" s="101" t="n">
        <f aca="false" t="array" ref="H2516:H2516">SUM(IF(ewidencja!$A$8:$A$759=D2516,IF(ewidencja!$C$8:$C$759=E2516,ewidencja!$G$8:$G$759,0),0))</f>
        <v>0</v>
      </c>
    </row>
    <row r="2517" s="112" customFormat="true" ht="12.75" hidden="true" customHeight="true" outlineLevel="0" collapsed="false">
      <c r="A2517" s="49" t="s">
        <v>823</v>
      </c>
      <c r="B2517" s="49"/>
      <c r="C2517" s="50" t="str">
        <f aca="false">INDEX((klasyfikacja!$B$2:$B$136),MATCH(A2517,klasyfikacja!$A$2:$A$136,0))</f>
        <v>Dotacja celowa otrzymana z budżetu państwa na inwestycje i zakupy inwestycyjne realizowane przez powiat na podstawie porozumień z organami administracji rządowej</v>
      </c>
      <c r="D2517" s="98" t="n">
        <v>900</v>
      </c>
      <c r="E2517" s="102" t="n">
        <v>6420</v>
      </c>
      <c r="F2517" s="100" t="n">
        <f aca="false">SUM(G2517:H2517)</f>
        <v>0</v>
      </c>
      <c r="G2517" s="101" t="n">
        <f aca="false" t="array" ref="G2517:G2517">SUM(IF(ewidencja!$A$8:$A$759=D2517,IF(ewidencja!$C$8:$C$759=E2517,ewidencja!$F$8:$F$759,0),0))</f>
        <v>0</v>
      </c>
      <c r="H2517" s="101" t="n">
        <f aca="false" t="array" ref="H2517:H2517">SUM(IF(ewidencja!$A$8:$A$759=D2517,IF(ewidencja!$C$8:$C$759=E2517,ewidencja!$G$8:$G$759,0),0))</f>
        <v>0</v>
      </c>
    </row>
    <row r="2518" s="112" customFormat="true" ht="12.75" hidden="true" customHeight="true" outlineLevel="0" collapsed="false">
      <c r="A2518" s="49" t="s">
        <v>825</v>
      </c>
      <c r="B2518" s="49"/>
      <c r="C2518" s="50" t="str">
        <f aca="false">INDEX((klasyfikacja!$B$2:$B$136),MATCH(A2518,klasyfikacja!$A$2:$A$136,0))</f>
        <v>Dotacja celowa otrzymana z budżetu państwa na realizację inwestycji i zakupów inwestycyjnych własnych powiatu</v>
      </c>
      <c r="D2518" s="98" t="n">
        <v>900</v>
      </c>
      <c r="E2518" s="102" t="n">
        <v>6430</v>
      </c>
      <c r="F2518" s="100" t="n">
        <f aca="false">SUM(G2518:H2518)</f>
        <v>0</v>
      </c>
      <c r="G2518" s="101" t="n">
        <f aca="false" t="array" ref="G2518:G2518">SUM(IF(ewidencja!$A$8:$A$759=D2518,IF(ewidencja!$C$8:$C$759=E2518,ewidencja!$F$8:$F$759,0),0))</f>
        <v>0</v>
      </c>
      <c r="H2518" s="101" t="n">
        <f aca="false" t="array" ref="H2518:H2518">SUM(IF(ewidencja!$A$8:$A$759=D2518,IF(ewidencja!$C$8:$C$759=E2518,ewidencja!$G$8:$G$759,0),0))</f>
        <v>0</v>
      </c>
    </row>
    <row r="2519" s="112" customFormat="true" ht="12.75" hidden="true" customHeight="true" outlineLevel="0" collapsed="false">
      <c r="A2519" s="49" t="s">
        <v>827</v>
      </c>
      <c r="B2519" s="49"/>
      <c r="C2519" s="50" t="str">
        <f aca="false">INDEX((klasyfikacja!$B$2:$B$136),MATCH(A2519,klasyfikacja!$A$2:$A$136,0))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519" s="98" t="n">
        <v>900</v>
      </c>
      <c r="E2519" s="102" t="n">
        <v>6440</v>
      </c>
      <c r="F2519" s="100" t="n">
        <f aca="false">SUM(G2519:H2519)</f>
        <v>0</v>
      </c>
      <c r="G2519" s="101" t="n">
        <f aca="false" t="array" ref="G2519:G2519">SUM(IF(ewidencja!$A$8:$A$759=D2519,IF(ewidencja!$C$8:$C$759=E2519,ewidencja!$F$8:$F$759,0),0))</f>
        <v>0</v>
      </c>
      <c r="H2519" s="101" t="n">
        <f aca="false" t="array" ref="H2519:H2519">SUM(IF(ewidencja!$A$8:$A$759=D2519,IF(ewidencja!$C$8:$C$759=E2519,ewidencja!$G$8:$G$759,0),0))</f>
        <v>0</v>
      </c>
    </row>
    <row r="2520" s="112" customFormat="true" ht="12.75" hidden="true" customHeight="true" outlineLevel="0" collapsed="false">
      <c r="A2520" s="49" t="s">
        <v>829</v>
      </c>
      <c r="B2520" s="49"/>
      <c r="C2520" s="50" t="str">
        <f aca="false">INDEX((klasyfikacja!$B$2:$B$136),MATCH(A2520,klasyfikacja!$A$2:$A$136,0))</f>
        <v>Dotacja celowa otrzymana z gminy na inwestycje i zakupy inwestycyjne realizowane na podstawie porozumień (umów) między jednostkami samorządu terytorialnego</v>
      </c>
      <c r="D2520" s="98" t="n">
        <v>900</v>
      </c>
      <c r="E2520" s="102" t="n">
        <v>6610</v>
      </c>
      <c r="F2520" s="100" t="n">
        <f aca="false">SUM(G2520:H2520)</f>
        <v>0</v>
      </c>
      <c r="G2520" s="101" t="n">
        <f aca="false" t="array" ref="G2520:G2520">SUM(IF(ewidencja!$A$8:$A$759=D2520,IF(ewidencja!$C$8:$C$759=E2520,ewidencja!$F$8:$F$759,0),0))</f>
        <v>0</v>
      </c>
      <c r="H2520" s="101" t="n">
        <f aca="false" t="array" ref="H2520:H2520">SUM(IF(ewidencja!$A$8:$A$759=D2520,IF(ewidencja!$C$8:$C$759=E2520,ewidencja!$G$8:$G$759,0),0))</f>
        <v>0</v>
      </c>
    </row>
    <row r="2521" s="112" customFormat="true" ht="12.75" hidden="true" customHeight="true" outlineLevel="0" collapsed="false">
      <c r="A2521" s="49" t="s">
        <v>831</v>
      </c>
      <c r="B2521" s="49"/>
      <c r="C2521" s="50" t="str">
        <f aca="false">INDEX((klasyfikacja!$B$2:$B$136),MATCH(A2521,klasyfikacja!$A$2:$A$136,0))</f>
        <v>Dotacja celowa otrzymana z powiatu na inwestycje i zakupy inwestycyjne realizowane na podstawie porozumień (umów) między jednostkami samorządu terytorialnego</v>
      </c>
      <c r="D2521" s="98" t="n">
        <v>900</v>
      </c>
      <c r="E2521" s="102" t="n">
        <v>6620</v>
      </c>
      <c r="F2521" s="100" t="n">
        <f aca="false">SUM(G2521:H2521)</f>
        <v>0</v>
      </c>
      <c r="G2521" s="101" t="n">
        <f aca="false" t="array" ref="G2521:G2521">SUM(IF(ewidencja!$A$8:$A$759=D2521,IF(ewidencja!$C$8:$C$759=E2521,ewidencja!$F$8:$F$759,0),0))</f>
        <v>0</v>
      </c>
      <c r="H2521" s="101" t="n">
        <f aca="false" t="array" ref="H2521:H2521">SUM(IF(ewidencja!$A$8:$A$759=D2521,IF(ewidencja!$C$8:$C$759=E2521,ewidencja!$G$8:$G$759,0),0))</f>
        <v>0</v>
      </c>
    </row>
    <row r="2522" s="112" customFormat="true" ht="12.75" hidden="true" customHeight="true" outlineLevel="0" collapsed="false">
      <c r="A2522" s="49" t="s">
        <v>833</v>
      </c>
      <c r="B2522" s="49"/>
      <c r="C2522" s="50" t="str">
        <f aca="false">INDEX((klasyfikacja!$B$2:$B$136),MATCH(A2522,klasyfikacja!$A$2:$A$136,0))</f>
        <v>Dotacja celowa otrzymana z samorządu województwa na inwestycje i zakupy inwestycyjne realizowane na podstawie porozumień (umów) między jednostkami samorządu terytorialnego</v>
      </c>
      <c r="D2522" s="98" t="n">
        <v>900</v>
      </c>
      <c r="E2522" s="102" t="n">
        <v>6630</v>
      </c>
      <c r="F2522" s="100" t="n">
        <f aca="false">SUM(G2522:H2522)</f>
        <v>0</v>
      </c>
      <c r="G2522" s="101" t="n">
        <f aca="false" t="array" ref="G2522:G2522">SUM(IF(ewidencja!$A$8:$A$759=D2522,IF(ewidencja!$C$8:$C$759=E2522,ewidencja!$F$8:$F$759,0),0))</f>
        <v>0</v>
      </c>
      <c r="H2522" s="101" t="n">
        <f aca="false" t="array" ref="H2522:H2522">SUM(IF(ewidencja!$A$8:$A$759=D2522,IF(ewidencja!$C$8:$C$759=E2522,ewidencja!$G$8:$G$759,0),0))</f>
        <v>0</v>
      </c>
    </row>
    <row r="2523" s="112" customFormat="true" ht="39" hidden="true" customHeight="true" outlineLevel="0" collapsed="false">
      <c r="A2523" s="114" t="s">
        <v>837</v>
      </c>
      <c r="B2523" s="49"/>
      <c r="C2523" s="115" t="str">
        <f aca="false">INDEX((klasyfikacja!$B$2:$B$136),MATCH(A2523,klasyfikacja!$A$2:$A$136,0))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523" s="98" t="n">
        <v>900</v>
      </c>
      <c r="E2523" s="102" t="n">
        <v>6660</v>
      </c>
      <c r="F2523" s="116" t="n">
        <f aca="false">SUM(G2523:H2523)</f>
        <v>0</v>
      </c>
      <c r="G2523" s="117" t="n">
        <f aca="false" t="array" ref="G2523:G2523">SUM(IF(ewidencja!$A$8:$A$759=D2523,IF(ewidencja!$C$8:$C$759=E2523,ewidencja!$F$8:$F$759,0),0))</f>
        <v>0</v>
      </c>
      <c r="H2523" s="117" t="n">
        <f aca="false" t="array" ref="H2523:H2523">SUM(IF(ewidencja!$A$8:$A$759=D2523,IF(ewidencja!$C$8:$C$759=E2523,ewidencja!$G$8:$G$759,0),0))</f>
        <v>0</v>
      </c>
    </row>
    <row r="2524" s="112" customFormat="true" ht="25.5" hidden="true" customHeight="true" outlineLevel="0" collapsed="false">
      <c r="A2524" s="49" t="s">
        <v>839</v>
      </c>
      <c r="B2524" s="49"/>
      <c r="C2524" s="50" t="str">
        <f aca="false">INDEX((klasyfikacja!$B$2:$B$136),MATCH(A2524,klasyfikacja!$A$2:$A$136,0))</f>
        <v>Wpłata środków finansowych z niewykorzystanych w terminie wydatków, które nie wygasają z upływem roku budżetowego</v>
      </c>
      <c r="D2524" s="98" t="n">
        <v>900</v>
      </c>
      <c r="E2524" s="102" t="n">
        <v>6680</v>
      </c>
      <c r="F2524" s="100" t="n">
        <f aca="false">SUM(G2524:H2524)</f>
        <v>0</v>
      </c>
      <c r="G2524" s="101" t="n">
        <f aca="false" t="array" ref="G2524:G2524">SUM(IF(ewidencja!$A$8:$A$759=D2524,IF(ewidencja!$C$8:$C$759=E2524,ewidencja!$F$8:$F$759,0),0))</f>
        <v>0</v>
      </c>
      <c r="H2524" s="101" t="n">
        <f aca="false" t="array" ref="H2524:H2524">SUM(IF(ewidencja!$A$8:$A$759=D2524,IF(ewidencja!$C$8:$C$759=E2524,ewidencja!$G$8:$G$759,0),0))</f>
        <v>0</v>
      </c>
    </row>
    <row r="2525" s="112" customFormat="true" ht="12.75" hidden="true" customHeight="true" outlineLevel="0" collapsed="false">
      <c r="A2525" s="49" t="s">
        <v>841</v>
      </c>
      <c r="B2525" s="49"/>
      <c r="C2525" s="50" t="str">
        <f aca="false">INDEX((klasyfikacja!$B$2:$B$136),MATCH(A2525,klasyfikacja!$A$2:$A$136,0))</f>
        <v>Wpływy ze zwrotów niewykorzystanych dotacji oraz płatności, dotyczące dochodów majątkowych</v>
      </c>
      <c r="D2525" s="105" t="n">
        <v>900</v>
      </c>
      <c r="E2525" s="106" t="n">
        <v>6690</v>
      </c>
      <c r="F2525" s="100" t="n">
        <f aca="false">SUM(G2525:H2525)</f>
        <v>0</v>
      </c>
      <c r="G2525" s="101" t="n">
        <f aca="false" t="array" ref="G2525:G2525">SUM(IF(ewidencja!$A$8:$A$759=D2525,IF(ewidencja!$C$8:$C$759=E2525,ewidencja!$F$8:$F$759,0),0))</f>
        <v>0</v>
      </c>
      <c r="H2525" s="101" t="n">
        <f aca="false" t="array" ref="H2525:H2525">SUM(IF(ewidencja!$A$8:$A$759=D2525,IF(ewidencja!$C$8:$C$759=E2525,ewidencja!$G$8:$G$759,0),0))</f>
        <v>0</v>
      </c>
    </row>
    <row r="2526" s="93" customFormat="true" ht="30.75" hidden="false" customHeight="true" outlineLevel="0" collapsed="false">
      <c r="A2526" s="88" t="n">
        <v>921</v>
      </c>
      <c r="B2526" s="88" t="n">
        <v>1</v>
      </c>
      <c r="C2526" s="89" t="s">
        <v>893</v>
      </c>
      <c r="D2526" s="90"/>
      <c r="E2526" s="90"/>
      <c r="F2526" s="91" t="n">
        <f aca="false">SUM(G2526:H2526)</f>
        <v>13103752</v>
      </c>
      <c r="G2526" s="92" t="n">
        <f aca="false">SUM(G2527+G2615)</f>
        <v>13103752</v>
      </c>
      <c r="H2526" s="92" t="n">
        <f aca="false">SUM(H2527+H2615)</f>
        <v>0</v>
      </c>
    </row>
    <row r="2527" s="51" customFormat="true" ht="18" hidden="false" customHeight="true" outlineLevel="0" collapsed="false">
      <c r="A2527" s="94"/>
      <c r="B2527" s="94"/>
      <c r="C2527" s="95" t="s">
        <v>860</v>
      </c>
      <c r="D2527" s="90"/>
      <c r="E2527" s="90"/>
      <c r="F2527" s="96" t="n">
        <f aca="false">SUM(G2527:H2527)</f>
        <v>2473829</v>
      </c>
      <c r="G2527" s="97" t="n">
        <f aca="false">SUM(G2528:G2614)</f>
        <v>2473829</v>
      </c>
      <c r="H2527" s="97" t="n">
        <f aca="false">SUM(H2528:H2614)</f>
        <v>0</v>
      </c>
      <c r="K2527" s="111"/>
    </row>
    <row r="2528" s="51" customFormat="true" ht="12.75" hidden="true" customHeight="true" outlineLevel="0" collapsed="false">
      <c r="A2528" s="49" t="s">
        <v>576</v>
      </c>
      <c r="B2528" s="49"/>
      <c r="C2528" s="50" t="str">
        <f aca="false">INDEX((klasyfikacja!$B$2:$B$136),MATCH(A2528,klasyfikacja!$A$2:$A$136,0))</f>
        <v>Wpływy z podatku dochodowego od osób fizycznych</v>
      </c>
      <c r="D2528" s="98" t="n">
        <v>921</v>
      </c>
      <c r="E2528" s="99" t="s">
        <v>501</v>
      </c>
      <c r="F2528" s="100" t="n">
        <f aca="false">SUM(G2528:H2528)</f>
        <v>0</v>
      </c>
      <c r="G2528" s="101" t="n">
        <f aca="false" t="array" ref="G2528:G2528">SUM(IF(ewidencja!$A$8:$A$759=D2528,IF(ewidencja!$C$8:$C$759=E2528,ewidencja!$F$8:$F$759,0),0))</f>
        <v>0</v>
      </c>
      <c r="H2528" s="101" t="n">
        <f aca="false" t="array" ref="H2528:H2528">SUM(IF(ewidencja!$A$8:$A$759=D2528,IF(ewidencja!$C$8:$C$759=E2528,ewidencja!$G$8:$G$759,0),0))</f>
        <v>0</v>
      </c>
      <c r="K2528" s="111"/>
    </row>
    <row r="2529" s="51" customFormat="true" ht="12.75" hidden="true" customHeight="true" outlineLevel="0" collapsed="false">
      <c r="A2529" s="49" t="s">
        <v>578</v>
      </c>
      <c r="B2529" s="49"/>
      <c r="C2529" s="50" t="str">
        <f aca="false">INDEX((klasyfikacja!$B$2:$B$136),MATCH(A2529,klasyfikacja!$A$2:$A$136,0))</f>
        <v>Wpływy z podatku dochodowego od osób prawnych</v>
      </c>
      <c r="D2529" s="98" t="n">
        <v>921</v>
      </c>
      <c r="E2529" s="102" t="s">
        <v>498</v>
      </c>
      <c r="F2529" s="100" t="n">
        <f aca="false">SUM(G2529:H2529)</f>
        <v>0</v>
      </c>
      <c r="G2529" s="101" t="n">
        <f aca="false" t="array" ref="G2529:G2529">SUM(IF(ewidencja!$A$8:$A$759=D2529,IF(ewidencja!$C$8:$C$759=E2529,ewidencja!$F$8:$F$759,0),0))</f>
        <v>0</v>
      </c>
      <c r="H2529" s="101" t="n">
        <f aca="false" t="array" ref="H2529:H2529">SUM(IF(ewidencja!$A$8:$A$759=D2529,IF(ewidencja!$C$8:$C$759=E2529,ewidencja!$G$8:$G$759,0),0))</f>
        <v>0</v>
      </c>
      <c r="K2529" s="111"/>
    </row>
    <row r="2530" s="51" customFormat="true" ht="12.75" hidden="true" customHeight="true" outlineLevel="0" collapsed="false">
      <c r="A2530" s="49" t="s">
        <v>580</v>
      </c>
      <c r="B2530" s="49"/>
      <c r="C2530" s="50" t="str">
        <f aca="false">INDEX((klasyfikacja!$B$2:$B$136),MATCH(A2530,klasyfikacja!$A$2:$A$136,0))</f>
        <v>Wpływy z części opłaty za zezwolenie na sprzedaż napojów alkoholowych w obrocie hurtowym</v>
      </c>
      <c r="D2530" s="98" t="n">
        <v>921</v>
      </c>
      <c r="E2530" s="102" t="s">
        <v>334</v>
      </c>
      <c r="F2530" s="100" t="n">
        <f aca="false">SUM(G2530:H2530)</f>
        <v>0</v>
      </c>
      <c r="G2530" s="101" t="n">
        <f aca="false" t="array" ref="G2530:G2530">SUM(IF(ewidencja!$A$8:$A$759=D2530,IF(ewidencja!$C$8:$C$759=E2530,ewidencja!$F$8:$F$759,0),0))</f>
        <v>0</v>
      </c>
      <c r="H2530" s="101" t="n">
        <f aca="false" t="array" ref="H2530:H2530">SUM(IF(ewidencja!$A$8:$A$759=D2530,IF(ewidencja!$C$8:$C$759=E2530,ewidencja!$G$8:$G$759,0),0))</f>
        <v>0</v>
      </c>
      <c r="K2530" s="111"/>
    </row>
    <row r="2531" s="51" customFormat="true" ht="12.75" hidden="true" customHeight="true" outlineLevel="0" collapsed="false">
      <c r="A2531" s="49" t="s">
        <v>582</v>
      </c>
      <c r="B2531" s="49"/>
      <c r="C2531" s="50" t="str">
        <f aca="false">INDEX((klasyfikacja!$B$2:$B$136),MATCH(A2531,klasyfikacja!$A$2:$A$136,0))</f>
        <v>Wpływy z podatku od nieruchomości</v>
      </c>
      <c r="D2531" s="98" t="n">
        <v>921</v>
      </c>
      <c r="E2531" s="102" t="s">
        <v>405</v>
      </c>
      <c r="F2531" s="100" t="n">
        <f aca="false">SUM(G2531:H2531)</f>
        <v>0</v>
      </c>
      <c r="G2531" s="101" t="n">
        <f aca="false" t="array" ref="G2531:G2531">SUM(IF(ewidencja!$A$8:$A$759=D2531,IF(ewidencja!$C$8:$C$759=E2531,ewidencja!$F$8:$F$759,0),0))</f>
        <v>0</v>
      </c>
      <c r="H2531" s="101" t="n">
        <f aca="false" t="array" ref="H2531:H2531">SUM(IF(ewidencja!$A$8:$A$759=D2531,IF(ewidencja!$C$8:$C$759=E2531,ewidencja!$G$8:$G$759,0),0))</f>
        <v>0</v>
      </c>
      <c r="K2531" s="111"/>
    </row>
    <row r="2532" s="51" customFormat="true" ht="12.75" hidden="true" customHeight="true" outlineLevel="0" collapsed="false">
      <c r="A2532" s="49" t="s">
        <v>584</v>
      </c>
      <c r="B2532" s="49"/>
      <c r="C2532" s="50" t="str">
        <f aca="false">INDEX((klasyfikacja!$B$2:$B$136),MATCH(A2532,klasyfikacja!$A$2:$A$136,0))</f>
        <v>Wpływy z podatku rolnego</v>
      </c>
      <c r="D2532" s="98" t="n">
        <v>921</v>
      </c>
      <c r="E2532" s="102" t="s">
        <v>411</v>
      </c>
      <c r="F2532" s="100" t="n">
        <f aca="false">SUM(G2532:H2532)</f>
        <v>0</v>
      </c>
      <c r="G2532" s="101" t="n">
        <f aca="false" t="array" ref="G2532:G2532">SUM(IF(ewidencja!$A$8:$A$759=D2532,IF(ewidencja!$C$8:$C$759=E2532,ewidencja!$F$8:$F$759,0),0))</f>
        <v>0</v>
      </c>
      <c r="H2532" s="101" t="n">
        <f aca="false" t="array" ref="H2532:H2532">SUM(IF(ewidencja!$A$8:$A$759=D2532,IF(ewidencja!$C$8:$C$759=E2532,ewidencja!$G$8:$G$759,0),0))</f>
        <v>0</v>
      </c>
      <c r="K2532" s="111"/>
    </row>
    <row r="2533" s="51" customFormat="true" ht="12.75" hidden="true" customHeight="true" outlineLevel="0" collapsed="false">
      <c r="A2533" s="49" t="s">
        <v>586</v>
      </c>
      <c r="B2533" s="49"/>
      <c r="C2533" s="50" t="str">
        <f aca="false">INDEX((klasyfikacja!$B$2:$B$136),MATCH(A2533,klasyfikacja!$A$2:$A$136,0))</f>
        <v>Wpływy z podatku leśnego</v>
      </c>
      <c r="D2533" s="98" t="n">
        <v>921</v>
      </c>
      <c r="E2533" s="102" t="s">
        <v>400</v>
      </c>
      <c r="F2533" s="100" t="n">
        <f aca="false">SUM(G2533:H2533)</f>
        <v>0</v>
      </c>
      <c r="G2533" s="101" t="n">
        <f aca="false" t="array" ref="G2533:G2533">SUM(IF(ewidencja!$A$8:$A$759=D2533,IF(ewidencja!$C$8:$C$759=E2533,ewidencja!$F$8:$F$759,0),0))</f>
        <v>0</v>
      </c>
      <c r="H2533" s="101" t="n">
        <f aca="false" t="array" ref="H2533:H2533">SUM(IF(ewidencja!$A$8:$A$759=D2533,IF(ewidencja!$C$8:$C$759=E2533,ewidencja!$G$8:$G$759,0),0))</f>
        <v>0</v>
      </c>
      <c r="K2533" s="111"/>
    </row>
    <row r="2534" s="51" customFormat="true" ht="12.75" hidden="true" customHeight="true" outlineLevel="0" collapsed="false">
      <c r="A2534" s="49" t="s">
        <v>588</v>
      </c>
      <c r="B2534" s="49"/>
      <c r="C2534" s="50" t="str">
        <f aca="false">INDEX((klasyfikacja!$B$2:$B$136),MATCH(A2534,klasyfikacja!$A$2:$A$136,0))</f>
        <v>Wpływy z podatku od środków transportowych</v>
      </c>
      <c r="D2534" s="98" t="n">
        <v>921</v>
      </c>
      <c r="E2534" s="102" t="s">
        <v>409</v>
      </c>
      <c r="F2534" s="100" t="n">
        <f aca="false">SUM(G2534:H2534)</f>
        <v>0</v>
      </c>
      <c r="G2534" s="101" t="n">
        <f aca="false" t="array" ref="G2534:G2534">SUM(IF(ewidencja!$A$8:$A$759=D2534,IF(ewidencja!$C$8:$C$759=E2534,ewidencja!$F$8:$F$759,0),0))</f>
        <v>0</v>
      </c>
      <c r="H2534" s="101" t="n">
        <f aca="false" t="array" ref="H2534:H2534">SUM(IF(ewidencja!$A$8:$A$759=D2534,IF(ewidencja!$C$8:$C$759=E2534,ewidencja!$G$8:$G$759,0),0))</f>
        <v>0</v>
      </c>
      <c r="K2534" s="111"/>
    </row>
    <row r="2535" s="51" customFormat="true" ht="12.75" hidden="true" customHeight="true" outlineLevel="0" collapsed="false">
      <c r="A2535" s="49" t="s">
        <v>590</v>
      </c>
      <c r="B2535" s="49"/>
      <c r="C2535" s="50" t="str">
        <f aca="false">INDEX((klasyfikacja!$B$2:$B$136),MATCH(A2535,klasyfikacja!$A$2:$A$136,0))</f>
        <v>Wpływy z podatku od działalności gospodarczej osób fizycznych, opłacanego w formie karty podatkowej</v>
      </c>
      <c r="D2535" s="98" t="n">
        <v>921</v>
      </c>
      <c r="E2535" s="102" t="s">
        <v>170</v>
      </c>
      <c r="F2535" s="100" t="n">
        <f aca="false">SUM(G2535:H2535)</f>
        <v>0</v>
      </c>
      <c r="G2535" s="101" t="n">
        <f aca="false" t="array" ref="G2535:G2535">SUM(IF(ewidencja!$A$8:$A$759=D2535,IF(ewidencja!$C$8:$C$759=E2535,ewidencja!$F$8:$F$759,0),0))</f>
        <v>0</v>
      </c>
      <c r="H2535" s="101" t="n">
        <f aca="false" t="array" ref="H2535:H2535">SUM(IF(ewidencja!$A$8:$A$759=D2535,IF(ewidencja!$C$8:$C$759=E2535,ewidencja!$G$8:$G$759,0),0))</f>
        <v>0</v>
      </c>
      <c r="K2535" s="111"/>
    </row>
    <row r="2536" s="51" customFormat="true" ht="12.75" hidden="true" customHeight="true" outlineLevel="0" collapsed="false">
      <c r="A2536" s="49" t="s">
        <v>592</v>
      </c>
      <c r="B2536" s="49"/>
      <c r="C2536" s="50" t="str">
        <f aca="false">INDEX((klasyfikacja!$B$2:$B$136),MATCH(A2536,klasyfikacja!$A$2:$A$136,0))</f>
        <v>Wpływy z podatku od spadków i darowizn</v>
      </c>
      <c r="D2536" s="98" t="n">
        <v>921</v>
      </c>
      <c r="E2536" s="102" t="s">
        <v>407</v>
      </c>
      <c r="F2536" s="100" t="n">
        <f aca="false">SUM(G2536:H2536)</f>
        <v>0</v>
      </c>
      <c r="G2536" s="101" t="n">
        <f aca="false" t="array" ref="G2536:G2536">SUM(IF(ewidencja!$A$8:$A$759=D2536,IF(ewidencja!$C$8:$C$759=E2536,ewidencja!$F$8:$F$759,0),0))</f>
        <v>0</v>
      </c>
      <c r="H2536" s="101" t="n">
        <f aca="false" t="array" ref="H2536:H2536">SUM(IF(ewidencja!$A$8:$A$759=D2536,IF(ewidencja!$C$8:$C$759=E2536,ewidencja!$G$8:$G$759,0),0))</f>
        <v>0</v>
      </c>
      <c r="K2536" s="111"/>
    </row>
    <row r="2537" s="51" customFormat="true" ht="12.75" hidden="true" customHeight="true" outlineLevel="0" collapsed="false">
      <c r="A2537" s="49" t="s">
        <v>594</v>
      </c>
      <c r="B2537" s="49"/>
      <c r="C2537" s="50" t="str">
        <f aca="false">INDEX((klasyfikacja!$B$2:$B$136),MATCH(A2537,klasyfikacja!$A$2:$A$136,0))</f>
        <v>Wpływy z opłaty od posiadania psów</v>
      </c>
      <c r="D2537" s="98" t="n">
        <v>921</v>
      </c>
      <c r="E2537" s="102" t="s">
        <v>336</v>
      </c>
      <c r="F2537" s="100" t="n">
        <f aca="false">SUM(G2537:H2537)</f>
        <v>0</v>
      </c>
      <c r="G2537" s="101" t="n">
        <f aca="false" t="array" ref="G2537:G2537">SUM(IF(ewidencja!$A$8:$A$759=D2537,IF(ewidencja!$C$8:$C$759=E2537,ewidencja!$F$8:$F$759,0),0))</f>
        <v>0</v>
      </c>
      <c r="H2537" s="101" t="n">
        <f aca="false" t="array" ref="H2537:H2537">SUM(IF(ewidencja!$A$8:$A$759=D2537,IF(ewidencja!$C$8:$C$759=E2537,ewidencja!$G$8:$G$759,0),0))</f>
        <v>0</v>
      </c>
      <c r="K2537" s="111"/>
    </row>
    <row r="2538" s="51" customFormat="true" ht="12.75" hidden="true" customHeight="true" outlineLevel="0" collapsed="false">
      <c r="A2538" s="49" t="s">
        <v>596</v>
      </c>
      <c r="B2538" s="49"/>
      <c r="C2538" s="50" t="str">
        <f aca="false">INDEX((klasyfikacja!$B$2:$B$136),MATCH(A2538,klasyfikacja!$A$2:$A$136,0))</f>
        <v>Wpływy z opłaty uzdrowiskowej, pobieranej w gminach posiadających status gminy uzdrowiskowej</v>
      </c>
      <c r="D2538" s="98" t="n">
        <v>921</v>
      </c>
      <c r="E2538" s="102" t="s">
        <v>861</v>
      </c>
      <c r="F2538" s="100" t="n">
        <f aca="false">SUM(G2538:H2538)</f>
        <v>0</v>
      </c>
      <c r="G2538" s="101" t="n">
        <f aca="false" t="array" ref="G2538:G2538">SUM(IF(ewidencja!$A$8:$A$759=D2538,IF(ewidencja!$C$8:$C$759=E2538,ewidencja!$F$8:$F$759,0),0))</f>
        <v>0</v>
      </c>
      <c r="H2538" s="101" t="n">
        <f aca="false" t="array" ref="H2538:H2538">SUM(IF(ewidencja!$A$8:$A$759=D2538,IF(ewidencja!$C$8:$C$759=E2538,ewidencja!$G$8:$G$759,0),0))</f>
        <v>0</v>
      </c>
      <c r="K2538" s="111"/>
    </row>
    <row r="2539" s="51" customFormat="true" ht="12.75" hidden="true" customHeight="true" outlineLevel="0" collapsed="false">
      <c r="A2539" s="49" t="s">
        <v>598</v>
      </c>
      <c r="B2539" s="49"/>
      <c r="C2539" s="50" t="str">
        <f aca="false">INDEX((klasyfikacja!$B$2:$B$136),MATCH(A2539,klasyfikacja!$A$2:$A$136,0))</f>
        <v>Wpływy z opłaty produktowej</v>
      </c>
      <c r="D2539" s="98" t="n">
        <v>921</v>
      </c>
      <c r="E2539" s="102" t="s">
        <v>338</v>
      </c>
      <c r="F2539" s="100" t="n">
        <f aca="false">SUM(G2539:H2539)</f>
        <v>0</v>
      </c>
      <c r="G2539" s="101" t="n">
        <f aca="false" t="array" ref="G2539:G2539">SUM(IF(ewidencja!$A$8:$A$759=D2539,IF(ewidencja!$C$8:$C$759=E2539,ewidencja!$F$8:$F$759,0),0))</f>
        <v>0</v>
      </c>
      <c r="H2539" s="101" t="n">
        <f aca="false" t="array" ref="H2539:H2539">SUM(IF(ewidencja!$A$8:$A$759=D2539,IF(ewidencja!$C$8:$C$759=E2539,ewidencja!$G$8:$G$759,0),0))</f>
        <v>0</v>
      </c>
      <c r="K2539" s="111"/>
    </row>
    <row r="2540" s="51" customFormat="true" ht="12.75" hidden="true" customHeight="true" outlineLevel="0" collapsed="false">
      <c r="A2540" s="49" t="s">
        <v>600</v>
      </c>
      <c r="B2540" s="49"/>
      <c r="C2540" s="50" t="str">
        <f aca="false">INDEX((klasyfikacja!$B$2:$B$136),MATCH(A2540,klasyfikacja!$A$2:$A$136,0))</f>
        <v>Wpływy z opłaty skarbowej</v>
      </c>
      <c r="D2540" s="98" t="n">
        <v>921</v>
      </c>
      <c r="E2540" s="102" t="s">
        <v>341</v>
      </c>
      <c r="F2540" s="100" t="n">
        <f aca="false">SUM(G2540:H2540)</f>
        <v>0</v>
      </c>
      <c r="G2540" s="101" t="n">
        <f aca="false" t="array" ref="G2540:G2540">SUM(IF(ewidencja!$A$8:$A$759=D2540,IF(ewidencja!$C$8:$C$759=E2540,ewidencja!$F$8:$F$759,0),0))</f>
        <v>0</v>
      </c>
      <c r="H2540" s="101" t="n">
        <f aca="false" t="array" ref="H2540:H2540">SUM(IF(ewidencja!$A$8:$A$759=D2540,IF(ewidencja!$C$8:$C$759=E2540,ewidencja!$G$8:$G$759,0),0))</f>
        <v>0</v>
      </c>
      <c r="K2540" s="111"/>
    </row>
    <row r="2541" s="51" customFormat="true" ht="12.75" hidden="true" customHeight="true" outlineLevel="0" collapsed="false">
      <c r="A2541" s="49" t="s">
        <v>602</v>
      </c>
      <c r="B2541" s="49"/>
      <c r="C2541" s="50" t="str">
        <f aca="false">INDEX((klasyfikacja!$B$2:$B$136),MATCH(A2541,klasyfikacja!$A$2:$A$136,0))</f>
        <v>Wpływy z opłaty komunikacyjnej</v>
      </c>
      <c r="D2541" s="98" t="n">
        <v>921</v>
      </c>
      <c r="E2541" s="102" t="s">
        <v>332</v>
      </c>
      <c r="F2541" s="100" t="n">
        <f aca="false">SUM(G2541:H2541)</f>
        <v>0</v>
      </c>
      <c r="G2541" s="101" t="n">
        <f aca="false" t="array" ref="G2541:G2541">SUM(IF(ewidencja!$A$8:$A$759=D2541,IF(ewidencja!$C$8:$C$759=E2541,ewidencja!$F$8:$F$759,0),0))</f>
        <v>0</v>
      </c>
      <c r="H2541" s="101" t="n">
        <f aca="false" t="array" ref="H2541:H2541">SUM(IF(ewidencja!$A$8:$A$759=D2541,IF(ewidencja!$C$8:$C$759=E2541,ewidencja!$G$8:$G$759,0),0))</f>
        <v>0</v>
      </c>
      <c r="K2541" s="111"/>
    </row>
    <row r="2542" s="51" customFormat="true" ht="12.75" hidden="true" customHeight="true" outlineLevel="0" collapsed="false">
      <c r="A2542" s="49" t="s">
        <v>604</v>
      </c>
      <c r="B2542" s="49"/>
      <c r="C2542" s="50" t="str">
        <f aca="false">INDEX((klasyfikacja!$B$2:$B$136),MATCH(A2542,klasyfikacja!$A$2:$A$136,0))</f>
        <v>Wpływy z opłaty targowej</v>
      </c>
      <c r="D2542" s="98" t="n">
        <v>921</v>
      </c>
      <c r="E2542" s="102" t="s">
        <v>344</v>
      </c>
      <c r="F2542" s="100" t="n">
        <f aca="false">SUM(G2542:H2542)</f>
        <v>0</v>
      </c>
      <c r="G2542" s="101" t="n">
        <f aca="false" t="array" ref="G2542:G2542">SUM(IF(ewidencja!$A$8:$A$759=D2542,IF(ewidencja!$C$8:$C$759=E2542,ewidencja!$F$8:$F$759,0),0))</f>
        <v>0</v>
      </c>
      <c r="H2542" s="101" t="n">
        <f aca="false" t="array" ref="H2542:H2542">SUM(IF(ewidencja!$A$8:$A$759=D2542,IF(ewidencja!$C$8:$C$759=E2542,ewidencja!$G$8:$G$759,0),0))</f>
        <v>0</v>
      </c>
      <c r="K2542" s="111"/>
    </row>
    <row r="2543" s="51" customFormat="true" ht="12.75" hidden="true" customHeight="true" outlineLevel="0" collapsed="false">
      <c r="A2543" s="49" t="s">
        <v>606</v>
      </c>
      <c r="B2543" s="49"/>
      <c r="C2543" s="50" t="str">
        <f aca="false">INDEX((klasyfikacja!$B$2:$B$136),MATCH(A2543,klasyfikacja!$A$2:$A$136,0))</f>
        <v>Wpływy z opłaty miejscowej</v>
      </c>
      <c r="D2543" s="98" t="n">
        <v>921</v>
      </c>
      <c r="E2543" s="102" t="s">
        <v>862</v>
      </c>
      <c r="F2543" s="100" t="n">
        <f aca="false">SUM(G2543:H2543)</f>
        <v>0</v>
      </c>
      <c r="G2543" s="101" t="n">
        <f aca="false" t="array" ref="G2543:G2543">SUM(IF(ewidencja!$A$8:$A$759=D2543,IF(ewidencja!$C$8:$C$759=E2543,ewidencja!$F$8:$F$759,0),0))</f>
        <v>0</v>
      </c>
      <c r="H2543" s="101" t="n">
        <f aca="false" t="array" ref="H2543:H2543">SUM(IF(ewidencja!$A$8:$A$759=D2543,IF(ewidencja!$C$8:$C$759=E2543,ewidencja!$G$8:$G$759,0),0))</f>
        <v>0</v>
      </c>
      <c r="K2543" s="111"/>
    </row>
    <row r="2544" s="51" customFormat="true" ht="12.75" hidden="true" customHeight="true" outlineLevel="0" collapsed="false">
      <c r="A2544" s="49" t="s">
        <v>608</v>
      </c>
      <c r="B2544" s="49"/>
      <c r="C2544" s="50" t="str">
        <f aca="false">INDEX((klasyfikacja!$B$2:$B$136),MATCH(A2544,klasyfikacja!$A$2:$A$136,0))</f>
        <v>Wpływy z opłaty eksploatacyjnej</v>
      </c>
      <c r="D2544" s="98" t="n">
        <v>921</v>
      </c>
      <c r="E2544" s="102" t="s">
        <v>330</v>
      </c>
      <c r="F2544" s="100" t="n">
        <f aca="false">SUM(G2544:H2544)</f>
        <v>0</v>
      </c>
      <c r="G2544" s="101" t="n">
        <f aca="false" t="array" ref="G2544:G2544">SUM(IF(ewidencja!$A$8:$A$759=D2544,IF(ewidencja!$C$8:$C$759=E2544,ewidencja!$F$8:$F$759,0),0))</f>
        <v>0</v>
      </c>
      <c r="H2544" s="101" t="n">
        <f aca="false" t="array" ref="H2544:H2544">SUM(IF(ewidencja!$A$8:$A$759=D2544,IF(ewidencja!$C$8:$C$759=E2544,ewidencja!$G$8:$G$759,0),0))</f>
        <v>0</v>
      </c>
      <c r="K2544" s="111"/>
    </row>
    <row r="2545" s="51" customFormat="true" ht="12.75" hidden="true" customHeight="true" outlineLevel="0" collapsed="false">
      <c r="A2545" s="49" t="s">
        <v>610</v>
      </c>
      <c r="B2545" s="49"/>
      <c r="C2545" s="50" t="str">
        <f aca="false">INDEX((klasyfikacja!$B$2:$B$136),MATCH(A2545,klasyfikacja!$A$2:$A$136,0))</f>
        <v>Wpływy z opłat za trwały zarząd, użytkowanie i służebności</v>
      </c>
      <c r="D2545" s="98" t="n">
        <v>921</v>
      </c>
      <c r="E2545" s="102" t="s">
        <v>390</v>
      </c>
      <c r="F2545" s="100" t="n">
        <f aca="false">SUM(G2545:H2545)</f>
        <v>0</v>
      </c>
      <c r="G2545" s="101" t="n">
        <f aca="false" t="array" ref="G2545:G2545">SUM(IF(ewidencja!$A$8:$A$759=D2545,IF(ewidencja!$C$8:$C$759=E2545,ewidencja!$F$8:$F$759,0),0))</f>
        <v>0</v>
      </c>
      <c r="H2545" s="101" t="n">
        <f aca="false" t="array" ref="H2545:H2545">SUM(IF(ewidencja!$A$8:$A$759=D2545,IF(ewidencja!$C$8:$C$759=E2545,ewidencja!$G$8:$G$759,0),0))</f>
        <v>0</v>
      </c>
      <c r="K2545" s="111"/>
    </row>
    <row r="2546" s="51" customFormat="true" ht="12.75" hidden="true" customHeight="true" outlineLevel="0" collapsed="false">
      <c r="A2546" s="49" t="s">
        <v>612</v>
      </c>
      <c r="B2546" s="49"/>
      <c r="C2546" s="50" t="str">
        <f aca="false">INDEX((klasyfikacja!$B$2:$B$136),MATCH(A2546,klasyfikacja!$A$2:$A$136,0))</f>
        <v>Wpływy z opłat za zezwolenia na sprzedaż napojów alkoholowych</v>
      </c>
      <c r="D2546" s="98" t="n">
        <v>921</v>
      </c>
      <c r="E2546" s="102" t="s">
        <v>375</v>
      </c>
      <c r="F2546" s="100" t="n">
        <f aca="false">SUM(G2546:H2546)</f>
        <v>0</v>
      </c>
      <c r="G2546" s="101" t="n">
        <f aca="false" t="array" ref="G2546:G2546">SUM(IF(ewidencja!$A$8:$A$759=D2546,IF(ewidencja!$C$8:$C$759=E2546,ewidencja!$F$8:$F$759,0),0))</f>
        <v>0</v>
      </c>
      <c r="H2546" s="101" t="n">
        <f aca="false" t="array" ref="H2546:H2546">SUM(IF(ewidencja!$A$8:$A$759=D2546,IF(ewidencja!$C$8:$C$759=E2546,ewidencja!$G$8:$G$759,0),0))</f>
        <v>0</v>
      </c>
      <c r="K2546" s="111"/>
    </row>
    <row r="2547" s="51" customFormat="true" ht="12.75" hidden="true" customHeight="true" outlineLevel="0" collapsed="false">
      <c r="A2547" s="49" t="s">
        <v>614</v>
      </c>
      <c r="B2547" s="49"/>
      <c r="C2547" s="50" t="str">
        <f aca="false">INDEX((klasyfikacja!$B$2:$B$136),MATCH(A2547,klasyfikacja!$A$2:$A$136,0))</f>
        <v>Wpływy z innych lokalnych opłat pobieranych przez jednostki samorządu terytorialnego na podstawie odrębnych ustaw</v>
      </c>
      <c r="D2547" s="98" t="n">
        <v>921</v>
      </c>
      <c r="E2547" s="102" t="s">
        <v>30</v>
      </c>
      <c r="F2547" s="100" t="n">
        <f aca="false">SUM(G2547:H2547)</f>
        <v>0</v>
      </c>
      <c r="G2547" s="101" t="n">
        <f aca="false" t="array" ref="G2547:G2547">SUM(IF(ewidencja!$A$8:$A$759=D2547,IF(ewidencja!$C$8:$C$759=E2547,ewidencja!$F$8:$F$759,0),0))</f>
        <v>0</v>
      </c>
      <c r="H2547" s="101" t="n">
        <f aca="false" t="array" ref="H2547:H2547">SUM(IF(ewidencja!$A$8:$A$759=D2547,IF(ewidencja!$C$8:$C$759=E2547,ewidencja!$G$8:$G$759,0),0))</f>
        <v>0</v>
      </c>
      <c r="K2547" s="111"/>
    </row>
    <row r="2548" s="51" customFormat="true" ht="12.75" hidden="true" customHeight="true" outlineLevel="0" collapsed="false">
      <c r="A2548" s="49" t="s">
        <v>616</v>
      </c>
      <c r="B2548" s="49"/>
      <c r="C2548" s="50" t="str">
        <f aca="false">INDEX((klasyfikacja!$B$2:$B$136),MATCH(A2548,klasyfikacja!$A$2:$A$136,0))</f>
        <v>Wpływy z podatku od czynności cywilnoprawnych</v>
      </c>
      <c r="D2548" s="98" t="n">
        <v>921</v>
      </c>
      <c r="E2548" s="102" t="s">
        <v>403</v>
      </c>
      <c r="F2548" s="100" t="n">
        <f aca="false">SUM(G2548:H2548)</f>
        <v>0</v>
      </c>
      <c r="G2548" s="101" t="n">
        <f aca="false" t="array" ref="G2548:G2548">SUM(IF(ewidencja!$A$8:$A$759=D2548,IF(ewidencja!$C$8:$C$759=E2548,ewidencja!$F$8:$F$759,0),0))</f>
        <v>0</v>
      </c>
      <c r="H2548" s="101" t="n">
        <f aca="false" t="array" ref="H2548:H2548">SUM(IF(ewidencja!$A$8:$A$759=D2548,IF(ewidencja!$C$8:$C$759=E2548,ewidencja!$G$8:$G$759,0),0))</f>
        <v>0</v>
      </c>
      <c r="K2548" s="111"/>
    </row>
    <row r="2549" s="51" customFormat="true" ht="12.75" hidden="true" customHeight="true" outlineLevel="0" collapsed="false">
      <c r="A2549" s="49" t="s">
        <v>618</v>
      </c>
      <c r="B2549" s="49"/>
      <c r="C2549" s="50" t="str">
        <f aca="false">INDEX((klasyfikacja!$B$2:$B$136),MATCH(A2549,klasyfikacja!$A$2:$A$136,0))</f>
        <v>Wpływy z opłat z tytułu użytkowania wieczystego nieruchomości</v>
      </c>
      <c r="D2549" s="98" t="n">
        <v>921</v>
      </c>
      <c r="E2549" s="102" t="s">
        <v>393</v>
      </c>
      <c r="F2549" s="100" t="n">
        <f aca="false">SUM(G2549:H2549)</f>
        <v>0</v>
      </c>
      <c r="G2549" s="101" t="n">
        <f aca="false" t="array" ref="G2549:G2549">SUM(IF(ewidencja!$A$8:$A$759=D2549,IF(ewidencja!$C$8:$C$759=E2549,ewidencja!$F$8:$F$759,0),0))</f>
        <v>0</v>
      </c>
      <c r="H2549" s="101" t="n">
        <f aca="false" t="array" ref="H2549:H2549">SUM(IF(ewidencja!$A$8:$A$759=D2549,IF(ewidencja!$C$8:$C$759=E2549,ewidencja!$G$8:$G$759,0),0))</f>
        <v>0</v>
      </c>
      <c r="K2549" s="111"/>
    </row>
    <row r="2550" s="51" customFormat="true" ht="12.75" hidden="true" customHeight="true" outlineLevel="0" collapsed="false">
      <c r="A2550" s="49" t="s">
        <v>620</v>
      </c>
      <c r="B2550" s="49"/>
      <c r="C2550" s="50" t="str">
        <f aca="false">INDEX((klasyfikacja!$B$2:$B$136),MATCH(A2550,klasyfikacja!$A$2:$A$136,0))</f>
        <v>Wpływy z tytułu grzywien, mandatów i innych kar pieniężnych od osób fizycznych</v>
      </c>
      <c r="D2550" s="98" t="n">
        <v>921</v>
      </c>
      <c r="E2550" s="102" t="s">
        <v>173</v>
      </c>
      <c r="F2550" s="100" t="n">
        <f aca="false">SUM(G2550:H2550)</f>
        <v>0</v>
      </c>
      <c r="G2550" s="101" t="n">
        <f aca="false" t="array" ref="G2550:G2550">SUM(IF(ewidencja!$A$8:$A$759=D2550,IF(ewidencja!$C$8:$C$759=E2550,ewidencja!$F$8:$F$759,0),0))</f>
        <v>0</v>
      </c>
      <c r="H2550" s="101" t="n">
        <f aca="false" t="array" ref="H2550:H2550">SUM(IF(ewidencja!$A$8:$A$759=D2550,IF(ewidencja!$C$8:$C$759=E2550,ewidencja!$G$8:$G$759,0),0))</f>
        <v>0</v>
      </c>
      <c r="K2550" s="111"/>
    </row>
    <row r="2551" s="51" customFormat="true" ht="12.75" hidden="true" customHeight="true" outlineLevel="0" collapsed="false">
      <c r="A2551" s="49" t="s">
        <v>622</v>
      </c>
      <c r="B2551" s="49"/>
      <c r="C2551" s="50" t="str">
        <f aca="false">INDEX((klasyfikacja!$B$2:$B$136),MATCH(A2551,klasyfikacja!$A$2:$A$136,0))</f>
        <v>Wpływy z tytułu grzywien i innych kar pieniężnych od osób prawnych i innych jednostek organizacyjnych</v>
      </c>
      <c r="D2551" s="98" t="n">
        <v>921</v>
      </c>
      <c r="E2551" s="102" t="s">
        <v>195</v>
      </c>
      <c r="F2551" s="100" t="n">
        <f aca="false">SUM(G2551:H2551)</f>
        <v>0</v>
      </c>
      <c r="G2551" s="101" t="n">
        <f aca="false" t="array" ref="G2551:G2551">SUM(IF(ewidencja!$A$8:$A$759=D2551,IF(ewidencja!$C$8:$C$759=E2551,ewidencja!$F$8:$F$759,0),0))</f>
        <v>0</v>
      </c>
      <c r="H2551" s="101" t="n">
        <f aca="false" t="array" ref="H2551:H2551">SUM(IF(ewidencja!$A$8:$A$759=D2551,IF(ewidencja!$C$8:$C$759=E2551,ewidencja!$G$8:$G$759,0),0))</f>
        <v>0</v>
      </c>
      <c r="K2551" s="111"/>
    </row>
    <row r="2552" s="51" customFormat="true" ht="12.75" hidden="true" customHeight="true" outlineLevel="0" collapsed="false">
      <c r="A2552" s="49" t="s">
        <v>624</v>
      </c>
      <c r="B2552" s="49"/>
      <c r="C2552" s="50" t="str">
        <f aca="false">INDEX((klasyfikacja!$B$2:$B$136),MATCH(A2552,klasyfikacja!$A$2:$A$136,0))</f>
        <v>Wpływy z opłat za koncesje i licencje</v>
      </c>
      <c r="D2552" s="98" t="n">
        <v>921</v>
      </c>
      <c r="E2552" s="102" t="s">
        <v>356</v>
      </c>
      <c r="F2552" s="100" t="n">
        <f aca="false">SUM(G2552:H2552)</f>
        <v>0</v>
      </c>
      <c r="G2552" s="101" t="n">
        <f aca="false" t="array" ref="G2552:G2552">SUM(IF(ewidencja!$A$8:$A$759=D2552,IF(ewidencja!$C$8:$C$759=E2552,ewidencja!$F$8:$F$759,0),0))</f>
        <v>0</v>
      </c>
      <c r="H2552" s="101" t="n">
        <f aca="false" t="array" ref="H2552:H2552">SUM(IF(ewidencja!$A$8:$A$759=D2552,IF(ewidencja!$C$8:$C$759=E2552,ewidencja!$G$8:$G$759,0),0))</f>
        <v>0</v>
      </c>
      <c r="K2552" s="111"/>
    </row>
    <row r="2553" s="51" customFormat="true" ht="12.75" hidden="true" customHeight="true" outlineLevel="0" collapsed="false">
      <c r="A2553" s="49" t="s">
        <v>626</v>
      </c>
      <c r="B2553" s="49"/>
      <c r="C2553" s="50" t="str">
        <f aca="false">INDEX((klasyfikacja!$B$2:$B$136),MATCH(A2553,klasyfikacja!$A$2:$A$136,0))</f>
        <v>Wpływy z opłat egzaminacyjnych oraz opłat za wydawanie świadectw, dyplomów, zaświadczeń, certyfikatów i ich duplikatów</v>
      </c>
      <c r="D2553" s="98" t="n">
        <v>921</v>
      </c>
      <c r="E2553" s="102" t="s">
        <v>863</v>
      </c>
      <c r="F2553" s="100" t="n">
        <f aca="false">SUM(G2553:H2553)</f>
        <v>0</v>
      </c>
      <c r="G2553" s="101" t="n">
        <f aca="false" t="array" ref="G2553:G2553">SUM(IF(ewidencja!$A$8:$A$759=D2553,IF(ewidencja!$C$8:$C$759=E2553,ewidencja!$F$8:$F$759,0),0))</f>
        <v>0</v>
      </c>
      <c r="H2553" s="101" t="n">
        <f aca="false" t="array" ref="H2553:H2553">SUM(IF(ewidencja!$A$8:$A$759=D2553,IF(ewidencja!$C$8:$C$759=E2553,ewidencja!$G$8:$G$759,0),0))</f>
        <v>0</v>
      </c>
      <c r="K2553" s="111"/>
    </row>
    <row r="2554" s="51" customFormat="true" ht="12.75" hidden="true" customHeight="true" outlineLevel="0" collapsed="false">
      <c r="A2554" s="49" t="s">
        <v>628</v>
      </c>
      <c r="B2554" s="49"/>
      <c r="C2554" s="50" t="str">
        <f aca="false">INDEX((klasyfikacja!$B$2:$B$136),MATCH(A2554,klasyfikacja!$A$2:$A$136,0))</f>
        <v>Wpływy z opłat za zezwolenia, akredytacje oraz opłaty ewidencyjne, w tym opłaty za częstotliwości</v>
      </c>
      <c r="D2554" s="98" t="n">
        <v>921</v>
      </c>
      <c r="E2554" s="102" t="s">
        <v>367</v>
      </c>
      <c r="F2554" s="100" t="n">
        <f aca="false">SUM(G2554:H2554)</f>
        <v>0</v>
      </c>
      <c r="G2554" s="101" t="n">
        <f aca="false" t="array" ref="G2554:G2554">SUM(IF(ewidencja!$A$8:$A$759=D2554,IF(ewidencja!$C$8:$C$759=E2554,ewidencja!$F$8:$F$759,0),0))</f>
        <v>0</v>
      </c>
      <c r="H2554" s="101" t="n">
        <f aca="false" t="array" ref="H2554:H2554">SUM(IF(ewidencja!$A$8:$A$759=D2554,IF(ewidencja!$C$8:$C$759=E2554,ewidencja!$G$8:$G$759,0),0))</f>
        <v>0</v>
      </c>
      <c r="K2554" s="111"/>
    </row>
    <row r="2555" s="51" customFormat="true" ht="12.75" hidden="true" customHeight="true" outlineLevel="0" collapsed="false">
      <c r="A2555" s="49" t="s">
        <v>630</v>
      </c>
      <c r="B2555" s="49"/>
      <c r="C2555" s="50" t="str">
        <f aca="false">INDEX((klasyfikacja!$B$2:$B$136),MATCH(A2555,klasyfikacja!$A$2:$A$136,0))</f>
        <v>Wpływy z tytułu opłat i kosztów sądowych oraz innych opłat uiszczanych na rzecz Skarbu Państwa z tytułu postępowania sądowego i prokuratorskiego</v>
      </c>
      <c r="D2555" s="98" t="n">
        <v>921</v>
      </c>
      <c r="E2555" s="102" t="s">
        <v>203</v>
      </c>
      <c r="F2555" s="100" t="n">
        <f aca="false">SUM(G2555:H2555)</f>
        <v>0</v>
      </c>
      <c r="G2555" s="101" t="n">
        <f aca="false" t="array" ref="G2555:G2555">SUM(IF(ewidencja!$A$8:$A$759=D2555,IF(ewidencja!$C$8:$C$759=E2555,ewidencja!$F$8:$F$759,0),0))</f>
        <v>0</v>
      </c>
      <c r="H2555" s="101" t="n">
        <f aca="false" t="array" ref="H2555:H2555">SUM(IF(ewidencja!$A$8:$A$759=D2555,IF(ewidencja!$C$8:$C$759=E2555,ewidencja!$G$8:$G$759,0),0))</f>
        <v>0</v>
      </c>
      <c r="K2555" s="111"/>
    </row>
    <row r="2556" s="51" customFormat="true" ht="12.75" hidden="true" customHeight="true" outlineLevel="0" collapsed="false">
      <c r="A2556" s="49" t="s">
        <v>632</v>
      </c>
      <c r="B2556" s="49"/>
      <c r="C2556" s="50" t="str">
        <f aca="false">INDEX((klasyfikacja!$B$2:$B$136),MATCH(A2556,klasyfikacja!$A$2:$A$136,0))</f>
        <v>Wpływy z tytułu kosztów egzekucyjnych, opłaty komorniczej i kosztów upomnień</v>
      </c>
      <c r="D2556" s="98" t="n">
        <v>921</v>
      </c>
      <c r="E2556" s="102" t="s">
        <v>200</v>
      </c>
      <c r="F2556" s="100" t="n">
        <f aca="false">SUM(G2556:H2556)</f>
        <v>0</v>
      </c>
      <c r="G2556" s="101" t="n">
        <f aca="false" t="array" ref="G2556:G2556">SUM(IF(ewidencja!$A$8:$A$759=D2556,IF(ewidencja!$C$8:$C$759=E2556,ewidencja!$F$8:$F$759,0),0))</f>
        <v>0</v>
      </c>
      <c r="H2556" s="101" t="n">
        <f aca="false" t="array" ref="H2556:H2556">SUM(IF(ewidencja!$A$8:$A$759=D2556,IF(ewidencja!$C$8:$C$759=E2556,ewidencja!$G$8:$G$759,0),0))</f>
        <v>0</v>
      </c>
      <c r="K2556" s="111"/>
    </row>
    <row r="2557" s="51" customFormat="true" ht="12.75" hidden="true" customHeight="true" outlineLevel="0" collapsed="false">
      <c r="A2557" s="49" t="s">
        <v>634</v>
      </c>
      <c r="B2557" s="49"/>
      <c r="C2557" s="50" t="str">
        <f aca="false">INDEX((klasyfikacja!$B$2:$B$136),MATCH(A2557,klasyfikacja!$A$2:$A$136,0))</f>
        <v>Wpływy z opłat za wydanie prawa jazdy</v>
      </c>
      <c r="D2557" s="98" t="n">
        <v>921</v>
      </c>
      <c r="E2557" s="102" t="s">
        <v>388</v>
      </c>
      <c r="F2557" s="100" t="n">
        <f aca="false">SUM(G2557:H2557)</f>
        <v>0</v>
      </c>
      <c r="G2557" s="101" t="n">
        <f aca="false" t="array" ref="G2557:G2557">SUM(IF(ewidencja!$A$8:$A$759=D2557,IF(ewidencja!$C$8:$C$759=E2557,ewidencja!$F$8:$F$759,0),0))</f>
        <v>0</v>
      </c>
      <c r="H2557" s="101" t="n">
        <f aca="false" t="array" ref="H2557:H2557">SUM(IF(ewidencja!$A$8:$A$759=D2557,IF(ewidencja!$C$8:$C$759=E2557,ewidencja!$G$8:$G$759,0),0))</f>
        <v>0</v>
      </c>
      <c r="K2557" s="111"/>
    </row>
    <row r="2558" s="51" customFormat="true" ht="12.75" hidden="true" customHeight="true" outlineLevel="0" collapsed="false">
      <c r="A2558" s="49" t="s">
        <v>636</v>
      </c>
      <c r="B2558" s="49"/>
      <c r="C2558" s="50" t="str">
        <f aca="false">INDEX((klasyfikacja!$B$2:$B$136),MATCH(A2558,klasyfikacja!$A$2:$A$136,0))</f>
        <v>Wpływy z opłat za korzystanie z wychowania przedszkolnego</v>
      </c>
      <c r="D2558" s="98" t="n">
        <v>921</v>
      </c>
      <c r="E2558" s="102" t="s">
        <v>280</v>
      </c>
      <c r="F2558" s="100" t="n">
        <f aca="false">SUM(G2558:H2558)</f>
        <v>0</v>
      </c>
      <c r="G2558" s="101" t="n">
        <f aca="false" t="array" ref="G2558:G2558">SUM(IF(ewidencja!$A$8:$A$759=D2558,IF(ewidencja!$C$8:$C$759=E2558,ewidencja!$F$8:$F$759,0),0))</f>
        <v>0</v>
      </c>
      <c r="H2558" s="101" t="n">
        <f aca="false" t="array" ref="H2558:H2558">SUM(IF(ewidencja!$A$8:$A$759=D2558,IF(ewidencja!$C$8:$C$759=E2558,ewidencja!$G$8:$G$759,0),0))</f>
        <v>0</v>
      </c>
      <c r="K2558" s="111"/>
    </row>
    <row r="2559" s="51" customFormat="true" ht="12.75" hidden="true" customHeight="true" outlineLevel="0" collapsed="false">
      <c r="A2559" s="49" t="s">
        <v>638</v>
      </c>
      <c r="B2559" s="49"/>
      <c r="C2559" s="50" t="str">
        <f aca="false">INDEX((klasyfikacja!$B$2:$B$136),MATCH(A2559,klasyfikacja!$A$2:$A$136,0))</f>
        <v>Wpływy z opłat za korzystanie z wyżywienia w jednostkach realizujących zadania z zakresu wychowania przedszkolnego</v>
      </c>
      <c r="D2559" s="98" t="n">
        <v>921</v>
      </c>
      <c r="E2559" s="102" t="s">
        <v>510</v>
      </c>
      <c r="F2559" s="100" t="n">
        <f aca="false">SUM(G2559:H2559)</f>
        <v>0</v>
      </c>
      <c r="G2559" s="101" t="n">
        <f aca="false" t="array" ref="G2559:G2559">SUM(IF(ewidencja!$A$8:$A$759=D2559,IF(ewidencja!$C$8:$C$759=E2559,ewidencja!$F$8:$F$759,0),0))</f>
        <v>0</v>
      </c>
      <c r="H2559" s="101" t="n">
        <f aca="false" t="array" ref="H2559:H2559">SUM(IF(ewidencja!$A$8:$A$759=D2559,IF(ewidencja!$C$8:$C$759=E2559,ewidencja!$G$8:$G$759,0),0))</f>
        <v>0</v>
      </c>
      <c r="K2559" s="111"/>
    </row>
    <row r="2560" s="51" customFormat="true" ht="12.75" hidden="true" customHeight="true" outlineLevel="0" collapsed="false">
      <c r="A2560" s="49" t="s">
        <v>640</v>
      </c>
      <c r="B2560" s="49"/>
      <c r="C2560" s="50" t="str">
        <f aca="false">INDEX((klasyfikacja!$B$2:$B$136),MATCH(A2560,klasyfikacja!$A$2:$A$136,0))</f>
        <v>Wpływy od rodziców z tytułu opłaty za pobyt dziecka w pieczy zastępczej</v>
      </c>
      <c r="D2560" s="98" t="n">
        <v>921</v>
      </c>
      <c r="E2560" s="102" t="s">
        <v>248</v>
      </c>
      <c r="F2560" s="100" t="n">
        <f aca="false">SUM(G2560:H2560)</f>
        <v>0</v>
      </c>
      <c r="G2560" s="101" t="n">
        <f aca="false" t="array" ref="G2560:G2560">SUM(IF(ewidencja!$A$8:$A$759=D2560,IF(ewidencja!$C$8:$C$759=E2560,ewidencja!$F$8:$F$759,0),0))</f>
        <v>0</v>
      </c>
      <c r="H2560" s="101" t="n">
        <f aca="false" t="array" ref="H2560:H2560">SUM(IF(ewidencja!$A$8:$A$759=D2560,IF(ewidencja!$C$8:$C$759=E2560,ewidencja!$G$8:$G$759,0),0))</f>
        <v>0</v>
      </c>
      <c r="K2560" s="111"/>
    </row>
    <row r="2561" s="51" customFormat="true" ht="12.75" hidden="true" customHeight="true" outlineLevel="0" collapsed="false">
      <c r="A2561" s="49" t="s">
        <v>642</v>
      </c>
      <c r="B2561" s="49"/>
      <c r="C2561" s="50" t="str">
        <f aca="false">INDEX((klasyfikacja!$B$2:$B$136),MATCH(A2561,klasyfikacja!$A$2:$A$136,0))</f>
        <v>Wpływy z różnych opłat</v>
      </c>
      <c r="D2561" s="98" t="n">
        <v>921</v>
      </c>
      <c r="E2561" s="102" t="s">
        <v>205</v>
      </c>
      <c r="F2561" s="100" t="n">
        <f aca="false">SUM(G2561:H2561)</f>
        <v>0</v>
      </c>
      <c r="G2561" s="101" t="n">
        <f aca="false" t="array" ref="G2561:G2561">SUM(IF(ewidencja!$A$8:$A$759=D2561,IF(ewidencja!$C$8:$C$759=E2561,ewidencja!$F$8:$F$759,0),0))</f>
        <v>0</v>
      </c>
      <c r="H2561" s="101" t="n">
        <f aca="false" t="array" ref="H2561:H2561">SUM(IF(ewidencja!$A$8:$A$759=D2561,IF(ewidencja!$C$8:$C$759=E2561,ewidencja!$G$8:$G$759,0),0))</f>
        <v>0</v>
      </c>
      <c r="K2561" s="111"/>
    </row>
    <row r="2562" s="51" customFormat="true" ht="25.5" hidden="false" customHeight="true" outlineLevel="0" collapsed="false">
      <c r="A2562" s="49" t="n">
        <v>750</v>
      </c>
      <c r="B2562" s="49"/>
      <c r="C2562" s="50" t="e">
        <f aca="false">INDEX((klasyfikacja!$B$2:$B$136),MATCH(A2562,klasyfikacja!$A$2:$A$136,0))</f>
        <v>#N/A</v>
      </c>
      <c r="D2562" s="98" t="n">
        <v>921</v>
      </c>
      <c r="E2562" s="102" t="s">
        <v>58</v>
      </c>
      <c r="F2562" s="113" t="n">
        <f aca="false">SUM(G2562:H2562)</f>
        <v>302000</v>
      </c>
      <c r="G2562" s="101" t="n">
        <f aca="false" t="array" ref="G2562:G2562">SUM(IF(ewidencja!$A$8:$A$759=D2562,IF(ewidencja!$C$8:$C$759=E2562,ewidencja!$F$8:$F$759,0),0))</f>
        <v>302000</v>
      </c>
      <c r="H2562" s="101" t="n">
        <f aca="false" t="array" ref="H2562:H2562">SUM(IF(ewidencja!$A$8:$A$759=D2562,IF(ewidencja!$C$8:$C$759=E2562,ewidencja!$G$8:$G$759,0),0))</f>
        <v>0</v>
      </c>
      <c r="K2562" s="111"/>
    </row>
    <row r="2563" s="51" customFormat="true" ht="12.75" hidden="true" customHeight="true" outlineLevel="0" collapsed="false">
      <c r="A2563" s="49" t="s">
        <v>648</v>
      </c>
      <c r="B2563" s="49"/>
      <c r="C2563" s="50" t="str">
        <f aca="false">INDEX((klasyfikacja!$B$2:$B$136),MATCH(A2563,klasyfikacja!$A$2:$A$136,0))</f>
        <v>Wpływy z usług</v>
      </c>
      <c r="D2563" s="98" t="n">
        <v>921</v>
      </c>
      <c r="E2563" s="102" t="s">
        <v>37</v>
      </c>
      <c r="F2563" s="100" t="n">
        <f aca="false">SUM(G2563:H2563)</f>
        <v>0</v>
      </c>
      <c r="G2563" s="101" t="n">
        <f aca="false" t="array" ref="G2563:G2563">SUM(IF(ewidencja!$A$8:$A$759=D2563,IF(ewidencja!$C$8:$C$759=E2563,ewidencja!$F$8:$F$759,0),0))</f>
        <v>0</v>
      </c>
      <c r="H2563" s="101" t="n">
        <f aca="false" t="array" ref="H2563:H2563">SUM(IF(ewidencja!$A$8:$A$759=D2563,IF(ewidencja!$C$8:$C$759=E2563,ewidencja!$G$8:$G$759,0),0))</f>
        <v>0</v>
      </c>
      <c r="K2563" s="111"/>
    </row>
    <row r="2564" s="51" customFormat="true" ht="12.75" hidden="true" customHeight="true" outlineLevel="0" collapsed="false">
      <c r="A2564" s="49" t="s">
        <v>650</v>
      </c>
      <c r="B2564" s="49"/>
      <c r="C2564" s="50" t="str">
        <f aca="false">INDEX((klasyfikacja!$B$2:$B$136),MATCH(A2564,klasyfikacja!$A$2:$A$136,0))</f>
        <v>Wpływy ze sprzedaży wyrobów</v>
      </c>
      <c r="D2564" s="98" t="n">
        <v>921</v>
      </c>
      <c r="E2564" s="102" t="s">
        <v>864</v>
      </c>
      <c r="F2564" s="100" t="n">
        <f aca="false">SUM(G2564:H2564)</f>
        <v>0</v>
      </c>
      <c r="G2564" s="101" t="n">
        <f aca="false" t="array" ref="G2564:G2564">SUM(IF(ewidencja!$A$8:$A$759=D2564,IF(ewidencja!$C$8:$C$759=E2564,ewidencja!$F$8:$F$759,0),0))</f>
        <v>0</v>
      </c>
      <c r="H2564" s="101" t="n">
        <f aca="false" t="array" ref="H2564:H2564">SUM(IF(ewidencja!$A$8:$A$759=D2564,IF(ewidencja!$C$8:$C$759=E2564,ewidencja!$G$8:$G$759,0),0))</f>
        <v>0</v>
      </c>
      <c r="K2564" s="111"/>
    </row>
    <row r="2565" s="51" customFormat="true" ht="38.25" hidden="true" customHeight="true" outlineLevel="0" collapsed="false">
      <c r="A2565" s="49" t="s">
        <v>652</v>
      </c>
      <c r="B2565" s="49"/>
      <c r="C2565" s="50" t="str">
        <f aca="false">INDEX((klasyfikacja!$B$2:$B$136),MATCH(A2565,klasyfikacja!$A$2:$A$136,0))</f>
        <v>Wpływy z odsetek od dotacji oraz płatności: wykorzystanych niezgodnie z przeznaczeniem lub wykorzystanych z naruszeniem procedur, o których mowa w art. 184 ustawy, pobranych nienależnie lub w nadmiernej wysokości</v>
      </c>
      <c r="D2565" s="98" t="n">
        <v>921</v>
      </c>
      <c r="E2565" s="102" t="s">
        <v>562</v>
      </c>
      <c r="F2565" s="100" t="n">
        <f aca="false">SUM(G2565:H2565)</f>
        <v>0</v>
      </c>
      <c r="G2565" s="101" t="n">
        <f aca="false" t="array" ref="G2565:G2565">SUM(IF(ewidencja!$A$8:$A$759=D2565,IF(ewidencja!$C$8:$C$759=E2565,ewidencja!$F$8:$F$759,0),0))</f>
        <v>0</v>
      </c>
      <c r="H2565" s="101" t="n">
        <f aca="false" t="array" ref="H2565:H2565">SUM(IF(ewidencja!$A$8:$A$759=D2565,IF(ewidencja!$C$8:$C$759=E2565,ewidencja!$G$8:$G$759,0),0))</f>
        <v>0</v>
      </c>
      <c r="K2565" s="111"/>
    </row>
    <row r="2566" s="51" customFormat="true" ht="12.75" hidden="true" customHeight="true" outlineLevel="0" collapsed="false">
      <c r="A2566" s="49" t="s">
        <v>654</v>
      </c>
      <c r="B2566" s="49"/>
      <c r="C2566" s="50" t="str">
        <f aca="false">INDEX((klasyfikacja!$B$2:$B$136),MATCH(A2566,klasyfikacja!$A$2:$A$136,0))</f>
        <v>Wpływy z odsetek od nieterminowych wpłat z tytułu podatków i opłat</v>
      </c>
      <c r="D2566" s="98" t="n">
        <v>921</v>
      </c>
      <c r="E2566" s="102" t="s">
        <v>321</v>
      </c>
      <c r="F2566" s="100" t="n">
        <f aca="false">SUM(G2566:H2566)</f>
        <v>0</v>
      </c>
      <c r="G2566" s="101" t="n">
        <f aca="false" t="array" ref="G2566:G2566">SUM(IF(ewidencja!$A$8:$A$759=D2566,IF(ewidencja!$C$8:$C$759=E2566,ewidencja!$F$8:$F$759,0),0))</f>
        <v>0</v>
      </c>
      <c r="H2566" s="101" t="n">
        <f aca="false" t="array" ref="H2566:H2566">SUM(IF(ewidencja!$A$8:$A$759=D2566,IF(ewidencja!$C$8:$C$759=E2566,ewidencja!$G$8:$G$759,0),0))</f>
        <v>0</v>
      </c>
      <c r="K2566" s="111"/>
    </row>
    <row r="2567" s="51" customFormat="true" ht="12.75" hidden="true" customHeight="true" outlineLevel="0" collapsed="false">
      <c r="A2567" s="49" t="s">
        <v>656</v>
      </c>
      <c r="B2567" s="49"/>
      <c r="C2567" s="50" t="str">
        <f aca="false">INDEX((klasyfikacja!$B$2:$B$136),MATCH(A2567,klasyfikacja!$A$2:$A$136,0))</f>
        <v>Wpływy z pozostałych odsetek</v>
      </c>
      <c r="D2567" s="98" t="n">
        <v>921</v>
      </c>
      <c r="E2567" s="102" t="s">
        <v>311</v>
      </c>
      <c r="F2567" s="100" t="n">
        <f aca="false">SUM(G2567:H2567)</f>
        <v>0</v>
      </c>
      <c r="G2567" s="101" t="n">
        <f aca="false" t="array" ref="G2567:G2567">SUM(IF(ewidencja!$A$8:$A$759=D2567,IF(ewidencja!$C$8:$C$759=E2567,ewidencja!$F$8:$F$759,0),0))</f>
        <v>0</v>
      </c>
      <c r="H2567" s="101" t="n">
        <f aca="false" t="array" ref="H2567:H2567">SUM(IF(ewidencja!$A$8:$A$759=D2567,IF(ewidencja!$C$8:$C$759=E2567,ewidencja!$G$8:$G$759,0),0))</f>
        <v>0</v>
      </c>
      <c r="K2567" s="111"/>
    </row>
    <row r="2568" s="51" customFormat="true" ht="12.75" hidden="true" customHeight="true" outlineLevel="0" collapsed="false">
      <c r="A2568" s="49" t="s">
        <v>658</v>
      </c>
      <c r="B2568" s="49"/>
      <c r="C2568" s="50" t="str">
        <f aca="false">INDEX((klasyfikacja!$B$2:$B$136),MATCH(A2568,klasyfikacja!$A$2:$A$136,0))</f>
        <v>Wpływy z pozostałych odsetek (Finansowanie programów ze środków bezzwrotnych pochodzących z Unii Europejskiej)</v>
      </c>
      <c r="D2568" s="98" t="n">
        <v>921</v>
      </c>
      <c r="E2568" s="102" t="s">
        <v>865</v>
      </c>
      <c r="F2568" s="100" t="n">
        <f aca="false">SUM(G2568:H2568)</f>
        <v>0</v>
      </c>
      <c r="G2568" s="101" t="n">
        <f aca="false" t="array" ref="G2568:G2568">SUM(IF(ewidencja!$A$8:$A$759=D2568,IF(ewidencja!$C$8:$C$759=E2568,ewidencja!$F$8:$F$759,0),0))</f>
        <v>0</v>
      </c>
      <c r="H2568" s="101" t="n">
        <f aca="false" t="array" ref="H2568:H2568">SUM(IF(ewidencja!$A$8:$A$759=D2568,IF(ewidencja!$C$8:$C$759=E2568,ewidencja!$G$8:$G$759,0),0))</f>
        <v>0</v>
      </c>
      <c r="K2568" s="111"/>
    </row>
    <row r="2569" s="51" customFormat="true" ht="12.75" hidden="true" customHeight="true" outlineLevel="0" collapsed="false">
      <c r="A2569" s="49" t="s">
        <v>660</v>
      </c>
      <c r="B2569" s="49"/>
      <c r="C2569" s="50" t="str">
        <f aca="false">INDEX((klasyfikacja!$B$2:$B$136),MATCH(A2569,klasyfikacja!$A$2:$A$136,0))</f>
        <v>Wpływy z rozliczeń/zwrotów z lat ubiegłych</v>
      </c>
      <c r="D2569" s="98" t="n">
        <v>921</v>
      </c>
      <c r="E2569" s="102" t="s">
        <v>275</v>
      </c>
      <c r="F2569" s="100" t="n">
        <f aca="false">SUM(G2569:H2569)</f>
        <v>0</v>
      </c>
      <c r="G2569" s="101" t="n">
        <f aca="false" t="array" ref="G2569:G2569">SUM(IF(ewidencja!$A$8:$A$759=D2569,IF(ewidencja!$C$8:$C$759=E2569,ewidencja!$F$8:$F$759,0),0))</f>
        <v>0</v>
      </c>
      <c r="H2569" s="101" t="n">
        <f aca="false" t="array" ref="H2569:H2569">SUM(IF(ewidencja!$A$8:$A$759=D2569,IF(ewidencja!$C$8:$C$759=E2569,ewidencja!$G$8:$G$759,0),0))</f>
        <v>0</v>
      </c>
      <c r="K2569" s="111"/>
    </row>
    <row r="2570" s="51" customFormat="true" ht="12.75" hidden="true" customHeight="true" outlineLevel="0" collapsed="false">
      <c r="A2570" s="49" t="s">
        <v>662</v>
      </c>
      <c r="B2570" s="49"/>
      <c r="C2570" s="50" t="str">
        <f aca="false">INDEX((klasyfikacja!$B$2:$B$136),MATCH(A2570,klasyfikacja!$A$2:$A$136,0))</f>
        <v>Wpływy z tytułu kar i odszkodowań wynikających z umów</v>
      </c>
      <c r="D2570" s="98" t="n">
        <v>921</v>
      </c>
      <c r="E2570" s="102" t="s">
        <v>178</v>
      </c>
      <c r="F2570" s="100" t="n">
        <f aca="false">SUM(G2570:H2570)</f>
        <v>0</v>
      </c>
      <c r="G2570" s="101" t="n">
        <f aca="false" t="array" ref="G2570:G2570">SUM(IF(ewidencja!$A$8:$A$759=D2570,IF(ewidencja!$C$8:$C$759=E2570,ewidencja!$F$8:$F$759,0),0))</f>
        <v>0</v>
      </c>
      <c r="H2570" s="101" t="n">
        <f aca="false" t="array" ref="H2570:H2570">SUM(IF(ewidencja!$A$8:$A$759=D2570,IF(ewidencja!$C$8:$C$759=E2570,ewidencja!$G$8:$G$759,0),0))</f>
        <v>0</v>
      </c>
      <c r="K2570" s="111"/>
    </row>
    <row r="2571" s="51" customFormat="true" ht="12.75" hidden="true" customHeight="true" outlineLevel="0" collapsed="false">
      <c r="A2571" s="49" t="s">
        <v>664</v>
      </c>
      <c r="B2571" s="49"/>
      <c r="C2571" s="50" t="str">
        <f aca="false">INDEX((klasyfikacja!$B$2:$B$136),MATCH(A2571,klasyfikacja!$A$2:$A$136,0))</f>
        <v>Wpływy z otrzymanych spadków, zapisów i darowizn w postaci pieniężnej</v>
      </c>
      <c r="D2571" s="98" t="n">
        <v>921</v>
      </c>
      <c r="E2571" s="102" t="s">
        <v>95</v>
      </c>
      <c r="F2571" s="100" t="n">
        <f aca="false">SUM(G2571:H2571)</f>
        <v>0</v>
      </c>
      <c r="G2571" s="101" t="n">
        <f aca="false" t="array" ref="G2571:G2571">SUM(IF(ewidencja!$A$8:$A$759=D2571,IF(ewidencja!$C$8:$C$759=E2571,ewidencja!$F$8:$F$759,0),0))</f>
        <v>0</v>
      </c>
      <c r="H2571" s="101" t="n">
        <f aca="false" t="array" ref="H2571:H2571">SUM(IF(ewidencja!$A$8:$A$759=D2571,IF(ewidencja!$C$8:$C$759=E2571,ewidencja!$G$8:$G$759,0),0))</f>
        <v>0</v>
      </c>
      <c r="K2571" s="111"/>
    </row>
    <row r="2572" s="51" customFormat="true" ht="12.75" hidden="true" customHeight="true" outlineLevel="0" collapsed="false">
      <c r="A2572" s="49" t="s">
        <v>666</v>
      </c>
      <c r="B2572" s="49"/>
      <c r="C2572" s="50" t="str">
        <f aca="false">INDEX((klasyfikacja!$B$2:$B$136),MATCH(A2572,klasyfikacja!$A$2:$A$136,0))</f>
        <v>Wpływy z różnych dochodów</v>
      </c>
      <c r="D2572" s="98" t="n">
        <v>921</v>
      </c>
      <c r="E2572" s="102" t="s">
        <v>153</v>
      </c>
      <c r="F2572" s="100" t="n">
        <f aca="false">SUM(G2572:H2572)</f>
        <v>0</v>
      </c>
      <c r="G2572" s="101" t="n">
        <f aca="false" t="array" ref="G2572:G2572">SUM(IF(ewidencja!$A$8:$A$759=D2572,IF(ewidencja!$C$8:$C$759=E2572,ewidencja!$F$8:$F$759,0),0))</f>
        <v>0</v>
      </c>
      <c r="H2572" s="101" t="n">
        <f aca="false" t="array" ref="H2572:H2572">SUM(IF(ewidencja!$A$8:$A$759=D2572,IF(ewidencja!$C$8:$C$759=E2572,ewidencja!$G$8:$G$759,0),0))</f>
        <v>0</v>
      </c>
      <c r="K2572" s="111"/>
    </row>
    <row r="2573" s="51" customFormat="true" ht="12.75" hidden="true" customHeight="true" outlineLevel="0" collapsed="false">
      <c r="A2573" s="49" t="s">
        <v>668</v>
      </c>
      <c r="B2573" s="49"/>
      <c r="C2573" s="50" t="str">
        <f aca="false">INDEX((klasyfikacja!$B$2:$B$136),MATCH(A2573,klasyfikacja!$A$2:$A$136,0))</f>
        <v>Wpływy z różnych dochodów (Finansowanie programów ze środków bezzwrotnych pochodzących z Unii Europejskiej)</v>
      </c>
      <c r="D2573" s="98" t="n">
        <v>921</v>
      </c>
      <c r="E2573" s="102" t="s">
        <v>866</v>
      </c>
      <c r="F2573" s="100" t="n">
        <f aca="false">SUM(G2573:H2573)</f>
        <v>0</v>
      </c>
      <c r="G2573" s="101" t="n">
        <f aca="false" t="array" ref="G2573:G2573">SUM(IF(ewidencja!$A$8:$A$759=D2573,IF(ewidencja!$C$8:$C$759=E2573,ewidencja!$F$8:$F$759,0),0))</f>
        <v>0</v>
      </c>
      <c r="H2573" s="101" t="n">
        <f aca="false" t="array" ref="H2573:H2573">SUM(IF(ewidencja!$A$8:$A$759=D2573,IF(ewidencja!$C$8:$C$759=E2573,ewidencja!$G$8:$G$759,0),0))</f>
        <v>0</v>
      </c>
      <c r="K2573" s="111"/>
    </row>
    <row r="2574" s="51" customFormat="true" ht="12.75" hidden="true" customHeight="true" outlineLevel="0" collapsed="false">
      <c r="A2574" s="49" t="s">
        <v>670</v>
      </c>
      <c r="B2574" s="49"/>
      <c r="C2574" s="50" t="str">
        <f aca="false">INDEX((klasyfikacja!$B$2:$B$136),MATCH(A2574,klasyfikacja!$A$2:$A$136,0))</f>
        <v>Wpływy z różnych dochodów (Płatności w zakresie budżetu środków europejskich)</v>
      </c>
      <c r="D2574" s="98" t="n">
        <v>921</v>
      </c>
      <c r="E2574" s="102" t="s">
        <v>867</v>
      </c>
      <c r="F2574" s="100" t="n">
        <f aca="false">SUM(G2574:H2574)</f>
        <v>0</v>
      </c>
      <c r="G2574" s="101" t="n">
        <f aca="false" t="array" ref="G2574:G2574">SUM(IF(ewidencja!$A$8:$A$759=D2574,IF(ewidencja!$C$8:$C$759=E2574,ewidencja!$F$8:$F$759,0),0))</f>
        <v>0</v>
      </c>
      <c r="H2574" s="101" t="n">
        <f aca="false" t="array" ref="H2574:H2574">SUM(IF(ewidencja!$A$8:$A$759=D2574,IF(ewidencja!$C$8:$C$759=E2574,ewidencja!$G$8:$G$759,0),0))</f>
        <v>0</v>
      </c>
      <c r="K2574" s="111"/>
    </row>
    <row r="2575" s="51" customFormat="true" ht="12.75" hidden="true" customHeight="true" outlineLevel="0" collapsed="false">
      <c r="A2575" s="49" t="s">
        <v>672</v>
      </c>
      <c r="B2575" s="49"/>
      <c r="C2575" s="50" t="str">
        <f aca="false">INDEX((klasyfikacja!$B$2:$B$136),MATCH(A2575,klasyfikacja!$A$2:$A$136,0))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2575" s="98" t="n">
        <v>921</v>
      </c>
      <c r="E2575" s="102" t="s">
        <v>868</v>
      </c>
      <c r="F2575" s="100" t="n">
        <f aca="false">SUM(G2575:H2575)</f>
        <v>0</v>
      </c>
      <c r="G2575" s="101" t="n">
        <f aca="false" t="array" ref="G2575:G2575">SUM(IF(ewidencja!$A$8:$A$759=D2575,IF(ewidencja!$C$8:$C$759=E2575,ewidencja!$F$8:$F$759,0),0))</f>
        <v>0</v>
      </c>
      <c r="H2575" s="101" t="n">
        <f aca="false" t="array" ref="H2575:H2575">SUM(IF(ewidencja!$A$8:$A$759=D2575,IF(ewidencja!$C$8:$C$759=E2575,ewidencja!$G$8:$G$759,0),0))</f>
        <v>0</v>
      </c>
      <c r="K2575" s="111"/>
    </row>
    <row r="2576" s="51" customFormat="true" ht="51" hidden="true" customHeight="true" outlineLevel="0" collapsed="false">
      <c r="A2576" s="49" t="s">
        <v>674</v>
      </c>
      <c r="B2576" s="49"/>
      <c r="C2576" s="50" t="str">
        <f aca="false">INDEX((klasyfikacja!$B$2:$B$136),MATCH(A2576,klasyfikacja!$A$2:$A$136,0))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2576" s="98" t="n">
        <v>921</v>
      </c>
      <c r="E2576" s="102" t="n">
        <v>2007</v>
      </c>
      <c r="F2576" s="100" t="n">
        <f aca="false">SUM(G2576:H2576)</f>
        <v>0</v>
      </c>
      <c r="G2576" s="101" t="n">
        <f aca="false" t="array" ref="G2576:G2576">SUM(IF(ewidencja!$A$8:$A$759=D2576,IF(ewidencja!$C$8:$C$759=E2576,ewidencja!$F$8:$F$759,0),0))</f>
        <v>0</v>
      </c>
      <c r="H2576" s="101" t="n">
        <f aca="false" t="array" ref="H2576:H2576">SUM(IF(ewidencja!$A$8:$A$759=D2576,IF(ewidencja!$C$8:$C$759=E2576,ewidencja!$G$8:$G$759,0),0))</f>
        <v>0</v>
      </c>
      <c r="K2576" s="111"/>
    </row>
    <row r="2577" s="51" customFormat="true" ht="12.75" hidden="true" customHeight="true" outlineLevel="0" collapsed="false">
      <c r="A2577" s="49" t="s">
        <v>676</v>
      </c>
      <c r="B2577" s="49"/>
      <c r="C2577" s="50" t="str">
        <f aca="false">INDEX((klasyfikacja!$B$2:$B$136),MATCH(A2577,klasyfikacja!$A$2:$A$136,0))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2577" s="98" t="n">
        <v>921</v>
      </c>
      <c r="E2577" s="102" t="n">
        <v>2008</v>
      </c>
      <c r="F2577" s="100" t="n">
        <f aca="false">SUM(G2577:H2577)</f>
        <v>0</v>
      </c>
      <c r="G2577" s="101" t="n">
        <f aca="false" t="array" ref="G2577:G2577">SUM(IF(ewidencja!$A$8:$A$759=D2577,IF(ewidencja!$C$8:$C$759=E2577,ewidencja!$F$8:$F$759,0),0))</f>
        <v>0</v>
      </c>
      <c r="H2577" s="101" t="n">
        <f aca="false" t="array" ref="H2577:H2577">SUM(IF(ewidencja!$A$8:$A$759=D2577,IF(ewidencja!$C$8:$C$759=E2577,ewidencja!$G$8:$G$759,0),0))</f>
        <v>0</v>
      </c>
      <c r="K2577" s="111"/>
    </row>
    <row r="2578" s="51" customFormat="true" ht="53.25" hidden="true" customHeight="true" outlineLevel="0" collapsed="false">
      <c r="A2578" s="49" t="s">
        <v>678</v>
      </c>
      <c r="B2578" s="49"/>
      <c r="C2578" s="50" t="str">
        <f aca="false">INDEX((klasyfikacja!$B$2:$B$136),MATCH(A2578,klasyfikacja!$A$2:$A$136,0))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2578" s="98" t="n">
        <v>921</v>
      </c>
      <c r="E2578" s="102" t="n">
        <v>2009</v>
      </c>
      <c r="F2578" s="100" t="n">
        <f aca="false">SUM(G2578:H2578)</f>
        <v>0</v>
      </c>
      <c r="G2578" s="101" t="n">
        <f aca="false" t="array" ref="G2578:G2578">SUM(IF(ewidencja!$A$8:$A$759=D2578,IF(ewidencja!$C$8:$C$759=E2578,ewidencja!$F$8:$F$759,0),0))</f>
        <v>0</v>
      </c>
      <c r="H2578" s="101" t="n">
        <f aca="false" t="array" ref="H2578:H2578">SUM(IF(ewidencja!$A$8:$A$759=D2578,IF(ewidencja!$C$8:$C$759=E2578,ewidencja!$G$8:$G$759,0),0))</f>
        <v>0</v>
      </c>
      <c r="K2578" s="111"/>
    </row>
    <row r="2579" s="51" customFormat="true" ht="25.5" hidden="true" customHeight="true" outlineLevel="0" collapsed="false">
      <c r="A2579" s="49" t="s">
        <v>680</v>
      </c>
      <c r="B2579" s="49"/>
      <c r="C2579" s="50" t="str">
        <f aca="false">INDEX((klasyfikacja!$B$2:$B$136),MATCH(A2579,klasyfikacja!$A$2:$A$136,0))</f>
        <v>Dotacja celowa otrzymana z budżetu państwa na realizację zadań bieżących z zakresu administracji rządowej oraz innych zadań zleconych gminie (związkom gmin, związkom powiatowo-gminnym) ustawami</v>
      </c>
      <c r="D2579" s="98" t="n">
        <v>921</v>
      </c>
      <c r="E2579" s="102" t="n">
        <v>2010</v>
      </c>
      <c r="F2579" s="100" t="n">
        <f aca="false">SUM(G2579:H2579)</f>
        <v>0</v>
      </c>
      <c r="G2579" s="101" t="n">
        <f aca="false" t="array" ref="G2579:G2579">SUM(IF(ewidencja!$A$8:$A$759=D2579,IF(ewidencja!$C$8:$C$759=E2579,ewidencja!$F$8:$F$759,0),0))</f>
        <v>0</v>
      </c>
      <c r="H2579" s="101" t="n">
        <f aca="false" t="array" ref="H2579:H2579">SUM(IF(ewidencja!$A$8:$A$759=D2579,IF(ewidencja!$C$8:$C$759=E2579,ewidencja!$G$8:$G$759,0),0))</f>
        <v>0</v>
      </c>
      <c r="K2579" s="111"/>
    </row>
    <row r="2580" s="51" customFormat="true" ht="12.75" hidden="true" customHeight="true" outlineLevel="0" collapsed="false">
      <c r="A2580" s="49" t="s">
        <v>682</v>
      </c>
      <c r="B2580" s="49"/>
      <c r="C2580" s="50" t="str">
        <f aca="false">INDEX((klasyfikacja!$B$2:$B$136),MATCH(A2580,klasyfikacja!$A$2:$A$136,0))</f>
        <v>Dotacja celowa otrzymana z budżetu państwa na zadania bieżące realizowane przez gminę na podstawie porozumień z organami administracji rządowej</v>
      </c>
      <c r="D2580" s="98" t="n">
        <v>921</v>
      </c>
      <c r="E2580" s="102" t="n">
        <v>2020</v>
      </c>
      <c r="F2580" s="100" t="n">
        <f aca="false">SUM(G2580:H2580)</f>
        <v>0</v>
      </c>
      <c r="G2580" s="101" t="n">
        <f aca="false" t="array" ref="G2580:G2580">SUM(IF(ewidencja!$A$8:$A$759=D2580,IF(ewidencja!$C$8:$C$759=E2580,ewidencja!$F$8:$F$759,0),0))</f>
        <v>0</v>
      </c>
      <c r="H2580" s="101" t="n">
        <f aca="false" t="array" ref="H2580:H2580">SUM(IF(ewidencja!$A$8:$A$759=D2580,IF(ewidencja!$C$8:$C$759=E2580,ewidencja!$G$8:$G$759,0),0))</f>
        <v>0</v>
      </c>
      <c r="K2580" s="111"/>
    </row>
    <row r="2581" s="51" customFormat="true" ht="12.75" hidden="true" customHeight="true" outlineLevel="0" collapsed="false">
      <c r="A2581" s="49" t="s">
        <v>684</v>
      </c>
      <c r="B2581" s="49"/>
      <c r="C2581" s="50" t="str">
        <f aca="false">INDEX((klasyfikacja!$B$2:$B$136),MATCH(A2581,klasyfikacja!$A$2:$A$136,0))</f>
        <v>Dotacja celowa otrzymana z budżetu państwa na realizację własnych zadań bieżących gmin (związków gmin, związków powiatowo-gminnych)</v>
      </c>
      <c r="D2581" s="98" t="n">
        <v>921</v>
      </c>
      <c r="E2581" s="102" t="n">
        <v>2030</v>
      </c>
      <c r="F2581" s="100" t="n">
        <f aca="false">SUM(G2581:H2581)</f>
        <v>0</v>
      </c>
      <c r="G2581" s="101" t="n">
        <f aca="false" t="array" ref="G2581:G2581">SUM(IF(ewidencja!$A$8:$A$759=D2581,IF(ewidencja!$C$8:$C$759=E2581,ewidencja!$F$8:$F$759,0),0))</f>
        <v>0</v>
      </c>
      <c r="H2581" s="101" t="n">
        <f aca="false" t="array" ref="H2581:H2581">SUM(IF(ewidencja!$A$8:$A$759=D2581,IF(ewidencja!$C$8:$C$759=E2581,ewidencja!$G$8:$G$759,0),0))</f>
        <v>0</v>
      </c>
      <c r="K2581" s="111"/>
    </row>
    <row r="2582" s="51" customFormat="true" ht="25.5" hidden="true" customHeight="true" outlineLevel="0" collapsed="false">
      <c r="A2582" s="49" t="s">
        <v>688</v>
      </c>
      <c r="B2582" s="49"/>
      <c r="C2582" s="50" t="str">
        <f aca="false">INDEX((klasyfikacja!$B$2:$B$136),MATCH(A2582,klasyfikacja!$A$2:$A$136,0))</f>
        <v>Dotacja celowa otrzymana z budżetu państwa na realizację zadań bieżących gmin z zakresu edukacyjnej opieki wychowawczej finansowanych w całości przez budżet państwa w ramach programów rządowych</v>
      </c>
      <c r="D2582" s="98" t="n">
        <v>921</v>
      </c>
      <c r="E2582" s="102" t="n">
        <v>2040</v>
      </c>
      <c r="F2582" s="100" t="n">
        <f aca="false">SUM(G2582:H2582)</f>
        <v>0</v>
      </c>
      <c r="G2582" s="101" t="n">
        <f aca="false" t="array" ref="G2582:G2582">SUM(IF(ewidencja!$A$8:$A$759=D2582,IF(ewidencja!$C$8:$C$759=E2582,ewidencja!$F$8:$F$759,0),0))</f>
        <v>0</v>
      </c>
      <c r="H2582" s="101" t="n">
        <f aca="false" t="array" ref="H2582:H2582">SUM(IF(ewidencja!$A$8:$A$759=D2582,IF(ewidencja!$C$8:$C$759=E2582,ewidencja!$G$8:$G$759,0),0))</f>
        <v>0</v>
      </c>
      <c r="K2582" s="111"/>
    </row>
    <row r="2583" s="51" customFormat="true" ht="37.5" hidden="false" customHeight="true" outlineLevel="0" collapsed="false">
      <c r="A2583" s="49" t="n">
        <v>2057</v>
      </c>
      <c r="B2583" s="49"/>
      <c r="C2583" s="50" t="e">
        <f aca="false">INDEX((klasyfikacja!$B$2:$B$136),MATCH(A2583,klasyfikacja!$A$2:$A$136,0))</f>
        <v>#N/A</v>
      </c>
      <c r="D2583" s="98" t="n">
        <v>921</v>
      </c>
      <c r="E2583" s="102" t="n">
        <v>2057</v>
      </c>
      <c r="F2583" s="100" t="n">
        <f aca="false">SUM(G2583:H2583)</f>
        <v>39743</v>
      </c>
      <c r="G2583" s="101" t="n">
        <f aca="false" t="array" ref="G2583:G2583">SUM(IF(ewidencja!$A$8:$A$759=D2583,IF(ewidencja!$C$8:$C$759=E2583,ewidencja!$F$8:$F$759,0),0))</f>
        <v>39743</v>
      </c>
      <c r="H2583" s="101" t="n">
        <f aca="false" t="array" ref="H2583:H2583">SUM(IF(ewidencja!$A$8:$A$759=D2583,IF(ewidencja!$C$8:$C$759=E2583,ewidencja!$G$8:$G$759,0),0))</f>
        <v>0</v>
      </c>
      <c r="K2583" s="111"/>
    </row>
    <row r="2584" s="51" customFormat="true" ht="37.5" hidden="true" customHeight="true" outlineLevel="0" collapsed="false">
      <c r="A2584" s="49" t="s">
        <v>692</v>
      </c>
      <c r="B2584" s="49"/>
      <c r="C2584" s="50" t="str">
        <f aca="false">INDEX((klasyfikacja!$B$2:$B$136),MATCH(A2584,klasyfikacja!$A$2:$A$136,0))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584" s="98" t="n">
        <v>921</v>
      </c>
      <c r="E2584" s="102" t="n">
        <v>2058</v>
      </c>
      <c r="F2584" s="100" t="n">
        <f aca="false">SUM(G2584:H2584)</f>
        <v>0</v>
      </c>
      <c r="G2584" s="101" t="n">
        <f aca="false" t="array" ref="G2584:G2584">SUM(IF(ewidencja!$A$8:$A$759=D2584,IF(ewidencja!$C$8:$C$759=E2584,ewidencja!$F$8:$F$759,0),0))</f>
        <v>0</v>
      </c>
      <c r="H2584" s="101" t="n">
        <f aca="false" t="array" ref="H2584:H2584">SUM(IF(ewidencja!$A$8:$A$759=D2584,IF(ewidencja!$C$8:$C$759=E2584,ewidencja!$G$8:$G$759,0),0))</f>
        <v>0</v>
      </c>
      <c r="K2584" s="111"/>
    </row>
    <row r="2585" s="51" customFormat="true" ht="63.75" hidden="false" customHeight="false" outlineLevel="0" collapsed="false">
      <c r="A2585" s="49" t="n">
        <v>2059</v>
      </c>
      <c r="B2585" s="49"/>
      <c r="C2585" s="50" t="e">
        <f aca="false">INDEX((klasyfikacja!$B$2:$B$136),MATCH(A2585,klasyfikacja!$A$2:$A$136,0))</f>
        <v>#N/A</v>
      </c>
      <c r="D2585" s="98" t="n">
        <v>921</v>
      </c>
      <c r="E2585" s="102" t="n">
        <v>2059</v>
      </c>
      <c r="F2585" s="113" t="n">
        <f aca="false">SUM(G2585:H2585)</f>
        <v>1459</v>
      </c>
      <c r="G2585" s="101" t="n">
        <f aca="false" t="array" ref="G2585:G2585">SUM(IF(ewidencja!$A$8:$A$759=D2585,IF(ewidencja!$C$8:$C$759=E2585,ewidencja!$F$8:$F$759,0),0))</f>
        <v>1459</v>
      </c>
      <c r="H2585" s="101" t="n">
        <f aca="false" t="array" ref="H2585:H2585">SUM(IF(ewidencja!$A$8:$A$759=D2585,IF(ewidencja!$C$8:$C$759=E2585,ewidencja!$G$8:$G$759,0),0))</f>
        <v>0</v>
      </c>
      <c r="K2585" s="111"/>
    </row>
    <row r="2586" s="51" customFormat="true" ht="37.5" hidden="true" customHeight="true" outlineLevel="0" collapsed="false">
      <c r="A2586" s="49" t="s">
        <v>696</v>
      </c>
      <c r="B2586" s="49"/>
      <c r="C2586" s="50" t="str">
        <f aca="false">INDEX((klasyfikacja!$B$2:$B$136),MATCH(A2586,klasyfikacja!$A$2:$A$136,0))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2586" s="98" t="n">
        <v>921</v>
      </c>
      <c r="E2586" s="102" t="n">
        <v>2060</v>
      </c>
      <c r="F2586" s="100" t="n">
        <f aca="false">SUM(G2586:H2586)</f>
        <v>0</v>
      </c>
      <c r="G2586" s="101" t="n">
        <f aca="false" t="array" ref="G2586:G2586">SUM(IF(ewidencja!$A$8:$A$759=D2586,IF(ewidencja!$C$8:$C$759=E2586,ewidencja!$F$8:$F$759,0),0))</f>
        <v>0</v>
      </c>
      <c r="H2586" s="101" t="n">
        <f aca="false" t="array" ref="H2586:H2586">SUM(IF(ewidencja!$A$8:$A$759=D2586,IF(ewidencja!$C$8:$C$759=E2586,ewidencja!$G$8:$G$759,0),0))</f>
        <v>0</v>
      </c>
      <c r="K2586" s="111"/>
    </row>
    <row r="2587" s="51" customFormat="true" ht="12.75" hidden="true" customHeight="true" outlineLevel="0" collapsed="false">
      <c r="A2587" s="49" t="s">
        <v>698</v>
      </c>
      <c r="B2587" s="49"/>
      <c r="C2587" s="50" t="str">
        <f aca="false">INDEX((klasyfikacja!$B$2:$B$136),MATCH(A2587,klasyfikacja!$A$2:$A$136,0))</f>
        <v>Dotacja celowa otrzymana z budżetu państwa na zadania bieżące z zakresu administracji rządowej oraz inne zadania zlecone ustawami realizowane przez powiat</v>
      </c>
      <c r="D2587" s="98" t="n">
        <v>921</v>
      </c>
      <c r="E2587" s="102" t="n">
        <v>2110</v>
      </c>
      <c r="F2587" s="100" t="n">
        <f aca="false">SUM(G2587:H2587)</f>
        <v>0</v>
      </c>
      <c r="G2587" s="101" t="n">
        <f aca="false" t="array" ref="G2587:G2587">SUM(IF(ewidencja!$A$8:$A$759=D2587,IF(ewidencja!$C$8:$C$759=E2587,ewidencja!$F$8:$F$759,0),0))</f>
        <v>0</v>
      </c>
      <c r="H2587" s="101" t="n">
        <f aca="false" t="array" ref="H2587:H2587">SUM(IF(ewidencja!$A$8:$A$759=D2587,IF(ewidencja!$C$8:$C$759=E2587,ewidencja!$G$8:$G$759,0),0))</f>
        <v>0</v>
      </c>
      <c r="K2587" s="111"/>
    </row>
    <row r="2588" s="51" customFormat="true" ht="12.75" hidden="true" customHeight="true" outlineLevel="0" collapsed="false">
      <c r="A2588" s="49" t="s">
        <v>700</v>
      </c>
      <c r="B2588" s="49"/>
      <c r="C2588" s="50" t="str">
        <f aca="false">INDEX((klasyfikacja!$B$2:$B$136),MATCH(A2588,klasyfikacja!$A$2:$A$136,0))</f>
        <v>Dotacja celowa otrzymana z budżetu państwa na zadania bieżące realizowane przez powiat na podstawie porozumień z organami administracji rządowej</v>
      </c>
      <c r="D2588" s="98" t="n">
        <v>921</v>
      </c>
      <c r="E2588" s="102" t="n">
        <v>2120</v>
      </c>
      <c r="F2588" s="100" t="n">
        <f aca="false">SUM(G2588:H2588)</f>
        <v>0</v>
      </c>
      <c r="G2588" s="101" t="n">
        <f aca="false" t="array" ref="G2588:G2588">SUM(IF(ewidencja!$A$8:$A$759=D2588,IF(ewidencja!$C$8:$C$759=E2588,ewidencja!$F$8:$F$759,0),0))</f>
        <v>0</v>
      </c>
      <c r="H2588" s="101" t="n">
        <f aca="false" t="array" ref="H2588:H2588">SUM(IF(ewidencja!$A$8:$A$759=D2588,IF(ewidencja!$C$8:$C$759=E2588,ewidencja!$G$8:$G$759,0),0))</f>
        <v>0</v>
      </c>
      <c r="K2588" s="111"/>
    </row>
    <row r="2589" s="51" customFormat="true" ht="12.75" hidden="true" customHeight="true" outlineLevel="0" collapsed="false">
      <c r="A2589" s="49" t="s">
        <v>702</v>
      </c>
      <c r="B2589" s="49"/>
      <c r="C2589" s="50" t="str">
        <f aca="false">INDEX((klasyfikacja!$B$2:$B$136),MATCH(A2589,klasyfikacja!$A$2:$A$136,0))</f>
        <v>Dotacja celowa otrzymana z budżetu państwa na realizację bieżących zadań własnych powiatu</v>
      </c>
      <c r="D2589" s="98" t="n">
        <v>921</v>
      </c>
      <c r="E2589" s="102" t="n">
        <v>2130</v>
      </c>
      <c r="F2589" s="100" t="n">
        <f aca="false">SUM(G2589:H2589)</f>
        <v>0</v>
      </c>
      <c r="G2589" s="101" t="n">
        <f aca="false" t="array" ref="G2589:G2589">SUM(IF(ewidencja!$A$8:$A$759=D2589,IF(ewidencja!$C$8:$C$759=E2589,ewidencja!$F$8:$F$759,0),0))</f>
        <v>0</v>
      </c>
      <c r="H2589" s="101" t="n">
        <f aca="false" t="array" ref="H2589:H2589">SUM(IF(ewidencja!$A$8:$A$759=D2589,IF(ewidencja!$C$8:$C$759=E2589,ewidencja!$G$8:$G$759,0),0))</f>
        <v>0</v>
      </c>
      <c r="K2589" s="111"/>
    </row>
    <row r="2590" s="51" customFormat="true" ht="12.75" hidden="true" customHeight="true" outlineLevel="0" collapsed="false">
      <c r="A2590" s="49" t="s">
        <v>704</v>
      </c>
      <c r="B2590" s="49"/>
      <c r="C2590" s="50" t="str">
        <f aca="false">INDEX((klasyfikacja!$B$2:$B$136),MATCH(A2590,klasyfikacja!$A$2:$A$136,0))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2590" s="98" t="n">
        <v>921</v>
      </c>
      <c r="E2590" s="102" t="n">
        <v>2160</v>
      </c>
      <c r="F2590" s="100" t="n">
        <f aca="false">SUM(G2590:H2590)</f>
        <v>0</v>
      </c>
      <c r="G2590" s="101" t="n">
        <f aca="false" t="array" ref="G2590:G2590">SUM(IF(ewidencja!$A$8:$A$759=D2590,IF(ewidencja!$C$8:$C$759=E2590,ewidencja!$F$8:$F$759,0),0))</f>
        <v>0</v>
      </c>
      <c r="H2590" s="101" t="n">
        <f aca="false" t="array" ref="H2590:H2590">SUM(IF(ewidencja!$A$8:$A$759=D2590,IF(ewidencja!$C$8:$C$759=E2590,ewidencja!$G$8:$G$759,0),0))</f>
        <v>0</v>
      </c>
      <c r="K2590" s="111"/>
    </row>
    <row r="2591" s="51" customFormat="true" ht="12.75" hidden="true" customHeight="true" outlineLevel="0" collapsed="false">
      <c r="A2591" s="49" t="s">
        <v>708</v>
      </c>
      <c r="B2591" s="49"/>
      <c r="C2591" s="50" t="str">
        <f aca="false">INDEX((klasyfikacja!$B$2:$B$136),MATCH(A2591,klasyfikacja!$A$2:$A$136,0))</f>
        <v>Dotacja celowa otrzymana z gminy na zadania bieżące realizowane na podstawie porozumień (umów) między jednostkami samorządu terytorialnego</v>
      </c>
      <c r="D2591" s="98" t="n">
        <v>921</v>
      </c>
      <c r="E2591" s="102" t="n">
        <v>2310</v>
      </c>
      <c r="F2591" s="100" t="n">
        <f aca="false">SUM(G2591:H2591)</f>
        <v>0</v>
      </c>
      <c r="G2591" s="101" t="n">
        <f aca="false" t="array" ref="G2591:G2591">SUM(IF(ewidencja!$A$8:$A$759=D2591,IF(ewidencja!$C$8:$C$759=E2591,ewidencja!$F$8:$F$759,0),0))</f>
        <v>0</v>
      </c>
      <c r="H2591" s="101" t="n">
        <f aca="false" t="array" ref="H2591:H2591">SUM(IF(ewidencja!$A$8:$A$759=D2591,IF(ewidencja!$C$8:$C$759=E2591,ewidencja!$G$8:$G$759,0),0))</f>
        <v>0</v>
      </c>
      <c r="K2591" s="111"/>
    </row>
    <row r="2592" s="51" customFormat="true" ht="25.5" hidden="true" customHeight="false" outlineLevel="0" collapsed="false">
      <c r="A2592" s="49" t="s">
        <v>712</v>
      </c>
      <c r="B2592" s="49"/>
      <c r="C2592" s="50" t="str">
        <f aca="false">INDEX((klasyfikacja!$B$2:$B$136),MATCH(A2592,klasyfikacja!$A$2:$A$136,0))</f>
        <v>Dotacja celowa otrzymana z powiatu na zadania bieżące realizowane na podstawie porozumień (umów) między jednostkami samorządu terytorialnego</v>
      </c>
      <c r="D2592" s="98" t="n">
        <v>921</v>
      </c>
      <c r="E2592" s="102" t="n">
        <v>2320</v>
      </c>
      <c r="F2592" s="100" t="n">
        <f aca="false">SUM(G2592:H2592)</f>
        <v>0</v>
      </c>
      <c r="G2592" s="101" t="n">
        <f aca="false" t="array" ref="G2592:G2592">SUM(IF(ewidencja!$A$8:$A$759=D2592,IF(ewidencja!$C$8:$C$759=E2592,ewidencja!$F$8:$F$759,0),0))</f>
        <v>0</v>
      </c>
      <c r="H2592" s="101" t="n">
        <f aca="false" t="array" ref="H2592:H2592">SUM(IF(ewidencja!$A$8:$A$759=D2592,IF(ewidencja!$C$8:$C$759=E2592,ewidencja!$G$8:$G$759,0),0))</f>
        <v>0</v>
      </c>
      <c r="K2592" s="111"/>
    </row>
    <row r="2593" s="51" customFormat="true" ht="28.5" hidden="false" customHeight="true" outlineLevel="0" collapsed="false">
      <c r="A2593" s="49" t="n">
        <v>2330</v>
      </c>
      <c r="B2593" s="49"/>
      <c r="C2593" s="50" t="e">
        <f aca="false">INDEX((klasyfikacja!$B$2:$B$136),MATCH(A2593,klasyfikacja!$A$2:$A$136,0))</f>
        <v>#N/A</v>
      </c>
      <c r="D2593" s="98" t="n">
        <v>921</v>
      </c>
      <c r="E2593" s="102" t="n">
        <v>2330</v>
      </c>
      <c r="F2593" s="113" t="n">
        <f aca="false">SUM(G2593:H2593)</f>
        <v>1862000</v>
      </c>
      <c r="G2593" s="101" t="n">
        <f aca="false" t="array" ref="G2593:G2593">SUM(IF(ewidencja!$A$8:$A$759=D2593,IF(ewidencja!$C$8:$C$759=E2593,ewidencja!$F$8:$F$759,0),0))</f>
        <v>1862000</v>
      </c>
      <c r="H2593" s="101" t="n">
        <f aca="false" t="array" ref="H2593:H2593">SUM(IF(ewidencja!$A$8:$A$759=D2593,IF(ewidencja!$C$8:$C$759=E2593,ewidencja!$G$8:$G$759,0),0))</f>
        <v>0</v>
      </c>
      <c r="K2593" s="111"/>
    </row>
    <row r="2594" s="51" customFormat="true" ht="12.75" hidden="true" customHeight="true" outlineLevel="0" collapsed="false">
      <c r="A2594" s="49" t="s">
        <v>716</v>
      </c>
      <c r="B2594" s="49"/>
      <c r="C2594" s="50" t="str">
        <f aca="false">INDEX((klasyfikacja!$B$2:$B$136),MATCH(A2594,klasyfikacja!$A$2:$A$136,0))</f>
        <v>Dochody jednostek samorządu terytorialnego związane z realizacją zadań z zakresu administracji rządowej oraz innych zadań zleconych ustawami</v>
      </c>
      <c r="D2594" s="98" t="n">
        <v>921</v>
      </c>
      <c r="E2594" s="102" t="n">
        <v>2360</v>
      </c>
      <c r="F2594" s="100" t="n">
        <f aca="false">SUM(G2594:H2594)</f>
        <v>0</v>
      </c>
      <c r="G2594" s="101" t="n">
        <f aca="false" t="array" ref="G2594:G2594">SUM(IF(ewidencja!$A$8:$A$759=D2594,IF(ewidencja!$C$8:$C$759=E2594,ewidencja!$F$8:$F$759,0),0))</f>
        <v>0</v>
      </c>
      <c r="H2594" s="101" t="n">
        <f aca="false" t="array" ref="H2594:H2594">SUM(IF(ewidencja!$A$8:$A$759=D2594,IF(ewidencja!$C$8:$C$759=E2594,ewidencja!$G$8:$G$759,0),0))</f>
        <v>0</v>
      </c>
      <c r="K2594" s="111"/>
    </row>
    <row r="2595" s="51" customFormat="true" ht="12.75" hidden="true" customHeight="true" outlineLevel="0" collapsed="false">
      <c r="A2595" s="49" t="s">
        <v>718</v>
      </c>
      <c r="B2595" s="49"/>
      <c r="C2595" s="50" t="str">
        <f aca="false">INDEX((klasyfikacja!$B$2:$B$136),MATCH(A2595,klasyfikacja!$A$2:$A$136,0))</f>
        <v>Wpływy do budżetu nadwyżki środków obrotowych samorządowego zakładu budżetowego</v>
      </c>
      <c r="D2595" s="98" t="n">
        <v>921</v>
      </c>
      <c r="E2595" s="102" t="n">
        <v>2370</v>
      </c>
      <c r="F2595" s="100" t="n">
        <f aca="false">SUM(G2595:H2595)</f>
        <v>0</v>
      </c>
      <c r="G2595" s="101" t="n">
        <f aca="false" t="array" ref="G2595:G2595">SUM(IF(ewidencja!$A$8:$A$759=D2595,IF(ewidencja!$C$8:$C$759=E2595,ewidencja!$F$8:$F$759,0),0))</f>
        <v>0</v>
      </c>
      <c r="H2595" s="101" t="n">
        <f aca="false" t="array" ref="H2595:H2595">SUM(IF(ewidencja!$A$8:$A$759=D2595,IF(ewidencja!$C$8:$C$759=E2595,ewidencja!$G$8:$G$759,0),0))</f>
        <v>0</v>
      </c>
      <c r="K2595" s="111"/>
    </row>
    <row r="2596" s="51" customFormat="true" ht="12.75" hidden="true" customHeight="true" outlineLevel="0" collapsed="false">
      <c r="A2596" s="49" t="s">
        <v>720</v>
      </c>
      <c r="B2596" s="49"/>
      <c r="C2596" s="50" t="str">
        <f aca="false">INDEX((klasyfikacja!$B$2:$B$136),MATCH(A2596,klasyfikacja!$A$2:$A$136,0))</f>
        <v>Dotacja otrzymana z państwowego funduszu celowego na realizację zadań bieżących jednostek sektora finansów publicznych</v>
      </c>
      <c r="D2596" s="98" t="n">
        <v>921</v>
      </c>
      <c r="E2596" s="102" t="n">
        <v>2440</v>
      </c>
      <c r="F2596" s="100" t="n">
        <f aca="false">SUM(G2596:H2596)</f>
        <v>0</v>
      </c>
      <c r="G2596" s="101" t="n">
        <f aca="false" t="array" ref="G2596:G2596">SUM(IF(ewidencja!$A$8:$A$759=D2596,IF(ewidencja!$C$8:$C$759=E2596,ewidencja!$F$8:$F$759,0),0))</f>
        <v>0</v>
      </c>
      <c r="H2596" s="101" t="n">
        <f aca="false" t="array" ref="H2596:H2596">SUM(IF(ewidencja!$A$8:$A$759=D2596,IF(ewidencja!$C$8:$C$759=E2596,ewidencja!$G$8:$G$759,0),0))</f>
        <v>0</v>
      </c>
      <c r="K2596" s="111"/>
    </row>
    <row r="2597" s="51" customFormat="true" ht="12.75" hidden="true" customHeight="true" outlineLevel="0" collapsed="false">
      <c r="A2597" s="49" t="s">
        <v>722</v>
      </c>
      <c r="B2597" s="49"/>
      <c r="C2597" s="50" t="str">
        <f aca="false">INDEX((klasyfikacja!$B$2:$B$136),MATCH(A2597,klasyfikacja!$A$2:$A$136,0))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2597" s="98" t="n">
        <v>921</v>
      </c>
      <c r="E2597" s="102" t="n">
        <v>2442</v>
      </c>
      <c r="F2597" s="100" t="n">
        <f aca="false">SUM(G2597:H2597)</f>
        <v>0</v>
      </c>
      <c r="G2597" s="101" t="n">
        <f aca="false" t="array" ref="G2597:G2597">SUM(IF(ewidencja!$A$8:$A$759=D2597,IF(ewidencja!$C$8:$C$759=E2597,ewidencja!$F$8:$F$759,0),0))</f>
        <v>0</v>
      </c>
      <c r="H2597" s="101" t="n">
        <f aca="false" t="array" ref="H2597:H2597">SUM(IF(ewidencja!$A$8:$A$759=D2597,IF(ewidencja!$C$8:$C$759=E2597,ewidencja!$G$8:$G$759,0),0))</f>
        <v>0</v>
      </c>
      <c r="K2597" s="111"/>
    </row>
    <row r="2598" s="51" customFormat="true" ht="12.75" hidden="true" customHeight="true" outlineLevel="0" collapsed="false">
      <c r="A2598" s="49" t="s">
        <v>724</v>
      </c>
      <c r="B2598" s="49"/>
      <c r="C2598" s="50" t="str">
        <f aca="false">INDEX((klasyfikacja!$B$2:$B$136),MATCH(A2598,klasyfikacja!$A$2:$A$136,0))</f>
        <v>Środki otrzymane od pozostałych jednostek zaliczanych do sektora finansów publicznych na realizację zadań bieżących jednostek zaliczanych do sektora finansów publicznych</v>
      </c>
      <c r="D2598" s="98" t="n">
        <v>921</v>
      </c>
      <c r="E2598" s="102" t="n">
        <v>2460</v>
      </c>
      <c r="F2598" s="100" t="n">
        <f aca="false">SUM(G2598:H2598)</f>
        <v>0</v>
      </c>
      <c r="G2598" s="101" t="n">
        <f aca="false" t="array" ref="G2598:G2598">SUM(IF(ewidencja!$A$8:$A$759=D2598,IF(ewidencja!$C$8:$C$759=E2598,ewidencja!$F$8:$F$759,0),0))</f>
        <v>0</v>
      </c>
      <c r="H2598" s="101" t="n">
        <f aca="false" t="array" ref="H2598:H2598">SUM(IF(ewidencja!$A$8:$A$759=D2598,IF(ewidencja!$C$8:$C$759=E2598,ewidencja!$G$8:$G$759,0),0))</f>
        <v>0</v>
      </c>
      <c r="K2598" s="111"/>
    </row>
    <row r="2599" s="51" customFormat="true" ht="12.75" hidden="true" customHeight="true" outlineLevel="0" collapsed="false">
      <c r="A2599" s="49" t="s">
        <v>728</v>
      </c>
      <c r="B2599" s="49"/>
      <c r="C2599" s="50" t="str">
        <f aca="false">INDEX((klasyfikacja!$B$2:$B$136),MATCH(A2599,klasyfikacja!$A$2:$A$136,0))</f>
        <v>Rekompensaty utraconych dochodów w podatkach i opłatach lokalnych</v>
      </c>
      <c r="D2599" s="98" t="n">
        <v>921</v>
      </c>
      <c r="E2599" s="102" t="n">
        <v>2680</v>
      </c>
      <c r="F2599" s="100" t="n">
        <f aca="false">SUM(G2599:H2599)</f>
        <v>0</v>
      </c>
      <c r="G2599" s="101" t="n">
        <f aca="false" t="array" ref="G2599:G2599">SUM(IF(ewidencja!$A$8:$A$759=D2599,IF(ewidencja!$C$8:$C$759=E2599,ewidencja!$F$8:$F$759,0),0))</f>
        <v>0</v>
      </c>
      <c r="H2599" s="101" t="n">
        <f aca="false" t="array" ref="H2599:H2599">SUM(IF(ewidencja!$A$8:$A$759=D2599,IF(ewidencja!$C$8:$C$759=E2599,ewidencja!$G$8:$G$759,0),0))</f>
        <v>0</v>
      </c>
      <c r="K2599" s="111"/>
    </row>
    <row r="2600" s="51" customFormat="true" ht="12.75" hidden="true" customHeight="true" outlineLevel="0" collapsed="false">
      <c r="A2600" s="49" t="s">
        <v>730</v>
      </c>
      <c r="B2600" s="49"/>
      <c r="C2600" s="50" t="str">
        <f aca="false">INDEX((klasyfikacja!$B$2:$B$136),MATCH(A2600,klasyfikacja!$A$2:$A$136,0))</f>
        <v>Środki z Funduszu Pracy otrzymane na realizację zadań wynikających z odrębnych ustaw</v>
      </c>
      <c r="D2600" s="98" t="n">
        <v>921</v>
      </c>
      <c r="E2600" s="102" t="n">
        <v>2690</v>
      </c>
      <c r="F2600" s="100" t="n">
        <f aca="false">SUM(G2600:H2600)</f>
        <v>0</v>
      </c>
      <c r="G2600" s="101" t="n">
        <f aca="false" t="array" ref="G2600:G2600">SUM(IF(ewidencja!$A$8:$A$759=D2600,IF(ewidencja!$C$8:$C$759=E2600,ewidencja!$F$8:$F$759,0),0))</f>
        <v>0</v>
      </c>
      <c r="H2600" s="101" t="n">
        <f aca="false" t="array" ref="H2600:H2600">SUM(IF(ewidencja!$A$8:$A$759=D2600,IF(ewidencja!$C$8:$C$759=E2600,ewidencja!$G$8:$G$759,0),0))</f>
        <v>0</v>
      </c>
      <c r="K2600" s="111"/>
    </row>
    <row r="2601" s="51" customFormat="true" ht="25.5" hidden="false" customHeight="true" outlineLevel="0" collapsed="false">
      <c r="A2601" s="49" t="n">
        <v>2700</v>
      </c>
      <c r="B2601" s="49"/>
      <c r="C2601" s="50" t="e">
        <f aca="false">INDEX((klasyfikacja!$B$2:$B$136),MATCH(A2601,klasyfikacja!$A$2:$A$136,0))</f>
        <v>#N/A</v>
      </c>
      <c r="D2601" s="98" t="n">
        <v>921</v>
      </c>
      <c r="E2601" s="102" t="n">
        <v>2700</v>
      </c>
      <c r="F2601" s="100" t="n">
        <f aca="false">SUM(G2601:H2601)</f>
        <v>268627</v>
      </c>
      <c r="G2601" s="101" t="n">
        <f aca="false" t="array" ref="G2601:G2601">SUM(IF(ewidencja!$A$8:$A$759=D2601,IF(ewidencja!$C$8:$C$759=E2601,ewidencja!$F$8:$F$759,0),0))</f>
        <v>268627</v>
      </c>
      <c r="H2601" s="101" t="n">
        <f aca="false" t="array" ref="H2601:H2601">SUM(IF(ewidencja!$A$8:$A$759=D2601,IF(ewidencja!$C$8:$C$759=E2601,ewidencja!$G$8:$G$759,0),0))</f>
        <v>0</v>
      </c>
      <c r="K2601" s="111"/>
    </row>
    <row r="2602" s="51" customFormat="true" ht="12.75" hidden="true" customHeight="true" outlineLevel="0" collapsed="false">
      <c r="A2602" s="49" t="s">
        <v>734</v>
      </c>
      <c r="B2602" s="49"/>
      <c r="C2602" s="50" t="str">
        <f aca="false">INDEX((klasyfikacja!$B$2:$B$136),MATCH(A2602,klasyfikacja!$A$2:$A$136,0))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2602" s="98" t="n">
        <v>921</v>
      </c>
      <c r="E2602" s="102" t="n">
        <v>2701</v>
      </c>
      <c r="F2602" s="100" t="n">
        <f aca="false">SUM(G2602:H2602)</f>
        <v>0</v>
      </c>
      <c r="G2602" s="101" t="n">
        <f aca="false" t="array" ref="G2602:G2602">SUM(IF(ewidencja!$A$8:$A$759=D2602,IF(ewidencja!$C$8:$C$759=E2602,ewidencja!$F$8:$F$759,0),0))</f>
        <v>0</v>
      </c>
      <c r="H2602" s="101" t="n">
        <f aca="false" t="array" ref="H2602:H2602">SUM(IF(ewidencja!$A$8:$A$759=D2602,IF(ewidencja!$C$8:$C$759=E2602,ewidencja!$G$8:$G$759,0),0))</f>
        <v>0</v>
      </c>
      <c r="K2602" s="111"/>
    </row>
    <row r="2603" s="51" customFormat="true" ht="26.25" hidden="true" customHeight="true" outlineLevel="0" collapsed="false">
      <c r="A2603" s="49" t="s">
        <v>740</v>
      </c>
      <c r="B2603" s="49"/>
      <c r="C2603" s="50" t="str">
        <f aca="false">INDEX((klasyfikacja!$B$2:$B$136),MATCH(A2603,klasyfikacja!$A$2:$A$136,0))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2603" s="98" t="n">
        <v>921</v>
      </c>
      <c r="E2603" s="102" t="n">
        <v>2705</v>
      </c>
      <c r="F2603" s="100" t="n">
        <f aca="false">SUM(G2603:H2603)</f>
        <v>0</v>
      </c>
      <c r="G2603" s="101" t="n">
        <f aca="false" t="array" ref="G2603:G2603">SUM(IF(ewidencja!$A$8:$A$759=D2603,IF(ewidencja!$C$8:$C$759=E2603,ewidencja!$F$8:$F$759,0),0))</f>
        <v>0</v>
      </c>
      <c r="H2603" s="101" t="n">
        <f aca="false" t="array" ref="H2603:H2603">SUM(IF(ewidencja!$A$8:$A$759=D2603,IF(ewidencja!$C$8:$C$759=E2603,ewidencja!$G$8:$G$759,0),0))</f>
        <v>0</v>
      </c>
      <c r="K2603" s="111"/>
    </row>
    <row r="2604" s="51" customFormat="true" ht="12.75" hidden="true" customHeight="true" outlineLevel="0" collapsed="false">
      <c r="A2604" s="49" t="s">
        <v>742</v>
      </c>
      <c r="B2604" s="49"/>
      <c r="C2604" s="50" t="str">
        <f aca="false">INDEX((klasyfikacja!$B$2:$B$136),MATCH(A2604,klasyfikacja!$A$2:$A$136,0))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2604" s="98" t="n">
        <v>921</v>
      </c>
      <c r="E2604" s="102" t="n">
        <v>2706</v>
      </c>
      <c r="F2604" s="100" t="n">
        <f aca="false">SUM(G2604:H2604)</f>
        <v>0</v>
      </c>
      <c r="G2604" s="101" t="n">
        <f aca="false" t="array" ref="G2604:G2604">SUM(IF(ewidencja!$A$8:$A$759=D2604,IF(ewidencja!$C$8:$C$759=E2604,ewidencja!$F$8:$F$759,0),0))</f>
        <v>0</v>
      </c>
      <c r="H2604" s="101" t="n">
        <f aca="false" t="array" ref="H2604:H2604">SUM(IF(ewidencja!$A$8:$A$759=D2604,IF(ewidencja!$C$8:$C$759=E2604,ewidencja!$G$8:$G$759,0),0))</f>
        <v>0</v>
      </c>
      <c r="K2604" s="111"/>
    </row>
    <row r="2605" s="51" customFormat="true" ht="12.75" hidden="true" customHeight="true" outlineLevel="0" collapsed="false">
      <c r="A2605" s="49" t="s">
        <v>744</v>
      </c>
      <c r="B2605" s="49"/>
      <c r="C2605" s="50" t="str">
        <f aca="false">INDEX((klasyfikacja!$B$2:$B$136),MATCH(A2605,klasyfikacja!$A$2:$A$136,0))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2605" s="98" t="n">
        <v>921</v>
      </c>
      <c r="E2605" s="102" t="n">
        <v>2707</v>
      </c>
      <c r="F2605" s="100" t="n">
        <f aca="false">SUM(G2605:H2605)</f>
        <v>0</v>
      </c>
      <c r="G2605" s="101" t="n">
        <f aca="false" t="array" ref="G2605:G2605">SUM(IF(ewidencja!$A$8:$A$759=D2605,IF(ewidencja!$C$8:$C$759=E2605,ewidencja!$F$8:$F$759,0),0))</f>
        <v>0</v>
      </c>
      <c r="H2605" s="101" t="n">
        <f aca="false" t="array" ref="H2605:H2605">SUM(IF(ewidencja!$A$8:$A$759=D2605,IF(ewidencja!$C$8:$C$759=E2605,ewidencja!$G$8:$G$759,0),0))</f>
        <v>0</v>
      </c>
      <c r="K2605" s="111"/>
    </row>
    <row r="2606" s="51" customFormat="true" ht="53.25" hidden="true" customHeight="true" outlineLevel="0" collapsed="false">
      <c r="A2606" s="49" t="s">
        <v>746</v>
      </c>
      <c r="B2606" s="49"/>
      <c r="C2606" s="50" t="str">
        <f aca="false">INDEX((klasyfikacja!$B$2:$B$136),MATCH(A2606,klasyfikacja!$A$2:$A$136,0))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606" s="98" t="n">
        <v>921</v>
      </c>
      <c r="E2606" s="102" t="n">
        <v>2708</v>
      </c>
      <c r="F2606" s="100" t="n">
        <f aca="false">SUM(G2606:H2606)</f>
        <v>0</v>
      </c>
      <c r="G2606" s="101" t="n">
        <f aca="false" t="array" ref="G2606:G2606">SUM(IF(ewidencja!$A$8:$A$759=D2606,IF(ewidencja!$C$8:$C$759=E2606,ewidencja!$F$8:$F$759,0),0))</f>
        <v>0</v>
      </c>
      <c r="H2606" s="101" t="n">
        <f aca="false" t="array" ref="H2606:H2606">SUM(IF(ewidencja!$A$8:$A$759=D2606,IF(ewidencja!$C$8:$C$759=E2606,ewidencja!$G$8:$G$759,0),0))</f>
        <v>0</v>
      </c>
      <c r="K2606" s="111"/>
    </row>
    <row r="2607" s="51" customFormat="true" ht="25.5" hidden="true" customHeight="true" outlineLevel="0" collapsed="false">
      <c r="A2607" s="49" t="s">
        <v>750</v>
      </c>
      <c r="B2607" s="49"/>
      <c r="C2607" s="50" t="str">
        <f aca="false">INDEX((klasyfikacja!$B$2:$B$136),MATCH(A2607,klasyfikacja!$A$2:$A$136,0))</f>
        <v>Dotacja celowa otrzymana z tytułu pomocy finansowej udzielanej między jednostkami samorządu terytorialnego na dofinansowanie własnych zadań bieżących</v>
      </c>
      <c r="D2607" s="98" t="n">
        <v>921</v>
      </c>
      <c r="E2607" s="102" t="n">
        <v>2710</v>
      </c>
      <c r="F2607" s="100" t="n">
        <f aca="false">SUM(G2607:H2607)</f>
        <v>0</v>
      </c>
      <c r="G2607" s="101" t="n">
        <f aca="false" t="array" ref="G2607:G2607">SUM(IF(ewidencja!$A$8:$A$759=D2607,IF(ewidencja!$C$8:$C$759=E2607,ewidencja!$F$8:$F$759,0),0))</f>
        <v>0</v>
      </c>
      <c r="H2607" s="101" t="n">
        <f aca="false" t="array" ref="H2607:H2607">SUM(IF(ewidencja!$A$8:$A$759=D2607,IF(ewidencja!$C$8:$C$759=E2607,ewidencja!$G$8:$G$759,0),0))</f>
        <v>0</v>
      </c>
      <c r="K2607" s="111"/>
    </row>
    <row r="2608" s="51" customFormat="true" ht="12.75" hidden="true" customHeight="true" outlineLevel="0" collapsed="false">
      <c r="A2608" s="49" t="s">
        <v>752</v>
      </c>
      <c r="B2608" s="49"/>
      <c r="C2608" s="50" t="str">
        <f aca="false">INDEX((klasyfikacja!$B$2:$B$136),MATCH(A2608,klasyfikacja!$A$2:$A$136,0))</f>
        <v>Środki na uzupełnienie dochodów gmin</v>
      </c>
      <c r="D2608" s="98" t="n">
        <v>921</v>
      </c>
      <c r="E2608" s="102" t="n">
        <v>2750</v>
      </c>
      <c r="F2608" s="100" t="n">
        <f aca="false">SUM(G2608:H2608)</f>
        <v>0</v>
      </c>
      <c r="G2608" s="101" t="n">
        <f aca="false" t="array" ref="G2608:G2608">SUM(IF(ewidencja!$A$8:$A$759=D2608,IF(ewidencja!$C$8:$C$759=E2608,ewidencja!$F$8:$F$759,0),0))</f>
        <v>0</v>
      </c>
      <c r="H2608" s="101" t="n">
        <f aca="false" t="array" ref="H2608:H2608">SUM(IF(ewidencja!$A$8:$A$759=D2608,IF(ewidencja!$C$8:$C$759=E2608,ewidencja!$G$8:$G$759,0),0))</f>
        <v>0</v>
      </c>
      <c r="K2608" s="111"/>
    </row>
    <row r="2609" s="51" customFormat="true" ht="12.75" hidden="true" customHeight="true" outlineLevel="0" collapsed="false">
      <c r="A2609" s="49" t="s">
        <v>754</v>
      </c>
      <c r="B2609" s="49"/>
      <c r="C2609" s="50" t="str">
        <f aca="false">INDEX((klasyfikacja!$B$2:$B$136),MATCH(A2609,klasyfikacja!$A$2:$A$136,0))</f>
        <v>Środki na uzupełnienie dochodów powiatów</v>
      </c>
      <c r="D2609" s="98" t="n">
        <v>921</v>
      </c>
      <c r="E2609" s="102" t="n">
        <v>2760</v>
      </c>
      <c r="F2609" s="100" t="n">
        <f aca="false">SUM(G2609:H2609)</f>
        <v>0</v>
      </c>
      <c r="G2609" s="101" t="n">
        <f aca="false" t="array" ref="G2609:G2609">SUM(IF(ewidencja!$A$8:$A$759=D2609,IF(ewidencja!$C$8:$C$759=E2609,ewidencja!$F$8:$F$759,0),0))</f>
        <v>0</v>
      </c>
      <c r="H2609" s="101" t="n">
        <f aca="false" t="array" ref="H2609:H2609">SUM(IF(ewidencja!$A$8:$A$759=D2609,IF(ewidencja!$C$8:$C$759=E2609,ewidencja!$G$8:$G$759,0),0))</f>
        <v>0</v>
      </c>
      <c r="K2609" s="111"/>
    </row>
    <row r="2610" s="51" customFormat="true" ht="12.75" hidden="true" customHeight="true" outlineLevel="0" collapsed="false">
      <c r="A2610" s="49" t="s">
        <v>756</v>
      </c>
      <c r="B2610" s="49"/>
      <c r="C2610" s="50" t="str">
        <f aca="false">INDEX((klasyfikacja!$B$2:$B$136),MATCH(A2610,klasyfikacja!$A$2:$A$136,0))</f>
        <v>Środki na utrzymanie rzecznych przepraw promowych oraz na remonty, utrzymanie, ochronę i zarządzanie drogami krajowymi i wojewódzkimi w granicach miast na prawach powiatu</v>
      </c>
      <c r="D2610" s="98" t="n">
        <v>921</v>
      </c>
      <c r="E2610" s="102" t="n">
        <v>2790</v>
      </c>
      <c r="F2610" s="100" t="n">
        <f aca="false">SUM(G2610:H2610)</f>
        <v>0</v>
      </c>
      <c r="G2610" s="101" t="n">
        <f aca="false" t="array" ref="G2610:G2610">SUM(IF(ewidencja!$A$8:$A$759=D2610,IF(ewidencja!$C$8:$C$759=E2610,ewidencja!$F$8:$F$759,0),0))</f>
        <v>0</v>
      </c>
      <c r="H2610" s="101" t="n">
        <f aca="false" t="array" ref="H2610:H2610">SUM(IF(ewidencja!$A$8:$A$759=D2610,IF(ewidencja!$C$8:$C$759=E2610,ewidencja!$G$8:$G$759,0),0))</f>
        <v>0</v>
      </c>
      <c r="K2610" s="111"/>
    </row>
    <row r="2611" s="51" customFormat="true" ht="12.75" hidden="true" customHeight="true" outlineLevel="0" collapsed="false">
      <c r="A2611" s="49" t="s">
        <v>758</v>
      </c>
      <c r="B2611" s="49"/>
      <c r="C2611" s="50" t="str">
        <f aca="false">INDEX((klasyfikacja!$B$2:$B$136),MATCH(A2611,klasyfikacja!$A$2:$A$136,0))</f>
        <v>Dotacja z budżetu państwa dla gmin uzdrowiskowych</v>
      </c>
      <c r="D2611" s="98" t="n">
        <v>921</v>
      </c>
      <c r="E2611" s="102" t="n">
        <v>2870</v>
      </c>
      <c r="F2611" s="100" t="n">
        <f aca="false">SUM(G2611:H2611)</f>
        <v>0</v>
      </c>
      <c r="G2611" s="101" t="n">
        <f aca="false" t="array" ref="G2611:G2611">SUM(IF(ewidencja!$A$8:$A$759=D2611,IF(ewidencja!$C$8:$C$759=E2611,ewidencja!$F$8:$F$759,0),0))</f>
        <v>0</v>
      </c>
      <c r="H2611" s="101" t="n">
        <f aca="false" t="array" ref="H2611:H2611">SUM(IF(ewidencja!$A$8:$A$759=D2611,IF(ewidencja!$C$8:$C$759=E2611,ewidencja!$G$8:$G$759,0),0))</f>
        <v>0</v>
      </c>
      <c r="K2611" s="111"/>
    </row>
    <row r="2612" s="112" customFormat="true" ht="38.25" hidden="true" customHeight="true" outlineLevel="0" collapsed="false">
      <c r="A2612" s="49" t="s">
        <v>760</v>
      </c>
      <c r="B2612" s="49"/>
      <c r="C2612" s="50" t="str">
        <f aca="false">INDEX((klasyfikacja!$B$2:$B$136),MATCH(A2612,klasyfikacja!$A$2:$A$136,0))</f>
        <v>Wpływy ze zwrotów dotacji oraz płatności wykorzystanych niezgodnie z przeznaczeniem lub wykorzystanych z naruszeniem procedur, o których mowa w art. 184 ustawy, pobranych nienależnie lub w nadmiernej wysokości</v>
      </c>
      <c r="D2612" s="98" t="n">
        <v>921</v>
      </c>
      <c r="E2612" s="102" t="n">
        <v>2910</v>
      </c>
      <c r="F2612" s="100" t="n">
        <f aca="false">SUM(G2612:H2612)</f>
        <v>0</v>
      </c>
      <c r="G2612" s="101" t="n">
        <f aca="false" t="array" ref="G2612:G2612">SUM(IF(ewidencja!$A$8:$A$759=D2612,IF(ewidencja!$C$8:$C$759=E2612,ewidencja!$F$8:$F$759,0),0))</f>
        <v>0</v>
      </c>
      <c r="H2612" s="101" t="n">
        <f aca="false" t="array" ref="H2612:H2612">SUM(IF(ewidencja!$A$8:$A$759=D2612,IF(ewidencja!$C$8:$C$759=E2612,ewidencja!$G$8:$G$759,0),0))</f>
        <v>0</v>
      </c>
    </row>
    <row r="2613" s="112" customFormat="true" ht="38.25" hidden="true" customHeight="true" outlineLevel="0" collapsed="false">
      <c r="A2613" s="49" t="s">
        <v>762</v>
      </c>
      <c r="B2613" s="49"/>
      <c r="C2613" s="50" t="str">
        <f aca="false">INDEX((klasyfikacja!$B$2:$B$136),MATCH(A2613,klasyfikacja!$A$2:$A$136,0))</f>
        <v>Subwencje ogólne z budżetu państwa</v>
      </c>
      <c r="D2613" s="98" t="n">
        <v>921</v>
      </c>
      <c r="E2613" s="102" t="n">
        <v>2920</v>
      </c>
      <c r="F2613" s="100" t="n">
        <f aca="false">SUM(G2613:H2613)</f>
        <v>0</v>
      </c>
      <c r="G2613" s="101" t="n">
        <f aca="false" t="array" ref="G2613:G2613">SUM(IF(ewidencja!$A$8:$A$759=D2613,IF(ewidencja!$C$8:$C$759=E2613,ewidencja!$F$8:$F$759,0),0))</f>
        <v>0</v>
      </c>
      <c r="H2613" s="101" t="n">
        <f aca="false" t="array" ref="H2613:H2613">SUM(IF(ewidencja!$A$8:$A$759=D2613,IF(ewidencja!$C$8:$C$759=E2613,ewidencja!$G$8:$G$759,0),0))</f>
        <v>0</v>
      </c>
    </row>
    <row r="2614" s="112" customFormat="true" ht="12.75" hidden="true" customHeight="true" outlineLevel="0" collapsed="false">
      <c r="A2614" s="49" t="s">
        <v>764</v>
      </c>
      <c r="B2614" s="49"/>
      <c r="C2614" s="50" t="str">
        <f aca="false">INDEX((klasyfikacja!$B$2:$B$136),MATCH(A2614,klasyfikacja!$A$2:$A$136,0))</f>
        <v>Wpływy ze zwrotów niewykorzystanych dotacji oraz płatności</v>
      </c>
      <c r="D2614" s="98" t="n">
        <v>921</v>
      </c>
      <c r="E2614" s="102" t="n">
        <v>2950</v>
      </c>
      <c r="F2614" s="100" t="n">
        <f aca="false">SUM(G2614:H2614)</f>
        <v>0</v>
      </c>
      <c r="G2614" s="101" t="n">
        <f aca="false" t="array" ref="G2614:G2614">SUM(IF(ewidencja!$A$8:$A$759=D2614,IF(ewidencja!$C$8:$C$759=E2614,ewidencja!$F$8:$F$759,0),0))</f>
        <v>0</v>
      </c>
      <c r="H2614" s="101" t="n">
        <f aca="false" t="array" ref="H2614:H2614">SUM(IF(ewidencja!$A$8:$A$759=D2614,IF(ewidencja!$C$8:$C$759=E2614,ewidencja!$G$8:$G$759,0),0))</f>
        <v>0</v>
      </c>
    </row>
    <row r="2615" s="112" customFormat="true" ht="18" hidden="false" customHeight="true" outlineLevel="0" collapsed="false">
      <c r="A2615" s="94"/>
      <c r="B2615" s="94"/>
      <c r="C2615" s="95" t="s">
        <v>869</v>
      </c>
      <c r="D2615" s="98"/>
      <c r="E2615" s="104"/>
      <c r="F2615" s="96" t="n">
        <f aca="false">SUM(G2615:H2615)</f>
        <v>10629923</v>
      </c>
      <c r="G2615" s="97" t="n">
        <f aca="false">SUM(G2616:G2652)</f>
        <v>10629923</v>
      </c>
      <c r="H2615" s="97" t="n">
        <f aca="false">SUM(H2616:H2652)</f>
        <v>0</v>
      </c>
    </row>
    <row r="2616" s="112" customFormat="true" ht="12.75" hidden="true" customHeight="true" outlineLevel="0" collapsed="false">
      <c r="A2616" s="49" t="s">
        <v>766</v>
      </c>
      <c r="B2616" s="49"/>
      <c r="C2616" s="50" t="str">
        <f aca="false">INDEX((klasyfikacja!$B$2:$B$136),MATCH(A2616,klasyfikacja!$A$2:$A$136,0))</f>
        <v>Wpływy z tytułu przekształcenia prawa użytkowania wieczystego w prawo własności</v>
      </c>
      <c r="D2616" s="98" t="n">
        <v>921</v>
      </c>
      <c r="E2616" s="102" t="s">
        <v>419</v>
      </c>
      <c r="F2616" s="100" t="n">
        <f aca="false">SUM(G2616:H2616)</f>
        <v>0</v>
      </c>
      <c r="G2616" s="101" t="n">
        <f aca="false" t="array" ref="G2616:G2616">SUM(IF(ewidencja!$A$8:$A$759=D2616,IF(ewidencja!$C$8:$C$759=E2616,ewidencja!$F$8:$F$759,0),0))</f>
        <v>0</v>
      </c>
      <c r="H2616" s="101" t="n">
        <f aca="false" t="array" ref="H2616:H2616">SUM(IF(ewidencja!$A$8:$A$759=D2616,IF(ewidencja!$C$8:$C$759=E2616,ewidencja!$G$8:$G$759,0),0))</f>
        <v>0</v>
      </c>
    </row>
    <row r="2617" s="112" customFormat="true" ht="12.75" hidden="true" customHeight="true" outlineLevel="0" collapsed="false">
      <c r="A2617" s="49" t="s">
        <v>768</v>
      </c>
      <c r="B2617" s="49"/>
      <c r="C2617" s="50" t="str">
        <f aca="false">INDEX((klasyfikacja!$B$2:$B$136),MATCH(A2617,klasyfikacja!$A$2:$A$136,0))</f>
        <v>Wpłaty z tytułu odpłatnego nabycia prawa własności oraz prawa użytkowania wieczystego nieruchomości</v>
      </c>
      <c r="D2617" s="98" t="n">
        <v>921</v>
      </c>
      <c r="E2617" s="102" t="s">
        <v>475</v>
      </c>
      <c r="F2617" s="100" t="n">
        <f aca="false">SUM(G2617:H2617)</f>
        <v>0</v>
      </c>
      <c r="G2617" s="101" t="n">
        <f aca="false" t="array" ref="G2617:G2617">SUM(IF(ewidencja!$A$8:$A$759=D2617,IF(ewidencja!$C$8:$C$759=E2617,ewidencja!$F$8:$F$759,0),0))</f>
        <v>0</v>
      </c>
      <c r="H2617" s="101" t="n">
        <f aca="false" t="array" ref="H2617:H2617">SUM(IF(ewidencja!$A$8:$A$759=D2617,IF(ewidencja!$C$8:$C$759=E2617,ewidencja!$G$8:$G$759,0),0))</f>
        <v>0</v>
      </c>
    </row>
    <row r="2618" s="112" customFormat="true" ht="12.75" hidden="true" customHeight="true" outlineLevel="0" collapsed="false">
      <c r="A2618" s="49" t="s">
        <v>770</v>
      </c>
      <c r="B2618" s="49"/>
      <c r="C2618" s="50" t="str">
        <f aca="false">INDEX((klasyfikacja!$B$2:$B$136),MATCH(A2618,klasyfikacja!$A$2:$A$136,0))</f>
        <v>Wpływy ze zbycia praw majątkowych</v>
      </c>
      <c r="D2618" s="98" t="n">
        <v>921</v>
      </c>
      <c r="E2618" s="102" t="s">
        <v>870</v>
      </c>
      <c r="F2618" s="100" t="n">
        <f aca="false">SUM(G2618:H2618)</f>
        <v>0</v>
      </c>
      <c r="G2618" s="101" t="n">
        <f aca="false" t="array" ref="G2618:G2618">SUM(IF(ewidencja!$A$8:$A$759=D2618,IF(ewidencja!$C$8:$C$759=E2618,ewidencja!$F$8:$F$759,0),0))</f>
        <v>0</v>
      </c>
      <c r="H2618" s="101" t="n">
        <f aca="false" t="array" ref="H2618:H2618">SUM(IF(ewidencja!$A$8:$A$759=D2618,IF(ewidencja!$C$8:$C$759=E2618,ewidencja!$G$8:$G$759,0),0))</f>
        <v>0</v>
      </c>
    </row>
    <row r="2619" s="112" customFormat="true" ht="12.75" hidden="true" customHeight="true" outlineLevel="0" collapsed="false">
      <c r="A2619" s="49" t="s">
        <v>772</v>
      </c>
      <c r="B2619" s="49"/>
      <c r="C2619" s="50" t="str">
        <f aca="false">INDEX((klasyfikacja!$B$2:$B$136),MATCH(A2619,klasyfikacja!$A$2:$A$136,0))</f>
        <v>Wpływy z tytułu odszkodowania za przejęte nieruchomości pod inwestycje celu publicznego</v>
      </c>
      <c r="D2619" s="98" t="n">
        <v>921</v>
      </c>
      <c r="E2619" s="102" t="s">
        <v>871</v>
      </c>
      <c r="F2619" s="100" t="n">
        <f aca="false">SUM(G2619:H2619)</f>
        <v>0</v>
      </c>
      <c r="G2619" s="101" t="n">
        <f aca="false" t="array" ref="G2619:G2619">SUM(IF(ewidencja!$A$8:$A$759=D2619,IF(ewidencja!$C$8:$C$759=E2619,ewidencja!$F$8:$F$759,0),0))</f>
        <v>0</v>
      </c>
      <c r="H2619" s="101" t="n">
        <f aca="false" t="array" ref="H2619:H2619">SUM(IF(ewidencja!$A$8:$A$759=D2619,IF(ewidencja!$C$8:$C$759=E2619,ewidencja!$G$8:$G$759,0),0))</f>
        <v>0</v>
      </c>
    </row>
    <row r="2620" s="112" customFormat="true" ht="12.75" hidden="true" customHeight="true" outlineLevel="0" collapsed="false">
      <c r="A2620" s="49" t="s">
        <v>774</v>
      </c>
      <c r="B2620" s="49"/>
      <c r="C2620" s="50" t="str">
        <f aca="false">INDEX((klasyfikacja!$B$2:$B$136),MATCH(A2620,klasyfikacja!$A$2:$A$136,0))</f>
        <v>Wpływy ze sprzedaży składników majątkowych</v>
      </c>
      <c r="D2620" s="98" t="n">
        <v>921</v>
      </c>
      <c r="E2620" s="102" t="s">
        <v>472</v>
      </c>
      <c r="F2620" s="100" t="n">
        <f aca="false">SUM(G2620:H2620)</f>
        <v>0</v>
      </c>
      <c r="G2620" s="101" t="n">
        <f aca="false" t="array" ref="G2620:G2620">SUM(IF(ewidencja!$A$8:$A$759=D2620,IF(ewidencja!$C$8:$C$759=E2620,ewidencja!$F$8:$F$759,0),0))</f>
        <v>0</v>
      </c>
      <c r="H2620" s="101" t="n">
        <f aca="false" t="array" ref="H2620:H2620">SUM(IF(ewidencja!$A$8:$A$759=D2620,IF(ewidencja!$C$8:$C$759=E2620,ewidencja!$G$8:$G$759,0),0))</f>
        <v>0</v>
      </c>
    </row>
    <row r="2621" s="112" customFormat="true" ht="12.75" hidden="true" customHeight="true" outlineLevel="0" collapsed="false">
      <c r="A2621" s="49" t="s">
        <v>776</v>
      </c>
      <c r="B2621" s="49"/>
      <c r="C2621" s="50" t="str">
        <f aca="false">INDEX((klasyfikacja!$B$2:$B$136),MATCH(A2621,klasyfikacja!$A$2:$A$136,0))</f>
        <v>Środki z Funduszu Przeciwdziałania COVID-19 na finansowanie lub dofinansowanie kosztów realizacji inwestycji i zakupów inwestycyjnych związanych z przeciwdziałaniem COVID-19</v>
      </c>
      <c r="D2621" s="98" t="n">
        <v>921</v>
      </c>
      <c r="E2621" s="102" t="n">
        <v>6090</v>
      </c>
      <c r="F2621" s="100" t="n">
        <f aca="false">SUM(G2621:H2621)</f>
        <v>0</v>
      </c>
      <c r="G2621" s="101" t="n">
        <f aca="false" t="array" ref="G2621:G2621">SUM(IF(ewidencja!$A$8:$A$759=D2621,IF(ewidencja!$C$8:$C$759=E2621,ewidencja!$F$8:$F$759,0),0))</f>
        <v>0</v>
      </c>
      <c r="H2621" s="101" t="n">
        <f aca="false" t="array" ref="H2621:H2621">SUM(IF(ewidencja!$A$8:$A$759=D2621,IF(ewidencja!$C$8:$C$759=E2621,ewidencja!$G$8:$G$759,0),0))</f>
        <v>0</v>
      </c>
    </row>
    <row r="2622" s="112" customFormat="true" ht="12.75" hidden="true" customHeight="true" outlineLevel="0" collapsed="false">
      <c r="A2622" s="49" t="s">
        <v>778</v>
      </c>
      <c r="B2622" s="49"/>
      <c r="C2622" s="50" t="str">
        <f aca="false">INDEX((klasyfikacja!$B$2:$B$136),MATCH(A2622,klasyfikacja!$A$2:$A$136,0))</f>
        <v>Środki na inwestycje na drogach publicznych powiatowych i wojewódzkich oraz na drogach powiatowych, wojewódzkich i krajowych w granicach miast na prawach powiatu</v>
      </c>
      <c r="D2622" s="98" t="n">
        <v>921</v>
      </c>
      <c r="E2622" s="102" t="n">
        <v>6180</v>
      </c>
      <c r="F2622" s="100" t="n">
        <f aca="false">SUM(G2622:H2622)</f>
        <v>0</v>
      </c>
      <c r="G2622" s="101" t="n">
        <f aca="false" t="array" ref="G2622:G2622">SUM(IF(ewidencja!$A$8:$A$759=D2622,IF(ewidencja!$C$8:$C$759=E2622,ewidencja!$F$8:$F$759,0),0))</f>
        <v>0</v>
      </c>
      <c r="H2622" s="101" t="n">
        <f aca="false" t="array" ref="H2622:H2622">SUM(IF(ewidencja!$A$8:$A$759=D2622,IF(ewidencja!$C$8:$C$759=E2622,ewidencja!$G$8:$G$759,0),0))</f>
        <v>0</v>
      </c>
    </row>
    <row r="2623" s="112" customFormat="true" ht="37.5" hidden="true" customHeight="true" outlineLevel="0" collapsed="false">
      <c r="A2623" s="49" t="s">
        <v>780</v>
      </c>
      <c r="B2623" s="49"/>
      <c r="C2623" s="50" t="str">
        <f aca="false">INDEX((klasyfikacja!$B$2:$B$136),MATCH(A2623,klasyfikacja!$A$2:$A$136,0))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623" s="98" t="n">
        <v>921</v>
      </c>
      <c r="E2623" s="102" t="n">
        <v>6207</v>
      </c>
      <c r="F2623" s="113" t="n">
        <f aca="false">SUM(G2623:H2623)</f>
        <v>0</v>
      </c>
      <c r="G2623" s="101" t="n">
        <f aca="false" t="array" ref="G2623:G2623">SUM(IF(ewidencja!$A$8:$A$759=D2623,IF(ewidencja!$C$8:$C$759=E2623,ewidencja!$F$8:$F$759,0),0))</f>
        <v>0</v>
      </c>
      <c r="H2623" s="101" t="n">
        <f aca="false" t="array" ref="H2623:H2623">SUM(IF(ewidencja!$A$8:$A$759=D2623,IF(ewidencja!$C$8:$C$759=E2623,ewidencja!$G$8:$G$759,0),0))</f>
        <v>0</v>
      </c>
    </row>
    <row r="2624" s="112" customFormat="true" ht="63.75" hidden="true" customHeight="true" outlineLevel="0" collapsed="false">
      <c r="A2624" s="49" t="s">
        <v>782</v>
      </c>
      <c r="B2624" s="49"/>
      <c r="C2624" s="50" t="str">
        <f aca="false">INDEX((klasyfikacja!$B$2:$B$136),MATCH(A2624,klasyfikacja!$A$2:$A$136,0))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624" s="98" t="n">
        <v>921</v>
      </c>
      <c r="E2624" s="102" t="n">
        <v>6208</v>
      </c>
      <c r="F2624" s="100" t="n">
        <f aca="false">SUM(G2624:H2624)</f>
        <v>0</v>
      </c>
      <c r="G2624" s="101" t="n">
        <f aca="false" t="array" ref="G2624:G2624">SUM(IF(ewidencja!$A$8:$A$759=D2624,IF(ewidencja!$C$8:$C$759=E2624,ewidencja!$F$8:$F$759,0),0))</f>
        <v>0</v>
      </c>
      <c r="H2624" s="101" t="n">
        <f aca="false" t="array" ref="H2624:H2624">SUM(IF(ewidencja!$A$8:$A$759=D2624,IF(ewidencja!$C$8:$C$759=E2624,ewidencja!$G$8:$G$759,0),0))</f>
        <v>0</v>
      </c>
    </row>
    <row r="2625" s="112" customFormat="true" ht="53.25" hidden="true" customHeight="true" outlineLevel="0" collapsed="false">
      <c r="A2625" s="49" t="s">
        <v>784</v>
      </c>
      <c r="B2625" s="49"/>
      <c r="C2625" s="50" t="str">
        <f aca="false">INDEX((klasyfikacja!$B$2:$B$136),MATCH(A2625,klasyfikacja!$A$2:$A$136,0))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625" s="98" t="n">
        <v>921</v>
      </c>
      <c r="E2625" s="102" t="n">
        <v>6209</v>
      </c>
      <c r="F2625" s="100" t="n">
        <f aca="false">SUM(G2625:H2625)</f>
        <v>0</v>
      </c>
      <c r="G2625" s="101" t="n">
        <f aca="false" t="array" ref="G2625:G2625">SUM(IF(ewidencja!$A$8:$A$759=D2625,IF(ewidencja!$C$8:$C$759=E2625,ewidencja!$F$8:$F$759,0),0))</f>
        <v>0</v>
      </c>
      <c r="H2625" s="101" t="n">
        <f aca="false" t="array" ref="H2625:H2625">SUM(IF(ewidencja!$A$8:$A$759=D2625,IF(ewidencja!$C$8:$C$759=E2625,ewidencja!$G$8:$G$759,0),0))</f>
        <v>0</v>
      </c>
    </row>
    <row r="2626" s="112" customFormat="true" ht="38.25" hidden="false" customHeight="true" outlineLevel="0" collapsed="false">
      <c r="A2626" s="49" t="n">
        <v>6257</v>
      </c>
      <c r="B2626" s="49"/>
      <c r="C2626" s="50" t="e">
        <f aca="false">INDEX((klasyfikacja!$B$2:$B$136),MATCH(A2626,klasyfikacja!$A$2:$A$136,0))</f>
        <v>#N/A</v>
      </c>
      <c r="D2626" s="98" t="n">
        <v>921</v>
      </c>
      <c r="E2626" s="102" t="n">
        <v>6257</v>
      </c>
      <c r="F2626" s="113" t="n">
        <f aca="false">SUM(G2626:H2626)</f>
        <v>9133000</v>
      </c>
      <c r="G2626" s="101" t="n">
        <f aca="false" t="array" ref="G2626:G2626">SUM(IF(ewidencja!$A$8:$A$759=D2626,IF(ewidencja!$C$8:$C$759=E2626,ewidencja!$F$8:$F$759,0),0))</f>
        <v>9133000</v>
      </c>
      <c r="H2626" s="101" t="n">
        <f aca="false" t="array" ref="H2626:H2626">SUM(IF(ewidencja!$A$8:$A$759=D2626,IF(ewidencja!$C$8:$C$759=E2626,ewidencja!$G$8:$G$759,0),0))</f>
        <v>0</v>
      </c>
    </row>
    <row r="2627" s="112" customFormat="true" ht="38.25" hidden="true" customHeight="true" outlineLevel="0" collapsed="false">
      <c r="A2627" s="49" t="s">
        <v>787</v>
      </c>
      <c r="B2627" s="49"/>
      <c r="C2627" s="50" t="str">
        <f aca="false">INDEX((klasyfikacja!$B$2:$B$136),MATCH(A2627,klasyfikacja!$A$2:$A$136,0))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627" s="98" t="n">
        <v>921</v>
      </c>
      <c r="E2627" s="102" t="n">
        <v>6258</v>
      </c>
      <c r="F2627" s="100" t="n">
        <f aca="false">SUM(G2627:H2627)</f>
        <v>0</v>
      </c>
      <c r="G2627" s="101" t="n">
        <f aca="false" t="array" ref="G2627:G2627">SUM(IF(ewidencja!$A$8:$A$759=D2627,IF(ewidencja!$C$8:$C$759=E2627,ewidencja!$F$8:$F$759,0),0))</f>
        <v>0</v>
      </c>
      <c r="H2627" s="101" t="n">
        <f aca="false" t="array" ref="H2627:H2627">SUM(IF(ewidencja!$A$8:$A$759=D2627,IF(ewidencja!$C$8:$C$759=E2627,ewidencja!$G$8:$G$759,0),0))</f>
        <v>0</v>
      </c>
    </row>
    <row r="2628" s="112" customFormat="true" ht="63.75" hidden="false" customHeight="false" outlineLevel="0" collapsed="false">
      <c r="A2628" s="49" t="n">
        <v>6259</v>
      </c>
      <c r="B2628" s="49"/>
      <c r="C2628" s="50" t="e">
        <f aca="false">INDEX((klasyfikacja!$B$2:$B$136),MATCH(A2628,klasyfikacja!$A$2:$A$136,0))</f>
        <v>#N/A</v>
      </c>
      <c r="D2628" s="98" t="n">
        <v>921</v>
      </c>
      <c r="E2628" s="102" t="n">
        <v>6259</v>
      </c>
      <c r="F2628" s="113" t="n">
        <f aca="false">SUM(G2628:H2628)</f>
        <v>1076923</v>
      </c>
      <c r="G2628" s="101" t="n">
        <f aca="false" t="array" ref="G2628:G2628">SUM(IF(ewidencja!$A$8:$A$759=D2628,IF(ewidencja!$C$8:$C$759=E2628,ewidencja!$F$8:$F$759,0),0))</f>
        <v>1076923</v>
      </c>
      <c r="H2628" s="101" t="n">
        <f aca="false" t="array" ref="H2628:H2628">SUM(IF(ewidencja!$A$8:$A$759=D2628,IF(ewidencja!$C$8:$C$759=E2628,ewidencja!$G$8:$G$759,0),0))</f>
        <v>0</v>
      </c>
    </row>
    <row r="2629" s="112" customFormat="true" ht="25.5" hidden="true" customHeight="true" outlineLevel="0" collapsed="false">
      <c r="A2629" s="114" t="s">
        <v>789</v>
      </c>
      <c r="B2629" s="49"/>
      <c r="C2629" s="115" t="str">
        <f aca="false">INDEX((klasyfikacja!$B$2:$B$136),MATCH(A2629,klasyfikacja!$A$2:$A$136,0))</f>
        <v>Dotacja otrzymana z państwowych funduszy celowych na finansowanie lub dofinansowanie kosztów realizacji inwestycji i zakupów inwestycyjnych jednostek sektora finansów publicznych</v>
      </c>
      <c r="D2629" s="98" t="n">
        <v>921</v>
      </c>
      <c r="E2629" s="102" t="n">
        <v>6260</v>
      </c>
      <c r="F2629" s="116" t="n">
        <f aca="false">SUM(G2629:H2629)</f>
        <v>0</v>
      </c>
      <c r="G2629" s="117" t="n">
        <f aca="false" t="array" ref="G2629:G2629">SUM(IF(ewidencja!$A$8:$A$759=D2629,IF(ewidencja!$C$8:$C$759=E2629,ewidencja!$F$8:$F$759,0),0))</f>
        <v>0</v>
      </c>
      <c r="H2629" s="117" t="n">
        <f aca="false" t="array" ref="H2629:H2629">SUM(IF(ewidencja!$A$8:$A$759=D2629,IF(ewidencja!$C$8:$C$759=E2629,ewidencja!$G$8:$G$759,0),0))</f>
        <v>0</v>
      </c>
    </row>
    <row r="2630" s="112" customFormat="true" ht="25.5" hidden="true" customHeight="true" outlineLevel="0" collapsed="false">
      <c r="A2630" s="49" t="s">
        <v>791</v>
      </c>
      <c r="B2630" s="49"/>
      <c r="C2630" s="50" t="str">
        <f aca="false">INDEX((klasyfikacja!$B$2:$B$136),MATCH(A2630,klasyfikacja!$A$2:$A$136,0))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630" s="98" t="n">
        <v>921</v>
      </c>
      <c r="E2630" s="102" t="n">
        <v>6280</v>
      </c>
      <c r="F2630" s="100" t="n">
        <f aca="false">SUM(G2630:H2630)</f>
        <v>0</v>
      </c>
      <c r="G2630" s="101" t="n">
        <f aca="false" t="array" ref="G2630:G2630">SUM(IF(ewidencja!$A$8:$A$759=D2630,IF(ewidencja!$C$8:$C$759=E2630,ewidencja!$F$8:$F$759,0),0))</f>
        <v>0</v>
      </c>
      <c r="H2630" s="101" t="n">
        <f aca="false" t="array" ref="H2630:H2630">SUM(IF(ewidencja!$A$8:$A$759=D2630,IF(ewidencja!$C$8:$C$759=E2630,ewidencja!$G$8:$G$759,0),0))</f>
        <v>0</v>
      </c>
    </row>
    <row r="2631" s="112" customFormat="true" ht="25.5" hidden="false" customHeight="true" outlineLevel="0" collapsed="false">
      <c r="A2631" s="49" t="n">
        <v>6290</v>
      </c>
      <c r="B2631" s="49"/>
      <c r="C2631" s="50" t="e">
        <f aca="false">INDEX((klasyfikacja!$B$2:$B$136),MATCH(A2631,klasyfikacja!$A$2:$A$136,0))</f>
        <v>#N/A</v>
      </c>
      <c r="D2631" s="98" t="n">
        <v>921</v>
      </c>
      <c r="E2631" s="102" t="n">
        <v>6290</v>
      </c>
      <c r="F2631" s="113" t="n">
        <f aca="false">SUM(G2631:H2631)</f>
        <v>420000</v>
      </c>
      <c r="G2631" s="101" t="n">
        <f aca="false" t="array" ref="G2631:G2631">SUM(IF(ewidencja!$A$8:$A$759=D2631,IF(ewidencja!$C$8:$C$759=E2631,ewidencja!$F$8:$F$759,0),0))</f>
        <v>420000</v>
      </c>
      <c r="H2631" s="101" t="n">
        <f aca="false" t="array" ref="H2631:H2631">SUM(IF(ewidencja!$A$8:$A$759=D2631,IF(ewidencja!$C$8:$C$759=E2631,ewidencja!$G$8:$G$759,0),0))</f>
        <v>0</v>
      </c>
    </row>
    <row r="2632" s="112" customFormat="true" ht="12.75" hidden="true" customHeight="true" outlineLevel="0" collapsed="false">
      <c r="A2632" s="49" t="s">
        <v>797</v>
      </c>
      <c r="B2632" s="49"/>
      <c r="C2632" s="50" t="str">
        <f aca="false">INDEX((klasyfikacja!$B$2:$B$136),MATCH(A2632,klasyfikacja!$A$2:$A$136,0))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2632" s="98" t="n">
        <v>921</v>
      </c>
      <c r="E2632" s="102" t="n">
        <v>6291</v>
      </c>
      <c r="F2632" s="100" t="n">
        <f aca="false">SUM(G2632:H2632)</f>
        <v>0</v>
      </c>
      <c r="G2632" s="101" t="n">
        <f aca="false" t="array" ref="G2632:G2632">SUM(IF(ewidencja!$A$8:$A$759=D2632,IF(ewidencja!$C$8:$C$759=E2632,ewidencja!$F$8:$F$759,0),0))</f>
        <v>0</v>
      </c>
      <c r="H2632" s="101" t="n">
        <f aca="false" t="array" ref="H2632:H2632">SUM(IF(ewidencja!$A$8:$A$759=D2632,IF(ewidencja!$C$8:$C$759=E2632,ewidencja!$G$8:$G$759,0),0))</f>
        <v>0</v>
      </c>
    </row>
    <row r="2633" s="112" customFormat="true" ht="38.25" hidden="true" customHeight="true" outlineLevel="0" collapsed="false">
      <c r="A2633" s="49" t="s">
        <v>801</v>
      </c>
      <c r="B2633" s="49"/>
      <c r="C2633" s="50" t="str">
        <f aca="false">INDEX((klasyfikacja!$B$2:$B$136),MATCH(A2633,klasyfikacja!$A$2:$A$136,0))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633" s="98" t="n">
        <v>921</v>
      </c>
      <c r="E2633" s="102" t="n">
        <v>6296</v>
      </c>
      <c r="F2633" s="100" t="n">
        <f aca="false">SUM(G2633:H2633)</f>
        <v>0</v>
      </c>
      <c r="G2633" s="101" t="n">
        <f aca="false" t="array" ref="G2633:G2633">SUM(IF(ewidencja!$A$8:$A$759=D2633,IF(ewidencja!$C$8:$C$759=E2633,ewidencja!$F$8:$F$759,0),0))</f>
        <v>0</v>
      </c>
      <c r="H2633" s="101" t="n">
        <f aca="false" t="array" ref="H2633:H2633">SUM(IF(ewidencja!$A$8:$A$759=D2633,IF(ewidencja!$C$8:$C$759=E2633,ewidencja!$G$8:$G$759,0),0))</f>
        <v>0</v>
      </c>
    </row>
    <row r="2634" s="112" customFormat="true" ht="38.25" hidden="true" customHeight="true" outlineLevel="0" collapsed="false">
      <c r="A2634" s="49" t="s">
        <v>803</v>
      </c>
      <c r="B2634" s="49"/>
      <c r="C2634" s="50" t="str">
        <f aca="false">INDEX((klasyfikacja!$B$2:$B$136),MATCH(A2634,klasyfikacja!$A$2:$A$136,0))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634" s="98" t="n">
        <v>921</v>
      </c>
      <c r="E2634" s="102" t="n">
        <v>6297</v>
      </c>
      <c r="F2634" s="100" t="n">
        <f aca="false">SUM(G2634:H2634)</f>
        <v>0</v>
      </c>
      <c r="G2634" s="101" t="n">
        <f aca="false" t="array" ref="G2634:G2634">SUM(IF(ewidencja!$A$8:$A$759=D2634,IF(ewidencja!$C$8:$C$759=E2634,ewidencja!$F$8:$F$759,0),0))</f>
        <v>0</v>
      </c>
      <c r="H2634" s="101" t="n">
        <f aca="false" t="array" ref="H2634:H2634">SUM(IF(ewidencja!$A$8:$A$759=D2634,IF(ewidencja!$C$8:$C$759=E2634,ewidencja!$G$8:$G$759,0),0))</f>
        <v>0</v>
      </c>
    </row>
    <row r="2635" s="112" customFormat="true" ht="63.75" hidden="true" customHeight="true" outlineLevel="0" collapsed="false">
      <c r="A2635" s="49" t="s">
        <v>805</v>
      </c>
      <c r="B2635" s="49"/>
      <c r="C2635" s="50" t="str">
        <f aca="false">INDEX((klasyfikacja!$B$2:$B$136),MATCH(A2635,klasyfikacja!$A$2:$A$136,0))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635" s="98" t="n">
        <v>921</v>
      </c>
      <c r="E2635" s="102" t="n">
        <v>6298</v>
      </c>
      <c r="F2635" s="113" t="n">
        <f aca="false">SUM(G2635:H2635)</f>
        <v>0</v>
      </c>
      <c r="G2635" s="101" t="n">
        <f aca="false" t="array" ref="G2635:G2635">SUM(IF(ewidencja!$A$8:$A$759=D2635,IF(ewidencja!$C$8:$C$759=E2635,ewidencja!$F$8:$F$759,0),0))</f>
        <v>0</v>
      </c>
      <c r="H2635" s="101" t="n">
        <f aca="false" t="array" ref="H2635:H2635">SUM(IF(ewidencja!$A$8:$A$759=D2635,IF(ewidencja!$C$8:$C$759=E2635,ewidencja!$G$8:$G$759,0),0))</f>
        <v>0</v>
      </c>
    </row>
    <row r="2636" s="112" customFormat="true" ht="51" hidden="true" customHeight="false" outlineLevel="0" collapsed="false">
      <c r="A2636" s="49" t="s">
        <v>807</v>
      </c>
      <c r="B2636" s="49"/>
      <c r="C2636" s="50" t="str">
        <f aca="false">INDEX((klasyfikacja!$B$2:$B$136),MATCH(A2636,klasyfikacja!$A$2:$A$136,0))</f>
        <v>Środki na dofinansowanie własnych inwestycji gmin, powiatów (związków gmin, związków powiatowo-gminnych, związków powiatów), samorządów województw, pozyskane z innych źródeł (Współfinansowanie programów i projektów realizowanych ze środków, o których mowa w art. 5 ust. 3 ustawy, z wyłączeniem środków, o których mowa w art. 5 ust. 3 pkt 2, pkt 5 lit. c i d oraz pkt 6 ustawy)</v>
      </c>
      <c r="D2636" s="98" t="n">
        <v>921</v>
      </c>
      <c r="E2636" s="102" t="n">
        <v>6299</v>
      </c>
      <c r="F2636" s="113" t="n">
        <f aca="false">SUM(G2636:H2636)</f>
        <v>0</v>
      </c>
      <c r="G2636" s="101" t="n">
        <f aca="false" t="array" ref="G2636:G2636">SUM(IF(ewidencja!$A$8:$A$759=D2636,IF(ewidencja!$C$8:$C$759=E2636,ewidencja!$F$8:$F$759,0),0))</f>
        <v>0</v>
      </c>
      <c r="H2636" s="101" t="n">
        <f aca="false" t="array" ref="H2636:H2636">SUM(IF(ewidencja!$A$8:$A$759=D2636,IF(ewidencja!$C$8:$C$759=E2636,ewidencja!$G$8:$G$759,0),0))</f>
        <v>0</v>
      </c>
    </row>
    <row r="2637" s="112" customFormat="true" ht="12.75" hidden="true" customHeight="true" outlineLevel="0" collapsed="false">
      <c r="A2637" s="49" t="s">
        <v>809</v>
      </c>
      <c r="B2637" s="49"/>
      <c r="C2637" s="50" t="str">
        <f aca="false">INDEX((klasyfikacja!$B$2:$B$136),MATCH(A2637,klasyfikacja!$A$2:$A$136,0))</f>
        <v>Dotacja celowa otrzymana z tytułu pomocy finansowej udzielanej między jednostkami samorządu terytorialnego na dofinansowanie własnych zadań inwestycyjnych i zakupów inwestycyjnych</v>
      </c>
      <c r="D2637" s="98" t="n">
        <v>921</v>
      </c>
      <c r="E2637" s="102" t="n">
        <v>6300</v>
      </c>
      <c r="F2637" s="100" t="n">
        <f aca="false">SUM(G2637:H2637)</f>
        <v>0</v>
      </c>
      <c r="G2637" s="101" t="n">
        <f aca="false" t="array" ref="G2637:G2637">SUM(IF(ewidencja!$A$8:$A$759=D2637,IF(ewidencja!$C$8:$C$759=E2637,ewidencja!$F$8:$F$759,0),0))</f>
        <v>0</v>
      </c>
      <c r="H2637" s="101" t="n">
        <f aca="false" t="array" ref="H2637:H2637">SUM(IF(ewidencja!$A$8:$A$759=D2637,IF(ewidencja!$C$8:$C$759=E2637,ewidencja!$G$8:$G$759,0),0))</f>
        <v>0</v>
      </c>
    </row>
    <row r="2638" s="112" customFormat="true" ht="12.75" hidden="true" customHeight="true" outlineLevel="0" collapsed="false">
      <c r="A2638" s="49" t="s">
        <v>811</v>
      </c>
      <c r="B2638" s="49"/>
      <c r="C2638" s="50" t="str">
        <f aca="false">INDEX((klasyfikacja!$B$2:$B$136),MATCH(A2638,klasyfikacja!$A$2:$A$136,0))</f>
        <v>Dotacja celowa otrzymana z budżetu państwa na inwestycje i zakupy inwestycyjne z zakresu administracji rządowej oraz innych zadań zleconych gminom ustawami</v>
      </c>
      <c r="D2638" s="98" t="n">
        <v>921</v>
      </c>
      <c r="E2638" s="102" t="n">
        <v>6310</v>
      </c>
      <c r="F2638" s="100" t="n">
        <f aca="false">SUM(G2638:H2638)</f>
        <v>0</v>
      </c>
      <c r="G2638" s="101" t="n">
        <f aca="false" t="array" ref="G2638:G2638">SUM(IF(ewidencja!$A$8:$A$759=D2638,IF(ewidencja!$C$8:$C$759=E2638,ewidencja!$F$8:$F$759,0),0))</f>
        <v>0</v>
      </c>
      <c r="H2638" s="101" t="n">
        <f aca="false" t="array" ref="H2638:H2638">SUM(IF(ewidencja!$A$8:$A$759=D2638,IF(ewidencja!$C$8:$C$759=E2638,ewidencja!$G$8:$G$759,0),0))</f>
        <v>0</v>
      </c>
    </row>
    <row r="2639" s="112" customFormat="true" ht="25.5" hidden="true" customHeight="true" outlineLevel="0" collapsed="false">
      <c r="A2639" s="49" t="s">
        <v>813</v>
      </c>
      <c r="B2639" s="49"/>
      <c r="C2639" s="50" t="str">
        <f aca="false">INDEX((klasyfikacja!$B$2:$B$136),MATCH(A2639,klasyfikacja!$A$2:$A$136,0))</f>
        <v>Dotacja celowa otrzymana z budżetu państwa na inwestycje i zakupy inwestycyjne realizowane przez gminę na podstawie porozumień z organami administracji rządowej</v>
      </c>
      <c r="D2639" s="98" t="n">
        <v>921</v>
      </c>
      <c r="E2639" s="102" t="n">
        <v>6320</v>
      </c>
      <c r="F2639" s="100" t="n">
        <f aca="false">SUM(G2639:H2639)</f>
        <v>0</v>
      </c>
      <c r="G2639" s="101" t="n">
        <f aca="false" t="array" ref="G2639:G2639">SUM(IF(ewidencja!$A$8:$A$759=D2639,IF(ewidencja!$C$8:$C$759=E2639,ewidencja!$F$8:$F$759,0),0))</f>
        <v>0</v>
      </c>
      <c r="H2639" s="101" t="n">
        <f aca="false" t="array" ref="H2639:H2639">SUM(IF(ewidencja!$A$8:$A$759=D2639,IF(ewidencja!$C$8:$C$759=E2639,ewidencja!$G$8:$G$759,0),0))</f>
        <v>0</v>
      </c>
    </row>
    <row r="2640" s="112" customFormat="true" ht="12.75" hidden="true" customHeight="true" outlineLevel="0" collapsed="false">
      <c r="A2640" s="49" t="s">
        <v>815</v>
      </c>
      <c r="B2640" s="49"/>
      <c r="C2640" s="50" t="str">
        <f aca="false">INDEX((klasyfikacja!$B$2:$B$136),MATCH(A2640,klasyfikacja!$A$2:$A$136,0))</f>
        <v>Dotacja celowa otrzymana z budżetu państwa na realizację inwestycji i zakupów inwestycyjnych własnych gmin (związków gmin, związków powiatowo-gminnych)</v>
      </c>
      <c r="D2640" s="98" t="n">
        <v>921</v>
      </c>
      <c r="E2640" s="102" t="n">
        <v>6330</v>
      </c>
      <c r="F2640" s="100" t="n">
        <f aca="false">SUM(G2640:H2640)</f>
        <v>0</v>
      </c>
      <c r="G2640" s="101" t="n">
        <f aca="false" t="array" ref="G2640:G2640">SUM(IF(ewidencja!$A$8:$A$759=D2640,IF(ewidencja!$C$8:$C$759=E2640,ewidencja!$F$8:$F$759,0),0))</f>
        <v>0</v>
      </c>
      <c r="H2640" s="101" t="n">
        <f aca="false" t="array" ref="H2640:H2640">SUM(IF(ewidencja!$A$8:$A$759=D2640,IF(ewidencja!$C$8:$C$759=E2640,ewidencja!$G$8:$G$759,0),0))</f>
        <v>0</v>
      </c>
    </row>
    <row r="2641" s="112" customFormat="true" ht="12.75" hidden="true" customHeight="true" outlineLevel="0" collapsed="false">
      <c r="A2641" s="49" t="s">
        <v>817</v>
      </c>
      <c r="B2641" s="49"/>
      <c r="C2641" s="50" t="str">
        <f aca="false">INDEX((klasyfikacja!$B$2:$B$136),MATCH(A2641,klasyfikacja!$A$2:$A$136,0))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641" s="98" t="n">
        <v>921</v>
      </c>
      <c r="E2641" s="102" t="n">
        <v>6340</v>
      </c>
      <c r="F2641" s="100" t="n">
        <f aca="false">SUM(G2641:H2641)</f>
        <v>0</v>
      </c>
      <c r="G2641" s="101" t="n">
        <f aca="false" t="array" ref="G2641:G2641">SUM(IF(ewidencja!$A$8:$A$759=D2641,IF(ewidencja!$C$8:$C$759=E2641,ewidencja!$F$8:$F$759,0),0))</f>
        <v>0</v>
      </c>
      <c r="H2641" s="101" t="n">
        <f aca="false" t="array" ref="H2641:H2641">SUM(IF(ewidencja!$A$8:$A$759=D2641,IF(ewidencja!$C$8:$C$759=E2641,ewidencja!$G$8:$G$759,0),0))</f>
        <v>0</v>
      </c>
    </row>
    <row r="2642" s="112" customFormat="true" ht="12.75" hidden="true" customHeight="true" outlineLevel="0" collapsed="false">
      <c r="A2642" s="49" t="s">
        <v>821</v>
      </c>
      <c r="B2642" s="49"/>
      <c r="C2642" s="50" t="str">
        <f aca="false">INDEX((klasyfikacja!$B$2:$B$136),MATCH(A2642,klasyfikacja!$A$2:$A$136,0))</f>
        <v>Dotacja celowa otrzymana z budżetu państwa na inwestycje i zakupy inwestycyjne z zakresu administracji rządowej oraz inne zadania zlecone ustawami realizowane przez powiat</v>
      </c>
      <c r="D2642" s="98" t="n">
        <v>921</v>
      </c>
      <c r="E2642" s="102" t="n">
        <v>6410</v>
      </c>
      <c r="F2642" s="100" t="n">
        <f aca="false">SUM(G2642:H2642)</f>
        <v>0</v>
      </c>
      <c r="G2642" s="101" t="n">
        <f aca="false" t="array" ref="G2642:G2642">SUM(IF(ewidencja!$A$8:$A$759=D2642,IF(ewidencja!$C$8:$C$759=E2642,ewidencja!$F$8:$F$759,0),0))</f>
        <v>0</v>
      </c>
      <c r="H2642" s="101" t="n">
        <f aca="false" t="array" ref="H2642:H2642">SUM(IF(ewidencja!$A$8:$A$759=D2642,IF(ewidencja!$C$8:$C$759=E2642,ewidencja!$G$8:$G$759,0),0))</f>
        <v>0</v>
      </c>
    </row>
    <row r="2643" s="112" customFormat="true" ht="12.75" hidden="true" customHeight="true" outlineLevel="0" collapsed="false">
      <c r="A2643" s="49" t="s">
        <v>823</v>
      </c>
      <c r="B2643" s="49"/>
      <c r="C2643" s="50" t="str">
        <f aca="false">INDEX((klasyfikacja!$B$2:$B$136),MATCH(A2643,klasyfikacja!$A$2:$A$136,0))</f>
        <v>Dotacja celowa otrzymana z budżetu państwa na inwestycje i zakupy inwestycyjne realizowane przez powiat na podstawie porozumień z organami administracji rządowej</v>
      </c>
      <c r="D2643" s="98" t="n">
        <v>921</v>
      </c>
      <c r="E2643" s="102" t="n">
        <v>6420</v>
      </c>
      <c r="F2643" s="100" t="n">
        <f aca="false">SUM(G2643:H2643)</f>
        <v>0</v>
      </c>
      <c r="G2643" s="101" t="n">
        <f aca="false" t="array" ref="G2643:G2643">SUM(IF(ewidencja!$A$8:$A$759=D2643,IF(ewidencja!$C$8:$C$759=E2643,ewidencja!$F$8:$F$759,0),0))</f>
        <v>0</v>
      </c>
      <c r="H2643" s="101" t="n">
        <f aca="false" t="array" ref="H2643:H2643">SUM(IF(ewidencja!$A$8:$A$759=D2643,IF(ewidencja!$C$8:$C$759=E2643,ewidencja!$G$8:$G$759,0),0))</f>
        <v>0</v>
      </c>
    </row>
    <row r="2644" s="112" customFormat="true" ht="12.75" hidden="true" customHeight="true" outlineLevel="0" collapsed="false">
      <c r="A2644" s="49" t="s">
        <v>825</v>
      </c>
      <c r="B2644" s="49"/>
      <c r="C2644" s="50" t="str">
        <f aca="false">INDEX((klasyfikacja!$B$2:$B$136),MATCH(A2644,klasyfikacja!$A$2:$A$136,0))</f>
        <v>Dotacja celowa otrzymana z budżetu państwa na realizację inwestycji i zakupów inwestycyjnych własnych powiatu</v>
      </c>
      <c r="D2644" s="98" t="n">
        <v>921</v>
      </c>
      <c r="E2644" s="102" t="n">
        <v>6430</v>
      </c>
      <c r="F2644" s="100" t="n">
        <f aca="false">SUM(G2644:H2644)</f>
        <v>0</v>
      </c>
      <c r="G2644" s="101" t="n">
        <f aca="false" t="array" ref="G2644:G2644">SUM(IF(ewidencja!$A$8:$A$759=D2644,IF(ewidencja!$C$8:$C$759=E2644,ewidencja!$F$8:$F$759,0),0))</f>
        <v>0</v>
      </c>
      <c r="H2644" s="101" t="n">
        <f aca="false" t="array" ref="H2644:H2644">SUM(IF(ewidencja!$A$8:$A$759=D2644,IF(ewidencja!$C$8:$C$759=E2644,ewidencja!$G$8:$G$759,0),0))</f>
        <v>0</v>
      </c>
    </row>
    <row r="2645" s="112" customFormat="true" ht="12.75" hidden="true" customHeight="true" outlineLevel="0" collapsed="false">
      <c r="A2645" s="49" t="s">
        <v>827</v>
      </c>
      <c r="B2645" s="49"/>
      <c r="C2645" s="50" t="str">
        <f aca="false">INDEX((klasyfikacja!$B$2:$B$136),MATCH(A2645,klasyfikacja!$A$2:$A$136,0))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645" s="98" t="n">
        <v>921</v>
      </c>
      <c r="E2645" s="102" t="n">
        <v>6440</v>
      </c>
      <c r="F2645" s="100" t="n">
        <f aca="false">SUM(G2645:H2645)</f>
        <v>0</v>
      </c>
      <c r="G2645" s="101" t="n">
        <f aca="false" t="array" ref="G2645:G2645">SUM(IF(ewidencja!$A$8:$A$759=D2645,IF(ewidencja!$C$8:$C$759=E2645,ewidencja!$F$8:$F$759,0),0))</f>
        <v>0</v>
      </c>
      <c r="H2645" s="101" t="n">
        <f aca="false" t="array" ref="H2645:H2645">SUM(IF(ewidencja!$A$8:$A$759=D2645,IF(ewidencja!$C$8:$C$759=E2645,ewidencja!$G$8:$G$759,0),0))</f>
        <v>0</v>
      </c>
    </row>
    <row r="2646" s="112" customFormat="true" ht="12.75" hidden="true" customHeight="true" outlineLevel="0" collapsed="false">
      <c r="A2646" s="49" t="s">
        <v>829</v>
      </c>
      <c r="B2646" s="49"/>
      <c r="C2646" s="50" t="str">
        <f aca="false">INDEX((klasyfikacja!$B$2:$B$136),MATCH(A2646,klasyfikacja!$A$2:$A$136,0))</f>
        <v>Dotacja celowa otrzymana z gminy na inwestycje i zakupy inwestycyjne realizowane na podstawie porozumień (umów) między jednostkami samorządu terytorialnego</v>
      </c>
      <c r="D2646" s="98" t="n">
        <v>921</v>
      </c>
      <c r="E2646" s="102" t="n">
        <v>6610</v>
      </c>
      <c r="F2646" s="100" t="n">
        <f aca="false">SUM(G2646:H2646)</f>
        <v>0</v>
      </c>
      <c r="G2646" s="101" t="n">
        <f aca="false" t="array" ref="G2646:G2646">SUM(IF(ewidencja!$A$8:$A$759=D2646,IF(ewidencja!$C$8:$C$759=E2646,ewidencja!$F$8:$F$759,0),0))</f>
        <v>0</v>
      </c>
      <c r="H2646" s="101" t="n">
        <f aca="false" t="array" ref="H2646:H2646">SUM(IF(ewidencja!$A$8:$A$759=D2646,IF(ewidencja!$C$8:$C$759=E2646,ewidencja!$G$8:$G$759,0),0))</f>
        <v>0</v>
      </c>
    </row>
    <row r="2647" s="112" customFormat="true" ht="12.75" hidden="true" customHeight="true" outlineLevel="0" collapsed="false">
      <c r="A2647" s="49" t="s">
        <v>831</v>
      </c>
      <c r="B2647" s="49"/>
      <c r="C2647" s="50" t="str">
        <f aca="false">INDEX((klasyfikacja!$B$2:$B$136),MATCH(A2647,klasyfikacja!$A$2:$A$136,0))</f>
        <v>Dotacja celowa otrzymana z powiatu na inwestycje i zakupy inwestycyjne realizowane na podstawie porozumień (umów) między jednostkami samorządu terytorialnego</v>
      </c>
      <c r="D2647" s="98" t="n">
        <v>921</v>
      </c>
      <c r="E2647" s="102" t="n">
        <v>6620</v>
      </c>
      <c r="F2647" s="100" t="n">
        <f aca="false">SUM(G2647:H2647)</f>
        <v>0</v>
      </c>
      <c r="G2647" s="101" t="n">
        <f aca="false" t="array" ref="G2647:G2647">SUM(IF(ewidencja!$A$8:$A$759=D2647,IF(ewidencja!$C$8:$C$759=E2647,ewidencja!$F$8:$F$759,0),0))</f>
        <v>0</v>
      </c>
      <c r="H2647" s="101" t="n">
        <f aca="false" t="array" ref="H2647:H2647">SUM(IF(ewidencja!$A$8:$A$759=D2647,IF(ewidencja!$C$8:$C$759=E2647,ewidencja!$G$8:$G$759,0),0))</f>
        <v>0</v>
      </c>
    </row>
    <row r="2648" s="112" customFormat="true" ht="25.5" hidden="true" customHeight="true" outlineLevel="0" collapsed="false">
      <c r="A2648" s="114" t="s">
        <v>833</v>
      </c>
      <c r="B2648" s="49"/>
      <c r="C2648" s="115" t="str">
        <f aca="false">INDEX((klasyfikacja!$B$2:$B$136),MATCH(A2648,klasyfikacja!$A$2:$A$136,0))</f>
        <v>Dotacja celowa otrzymana z samorządu województwa na inwestycje i zakupy inwestycyjne realizowane na podstawie porozumień (umów) między jednostkami samorządu terytorialnego</v>
      </c>
      <c r="D2648" s="98" t="n">
        <v>921</v>
      </c>
      <c r="E2648" s="102" t="n">
        <v>6630</v>
      </c>
      <c r="F2648" s="116" t="n">
        <f aca="false">SUM(G2648:H2648)</f>
        <v>0</v>
      </c>
      <c r="G2648" s="117" t="n">
        <f aca="false" t="array" ref="G2648:G2648">SUM(IF(ewidencja!$A$8:$A$759=D2648,IF(ewidencja!$C$8:$C$759=E2648,ewidencja!$F$8:$F$759,0),0))</f>
        <v>0</v>
      </c>
      <c r="H2648" s="117" t="n">
        <f aca="false" t="array" ref="H2648:H2648">SUM(IF(ewidencja!$A$8:$A$759=D2648,IF(ewidencja!$C$8:$C$759=E2648,ewidencja!$G$8:$G$759,0),0))</f>
        <v>0</v>
      </c>
    </row>
    <row r="2649" s="112" customFormat="true" ht="51" hidden="true" customHeight="true" outlineLevel="0" collapsed="false">
      <c r="A2649" s="49" t="s">
        <v>835</v>
      </c>
      <c r="B2649" s="49"/>
      <c r="C2649" s="50" t="str">
        <f aca="false">INDEX((klasyfikacja!$B$2:$B$136),MATCH(A2649,klasyfikacja!$A$2:$A$136,0))</f>
        <v>Dotacja celowa otrzymana z samorządu województwa na inwestycje i zakupy inwestycyjne realizowane na podstawie porozumień (umów) między jednostkami samorządu terytorialnego (Współfinansowanie programów i projektów realizowanych ze środków, o których mowa w art. 5 ust. 3 ustawy, z wyłączeniem środków, o których mowa w art. 5 ust. 3 pkt 2, pkt 5 lit. c i d oraz pkt 6 ustawy)</v>
      </c>
      <c r="D2649" s="98" t="n">
        <v>921</v>
      </c>
      <c r="E2649" s="102" t="n">
        <v>6639</v>
      </c>
      <c r="F2649" s="100" t="n">
        <f aca="false">SUM(G2649:H2649)</f>
        <v>0</v>
      </c>
      <c r="G2649" s="101" t="n">
        <f aca="false" t="array" ref="G2649:G2649">SUM(IF(ewidencja!$A$8:$A$759=D2649,IF(ewidencja!$C$8:$C$759=E2649,ewidencja!$F$8:$F$759,0),0))</f>
        <v>0</v>
      </c>
      <c r="H2649" s="101" t="n">
        <f aca="false" t="array" ref="H2649:H2649">SUM(IF(ewidencja!$A$8:$A$759=D2649,IF(ewidencja!$C$8:$C$759=E2649,ewidencja!$G$8:$G$759,0),0))</f>
        <v>0</v>
      </c>
    </row>
    <row r="2650" s="112" customFormat="true" ht="38.25" hidden="true" customHeight="true" outlineLevel="0" collapsed="false">
      <c r="A2650" s="49" t="s">
        <v>837</v>
      </c>
      <c r="B2650" s="49"/>
      <c r="C2650" s="50" t="str">
        <f aca="false">INDEX((klasyfikacja!$B$2:$B$136),MATCH(A2650,klasyfikacja!$A$2:$A$136,0))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650" s="98" t="n">
        <v>921</v>
      </c>
      <c r="E2650" s="102" t="n">
        <v>6660</v>
      </c>
      <c r="F2650" s="100" t="n">
        <f aca="false">SUM(G2650:H2650)</f>
        <v>0</v>
      </c>
      <c r="G2650" s="101" t="n">
        <f aca="false" t="array" ref="G2650:G2650">SUM(IF(ewidencja!$A$8:$A$759=D2650,IF(ewidencja!$C$8:$C$759=E2650,ewidencja!$F$8:$F$759,0),0))</f>
        <v>0</v>
      </c>
      <c r="H2650" s="101" t="n">
        <f aca="false" t="array" ref="H2650:H2650">SUM(IF(ewidencja!$A$8:$A$759=D2650,IF(ewidencja!$C$8:$C$759=E2650,ewidencja!$G$8:$G$759,0),0))</f>
        <v>0</v>
      </c>
    </row>
    <row r="2651" s="112" customFormat="true" ht="25.5" hidden="true" customHeight="true" outlineLevel="0" collapsed="false">
      <c r="A2651" s="49" t="s">
        <v>839</v>
      </c>
      <c r="B2651" s="49"/>
      <c r="C2651" s="50" t="str">
        <f aca="false">INDEX((klasyfikacja!$B$2:$B$136),MATCH(A2651,klasyfikacja!$A$2:$A$136,0))</f>
        <v>Wpłata środków finansowych z niewykorzystanych w terminie wydatków, które nie wygasają z upływem roku budżetowego</v>
      </c>
      <c r="D2651" s="98" t="n">
        <v>921</v>
      </c>
      <c r="E2651" s="102" t="n">
        <v>6680</v>
      </c>
      <c r="F2651" s="100" t="n">
        <f aca="false">SUM(G2651:H2651)</f>
        <v>0</v>
      </c>
      <c r="G2651" s="101" t="n">
        <f aca="false" t="array" ref="G2651:G2651">SUM(IF(ewidencja!$A$8:$A$759=D2651,IF(ewidencja!$C$8:$C$759=E2651,ewidencja!$F$8:$F$759,0),0))</f>
        <v>0</v>
      </c>
      <c r="H2651" s="101" t="n">
        <f aca="false" t="array" ref="H2651:H2651">SUM(IF(ewidencja!$A$8:$A$759=D2651,IF(ewidencja!$C$8:$C$759=E2651,ewidencja!$G$8:$G$759,0),0))</f>
        <v>0</v>
      </c>
    </row>
    <row r="2652" s="112" customFormat="true" ht="12.75" hidden="true" customHeight="true" outlineLevel="0" collapsed="false">
      <c r="A2652" s="49" t="s">
        <v>841</v>
      </c>
      <c r="B2652" s="49"/>
      <c r="C2652" s="50" t="str">
        <f aca="false">INDEX((klasyfikacja!$B$2:$B$136),MATCH(A2652,klasyfikacja!$A$2:$A$136,0))</f>
        <v>Wpływy ze zwrotów niewykorzystanych dotacji oraz płatności, dotyczące dochodów majątkowych</v>
      </c>
      <c r="D2652" s="105" t="n">
        <v>921</v>
      </c>
      <c r="E2652" s="106" t="n">
        <v>6690</v>
      </c>
      <c r="F2652" s="100" t="n">
        <f aca="false">SUM(G2652:H2652)</f>
        <v>0</v>
      </c>
      <c r="G2652" s="101" t="n">
        <f aca="false" t="array" ref="G2652:G2652">SUM(IF(ewidencja!$A$8:$A$759=D2652,IF(ewidencja!$C$8:$C$759=E2652,ewidencja!$F$8:$F$759,0),0))</f>
        <v>0</v>
      </c>
      <c r="H2652" s="101" t="n">
        <f aca="false" t="array" ref="H2652:H2652">SUM(IF(ewidencja!$A$8:$A$759=D2652,IF(ewidencja!$C$8:$C$759=E2652,ewidencja!$G$8:$G$759,0),0))</f>
        <v>0</v>
      </c>
    </row>
    <row r="2653" s="93" customFormat="true" ht="30.75" hidden="false" customHeight="true" outlineLevel="0" collapsed="false">
      <c r="A2653" s="88" t="n">
        <v>926</v>
      </c>
      <c r="B2653" s="88" t="n">
        <v>1</v>
      </c>
      <c r="C2653" s="89" t="s">
        <v>894</v>
      </c>
      <c r="D2653" s="90"/>
      <c r="E2653" s="90"/>
      <c r="F2653" s="91" t="n">
        <f aca="false">SUM(G2653:H2653)</f>
        <v>7241000</v>
      </c>
      <c r="G2653" s="92" t="n">
        <f aca="false">SUM(G2654+G2742)</f>
        <v>7241000</v>
      </c>
      <c r="H2653" s="92" t="n">
        <f aca="false">SUM(H2654+H2742)</f>
        <v>0</v>
      </c>
    </row>
    <row r="2654" s="51" customFormat="true" ht="18" hidden="false" customHeight="true" outlineLevel="0" collapsed="false">
      <c r="A2654" s="94"/>
      <c r="B2654" s="94"/>
      <c r="C2654" s="95" t="s">
        <v>860</v>
      </c>
      <c r="D2654" s="90"/>
      <c r="E2654" s="90"/>
      <c r="F2654" s="96" t="n">
        <f aca="false">SUM(G2654:H2654)</f>
        <v>7241000</v>
      </c>
      <c r="G2654" s="97" t="n">
        <f aca="false">SUM(G2655:G2741)</f>
        <v>7241000</v>
      </c>
      <c r="H2654" s="97" t="n">
        <f aca="false">SUM(H2655:H2741)</f>
        <v>0</v>
      </c>
      <c r="K2654" s="111"/>
    </row>
    <row r="2655" s="51" customFormat="true" ht="12.75" hidden="true" customHeight="true" outlineLevel="0" collapsed="false">
      <c r="A2655" s="49" t="s">
        <v>576</v>
      </c>
      <c r="B2655" s="49"/>
      <c r="C2655" s="50" t="str">
        <f aca="false">INDEX((klasyfikacja!$B$2:$B$136),MATCH(A2655,klasyfikacja!$A$2:$A$136,0))</f>
        <v>Wpływy z podatku dochodowego od osób fizycznych</v>
      </c>
      <c r="D2655" s="98" t="n">
        <v>926</v>
      </c>
      <c r="E2655" s="99" t="s">
        <v>501</v>
      </c>
      <c r="F2655" s="100" t="n">
        <f aca="false">SUM(G2655:H2655)</f>
        <v>0</v>
      </c>
      <c r="G2655" s="101" t="n">
        <f aca="false" t="array" ref="G2655:G2655">SUM(IF(ewidencja!$A$8:$A$759=D2655,IF(ewidencja!$C$8:$C$759=E2655,ewidencja!$F$8:$F$759,0),0))</f>
        <v>0</v>
      </c>
      <c r="H2655" s="101" t="n">
        <f aca="false" t="array" ref="H2655:H2655">SUM(IF(ewidencja!$A$8:$A$759=D2655,IF(ewidencja!$C$8:$C$759=E2655,ewidencja!$G$8:$G$759,0),0))</f>
        <v>0</v>
      </c>
      <c r="K2655" s="111"/>
    </row>
    <row r="2656" s="51" customFormat="true" ht="12.75" hidden="true" customHeight="true" outlineLevel="0" collapsed="false">
      <c r="A2656" s="49" t="s">
        <v>578</v>
      </c>
      <c r="B2656" s="49"/>
      <c r="C2656" s="50" t="str">
        <f aca="false">INDEX((klasyfikacja!$B$2:$B$136),MATCH(A2656,klasyfikacja!$A$2:$A$136,0))</f>
        <v>Wpływy z podatku dochodowego od osób prawnych</v>
      </c>
      <c r="D2656" s="98" t="n">
        <v>926</v>
      </c>
      <c r="E2656" s="102" t="s">
        <v>498</v>
      </c>
      <c r="F2656" s="100" t="n">
        <f aca="false">SUM(G2656:H2656)</f>
        <v>0</v>
      </c>
      <c r="G2656" s="101" t="n">
        <f aca="false" t="array" ref="G2656:G2656">SUM(IF(ewidencja!$A$8:$A$759=D2656,IF(ewidencja!$C$8:$C$759=E2656,ewidencja!$F$8:$F$759,0),0))</f>
        <v>0</v>
      </c>
      <c r="H2656" s="101" t="n">
        <f aca="false" t="array" ref="H2656:H2656">SUM(IF(ewidencja!$A$8:$A$759=D2656,IF(ewidencja!$C$8:$C$759=E2656,ewidencja!$G$8:$G$759,0),0))</f>
        <v>0</v>
      </c>
      <c r="K2656" s="111"/>
    </row>
    <row r="2657" s="51" customFormat="true" ht="12.75" hidden="true" customHeight="true" outlineLevel="0" collapsed="false">
      <c r="A2657" s="49" t="s">
        <v>580</v>
      </c>
      <c r="B2657" s="49"/>
      <c r="C2657" s="50" t="str">
        <f aca="false">INDEX((klasyfikacja!$B$2:$B$136),MATCH(A2657,klasyfikacja!$A$2:$A$136,0))</f>
        <v>Wpływy z części opłaty za zezwolenie na sprzedaż napojów alkoholowych w obrocie hurtowym</v>
      </c>
      <c r="D2657" s="98" t="n">
        <v>926</v>
      </c>
      <c r="E2657" s="102" t="s">
        <v>334</v>
      </c>
      <c r="F2657" s="100" t="n">
        <f aca="false">SUM(G2657:H2657)</f>
        <v>0</v>
      </c>
      <c r="G2657" s="101" t="n">
        <f aca="false" t="array" ref="G2657:G2657">SUM(IF(ewidencja!$A$8:$A$759=D2657,IF(ewidencja!$C$8:$C$759=E2657,ewidencja!$F$8:$F$759,0),0))</f>
        <v>0</v>
      </c>
      <c r="H2657" s="101" t="n">
        <f aca="false" t="array" ref="H2657:H2657">SUM(IF(ewidencja!$A$8:$A$759=D2657,IF(ewidencja!$C$8:$C$759=E2657,ewidencja!$G$8:$G$759,0),0))</f>
        <v>0</v>
      </c>
      <c r="K2657" s="111"/>
    </row>
    <row r="2658" s="51" customFormat="true" ht="12.75" hidden="true" customHeight="true" outlineLevel="0" collapsed="false">
      <c r="A2658" s="49" t="s">
        <v>582</v>
      </c>
      <c r="B2658" s="49"/>
      <c r="C2658" s="50" t="str">
        <f aca="false">INDEX((klasyfikacja!$B$2:$B$136),MATCH(A2658,klasyfikacja!$A$2:$A$136,0))</f>
        <v>Wpływy z podatku od nieruchomości</v>
      </c>
      <c r="D2658" s="98" t="n">
        <v>926</v>
      </c>
      <c r="E2658" s="102" t="s">
        <v>405</v>
      </c>
      <c r="F2658" s="100" t="n">
        <f aca="false">SUM(G2658:H2658)</f>
        <v>0</v>
      </c>
      <c r="G2658" s="101" t="n">
        <f aca="false" t="array" ref="G2658:G2658">SUM(IF(ewidencja!$A$8:$A$759=D2658,IF(ewidencja!$C$8:$C$759=E2658,ewidencja!$F$8:$F$759,0),0))</f>
        <v>0</v>
      </c>
      <c r="H2658" s="101" t="n">
        <f aca="false" t="array" ref="H2658:H2658">SUM(IF(ewidencja!$A$8:$A$759=D2658,IF(ewidencja!$C$8:$C$759=E2658,ewidencja!$G$8:$G$759,0),0))</f>
        <v>0</v>
      </c>
      <c r="K2658" s="111"/>
    </row>
    <row r="2659" s="51" customFormat="true" ht="12.75" hidden="true" customHeight="true" outlineLevel="0" collapsed="false">
      <c r="A2659" s="49" t="s">
        <v>584</v>
      </c>
      <c r="B2659" s="49"/>
      <c r="C2659" s="50" t="str">
        <f aca="false">INDEX((klasyfikacja!$B$2:$B$136),MATCH(A2659,klasyfikacja!$A$2:$A$136,0))</f>
        <v>Wpływy z podatku rolnego</v>
      </c>
      <c r="D2659" s="98" t="n">
        <v>926</v>
      </c>
      <c r="E2659" s="102" t="s">
        <v>411</v>
      </c>
      <c r="F2659" s="100" t="n">
        <f aca="false">SUM(G2659:H2659)</f>
        <v>0</v>
      </c>
      <c r="G2659" s="101" t="n">
        <f aca="false" t="array" ref="G2659:G2659">SUM(IF(ewidencja!$A$8:$A$759=D2659,IF(ewidencja!$C$8:$C$759=E2659,ewidencja!$F$8:$F$759,0),0))</f>
        <v>0</v>
      </c>
      <c r="H2659" s="101" t="n">
        <f aca="false" t="array" ref="H2659:H2659">SUM(IF(ewidencja!$A$8:$A$759=D2659,IF(ewidencja!$C$8:$C$759=E2659,ewidencja!$G$8:$G$759,0),0))</f>
        <v>0</v>
      </c>
      <c r="K2659" s="111"/>
    </row>
    <row r="2660" s="51" customFormat="true" ht="12.75" hidden="true" customHeight="true" outlineLevel="0" collapsed="false">
      <c r="A2660" s="49" t="s">
        <v>586</v>
      </c>
      <c r="B2660" s="49"/>
      <c r="C2660" s="50" t="str">
        <f aca="false">INDEX((klasyfikacja!$B$2:$B$136),MATCH(A2660,klasyfikacja!$A$2:$A$136,0))</f>
        <v>Wpływy z podatku leśnego</v>
      </c>
      <c r="D2660" s="98" t="n">
        <v>926</v>
      </c>
      <c r="E2660" s="102" t="s">
        <v>400</v>
      </c>
      <c r="F2660" s="100" t="n">
        <f aca="false">SUM(G2660:H2660)</f>
        <v>0</v>
      </c>
      <c r="G2660" s="101" t="n">
        <f aca="false" t="array" ref="G2660:G2660">SUM(IF(ewidencja!$A$8:$A$759=D2660,IF(ewidencja!$C$8:$C$759=E2660,ewidencja!$F$8:$F$759,0),0))</f>
        <v>0</v>
      </c>
      <c r="H2660" s="101" t="n">
        <f aca="false" t="array" ref="H2660:H2660">SUM(IF(ewidencja!$A$8:$A$759=D2660,IF(ewidencja!$C$8:$C$759=E2660,ewidencja!$G$8:$G$759,0),0))</f>
        <v>0</v>
      </c>
      <c r="K2660" s="111"/>
    </row>
    <row r="2661" s="51" customFormat="true" ht="12.75" hidden="true" customHeight="true" outlineLevel="0" collapsed="false">
      <c r="A2661" s="49" t="s">
        <v>588</v>
      </c>
      <c r="B2661" s="49"/>
      <c r="C2661" s="50" t="str">
        <f aca="false">INDEX((klasyfikacja!$B$2:$B$136),MATCH(A2661,klasyfikacja!$A$2:$A$136,0))</f>
        <v>Wpływy z podatku od środków transportowych</v>
      </c>
      <c r="D2661" s="98" t="n">
        <v>926</v>
      </c>
      <c r="E2661" s="102" t="s">
        <v>409</v>
      </c>
      <c r="F2661" s="100" t="n">
        <f aca="false">SUM(G2661:H2661)</f>
        <v>0</v>
      </c>
      <c r="G2661" s="101" t="n">
        <f aca="false" t="array" ref="G2661:G2661">SUM(IF(ewidencja!$A$8:$A$759=D2661,IF(ewidencja!$C$8:$C$759=E2661,ewidencja!$F$8:$F$759,0),0))</f>
        <v>0</v>
      </c>
      <c r="H2661" s="101" t="n">
        <f aca="false" t="array" ref="H2661:H2661">SUM(IF(ewidencja!$A$8:$A$759=D2661,IF(ewidencja!$C$8:$C$759=E2661,ewidencja!$G$8:$G$759,0),0))</f>
        <v>0</v>
      </c>
      <c r="K2661" s="111"/>
    </row>
    <row r="2662" s="51" customFormat="true" ht="12.75" hidden="true" customHeight="true" outlineLevel="0" collapsed="false">
      <c r="A2662" s="49" t="s">
        <v>590</v>
      </c>
      <c r="B2662" s="49"/>
      <c r="C2662" s="50" t="str">
        <f aca="false">INDEX((klasyfikacja!$B$2:$B$136),MATCH(A2662,klasyfikacja!$A$2:$A$136,0))</f>
        <v>Wpływy z podatku od działalności gospodarczej osób fizycznych, opłacanego w formie karty podatkowej</v>
      </c>
      <c r="D2662" s="98" t="n">
        <v>926</v>
      </c>
      <c r="E2662" s="102" t="s">
        <v>170</v>
      </c>
      <c r="F2662" s="100" t="n">
        <f aca="false">SUM(G2662:H2662)</f>
        <v>0</v>
      </c>
      <c r="G2662" s="101" t="n">
        <f aca="false" t="array" ref="G2662:G2662">SUM(IF(ewidencja!$A$8:$A$759=D2662,IF(ewidencja!$C$8:$C$759=E2662,ewidencja!$F$8:$F$759,0),0))</f>
        <v>0</v>
      </c>
      <c r="H2662" s="101" t="n">
        <f aca="false" t="array" ref="H2662:H2662">SUM(IF(ewidencja!$A$8:$A$759=D2662,IF(ewidencja!$C$8:$C$759=E2662,ewidencja!$G$8:$G$759,0),0))</f>
        <v>0</v>
      </c>
      <c r="K2662" s="111"/>
    </row>
    <row r="2663" s="51" customFormat="true" ht="12.75" hidden="true" customHeight="true" outlineLevel="0" collapsed="false">
      <c r="A2663" s="49" t="s">
        <v>592</v>
      </c>
      <c r="B2663" s="49"/>
      <c r="C2663" s="50" t="str">
        <f aca="false">INDEX((klasyfikacja!$B$2:$B$136),MATCH(A2663,klasyfikacja!$A$2:$A$136,0))</f>
        <v>Wpływy z podatku od spadków i darowizn</v>
      </c>
      <c r="D2663" s="98" t="n">
        <v>926</v>
      </c>
      <c r="E2663" s="102" t="s">
        <v>407</v>
      </c>
      <c r="F2663" s="100" t="n">
        <f aca="false">SUM(G2663:H2663)</f>
        <v>0</v>
      </c>
      <c r="G2663" s="101" t="n">
        <f aca="false" t="array" ref="G2663:G2663">SUM(IF(ewidencja!$A$8:$A$759=D2663,IF(ewidencja!$C$8:$C$759=E2663,ewidencja!$F$8:$F$759,0),0))</f>
        <v>0</v>
      </c>
      <c r="H2663" s="101" t="n">
        <f aca="false" t="array" ref="H2663:H2663">SUM(IF(ewidencja!$A$8:$A$759=D2663,IF(ewidencja!$C$8:$C$759=E2663,ewidencja!$G$8:$G$759,0),0))</f>
        <v>0</v>
      </c>
      <c r="K2663" s="111"/>
    </row>
    <row r="2664" s="51" customFormat="true" ht="12.75" hidden="true" customHeight="true" outlineLevel="0" collapsed="false">
      <c r="A2664" s="49" t="s">
        <v>594</v>
      </c>
      <c r="B2664" s="49"/>
      <c r="C2664" s="50" t="str">
        <f aca="false">INDEX((klasyfikacja!$B$2:$B$136),MATCH(A2664,klasyfikacja!$A$2:$A$136,0))</f>
        <v>Wpływy z opłaty od posiadania psów</v>
      </c>
      <c r="D2664" s="98" t="n">
        <v>926</v>
      </c>
      <c r="E2664" s="102" t="s">
        <v>336</v>
      </c>
      <c r="F2664" s="100" t="n">
        <f aca="false">SUM(G2664:H2664)</f>
        <v>0</v>
      </c>
      <c r="G2664" s="101" t="n">
        <f aca="false" t="array" ref="G2664:G2664">SUM(IF(ewidencja!$A$8:$A$759=D2664,IF(ewidencja!$C$8:$C$759=E2664,ewidencja!$F$8:$F$759,0),0))</f>
        <v>0</v>
      </c>
      <c r="H2664" s="101" t="n">
        <f aca="false" t="array" ref="H2664:H2664">SUM(IF(ewidencja!$A$8:$A$759=D2664,IF(ewidencja!$C$8:$C$759=E2664,ewidencja!$G$8:$G$759,0),0))</f>
        <v>0</v>
      </c>
      <c r="K2664" s="111"/>
    </row>
    <row r="2665" s="51" customFormat="true" ht="12.75" hidden="true" customHeight="true" outlineLevel="0" collapsed="false">
      <c r="A2665" s="49" t="s">
        <v>596</v>
      </c>
      <c r="B2665" s="49"/>
      <c r="C2665" s="50" t="str">
        <f aca="false">INDEX((klasyfikacja!$B$2:$B$136),MATCH(A2665,klasyfikacja!$A$2:$A$136,0))</f>
        <v>Wpływy z opłaty uzdrowiskowej, pobieranej w gminach posiadających status gminy uzdrowiskowej</v>
      </c>
      <c r="D2665" s="98" t="n">
        <v>926</v>
      </c>
      <c r="E2665" s="102" t="s">
        <v>861</v>
      </c>
      <c r="F2665" s="100" t="n">
        <f aca="false">SUM(G2665:H2665)</f>
        <v>0</v>
      </c>
      <c r="G2665" s="101" t="n">
        <f aca="false" t="array" ref="G2665:G2665">SUM(IF(ewidencja!$A$8:$A$759=D2665,IF(ewidencja!$C$8:$C$759=E2665,ewidencja!$F$8:$F$759,0),0))</f>
        <v>0</v>
      </c>
      <c r="H2665" s="101" t="n">
        <f aca="false" t="array" ref="H2665:H2665">SUM(IF(ewidencja!$A$8:$A$759=D2665,IF(ewidencja!$C$8:$C$759=E2665,ewidencja!$G$8:$G$759,0),0))</f>
        <v>0</v>
      </c>
      <c r="K2665" s="111"/>
    </row>
    <row r="2666" s="51" customFormat="true" ht="12.75" hidden="true" customHeight="true" outlineLevel="0" collapsed="false">
      <c r="A2666" s="49" t="s">
        <v>598</v>
      </c>
      <c r="B2666" s="49"/>
      <c r="C2666" s="50" t="str">
        <f aca="false">INDEX((klasyfikacja!$B$2:$B$136),MATCH(A2666,klasyfikacja!$A$2:$A$136,0))</f>
        <v>Wpływy z opłaty produktowej</v>
      </c>
      <c r="D2666" s="98" t="n">
        <v>926</v>
      </c>
      <c r="E2666" s="102" t="s">
        <v>338</v>
      </c>
      <c r="F2666" s="100" t="n">
        <f aca="false">SUM(G2666:H2666)</f>
        <v>0</v>
      </c>
      <c r="G2666" s="101" t="n">
        <f aca="false" t="array" ref="G2666:G2666">SUM(IF(ewidencja!$A$8:$A$759=D2666,IF(ewidencja!$C$8:$C$759=E2666,ewidencja!$F$8:$F$759,0),0))</f>
        <v>0</v>
      </c>
      <c r="H2666" s="101" t="n">
        <f aca="false" t="array" ref="H2666:H2666">SUM(IF(ewidencja!$A$8:$A$759=D2666,IF(ewidencja!$C$8:$C$759=E2666,ewidencja!$G$8:$G$759,0),0))</f>
        <v>0</v>
      </c>
      <c r="K2666" s="111"/>
    </row>
    <row r="2667" s="51" customFormat="true" ht="12.75" hidden="true" customHeight="true" outlineLevel="0" collapsed="false">
      <c r="A2667" s="49" t="s">
        <v>600</v>
      </c>
      <c r="B2667" s="49"/>
      <c r="C2667" s="50" t="str">
        <f aca="false">INDEX((klasyfikacja!$B$2:$B$136),MATCH(A2667,klasyfikacja!$A$2:$A$136,0))</f>
        <v>Wpływy z opłaty skarbowej</v>
      </c>
      <c r="D2667" s="98" t="n">
        <v>926</v>
      </c>
      <c r="E2667" s="102" t="s">
        <v>341</v>
      </c>
      <c r="F2667" s="100" t="n">
        <f aca="false">SUM(G2667:H2667)</f>
        <v>0</v>
      </c>
      <c r="G2667" s="101" t="n">
        <f aca="false" t="array" ref="G2667:G2667">SUM(IF(ewidencja!$A$8:$A$759=D2667,IF(ewidencja!$C$8:$C$759=E2667,ewidencja!$F$8:$F$759,0),0))</f>
        <v>0</v>
      </c>
      <c r="H2667" s="101" t="n">
        <f aca="false" t="array" ref="H2667:H2667">SUM(IF(ewidencja!$A$8:$A$759=D2667,IF(ewidencja!$C$8:$C$759=E2667,ewidencja!$G$8:$G$759,0),0))</f>
        <v>0</v>
      </c>
      <c r="K2667" s="111"/>
    </row>
    <row r="2668" s="51" customFormat="true" ht="12.75" hidden="true" customHeight="true" outlineLevel="0" collapsed="false">
      <c r="A2668" s="49" t="s">
        <v>602</v>
      </c>
      <c r="B2668" s="49"/>
      <c r="C2668" s="50" t="str">
        <f aca="false">INDEX((klasyfikacja!$B$2:$B$136),MATCH(A2668,klasyfikacja!$A$2:$A$136,0))</f>
        <v>Wpływy z opłaty komunikacyjnej</v>
      </c>
      <c r="D2668" s="98" t="n">
        <v>926</v>
      </c>
      <c r="E2668" s="102" t="s">
        <v>332</v>
      </c>
      <c r="F2668" s="100" t="n">
        <f aca="false">SUM(G2668:H2668)</f>
        <v>0</v>
      </c>
      <c r="G2668" s="101" t="n">
        <f aca="false" t="array" ref="G2668:G2668">SUM(IF(ewidencja!$A$8:$A$759=D2668,IF(ewidencja!$C$8:$C$759=E2668,ewidencja!$F$8:$F$759,0),0))</f>
        <v>0</v>
      </c>
      <c r="H2668" s="101" t="n">
        <f aca="false" t="array" ref="H2668:H2668">SUM(IF(ewidencja!$A$8:$A$759=D2668,IF(ewidencja!$C$8:$C$759=E2668,ewidencja!$G$8:$G$759,0),0))</f>
        <v>0</v>
      </c>
      <c r="K2668" s="111"/>
    </row>
    <row r="2669" s="51" customFormat="true" ht="12.75" hidden="true" customHeight="true" outlineLevel="0" collapsed="false">
      <c r="A2669" s="49" t="s">
        <v>604</v>
      </c>
      <c r="B2669" s="49"/>
      <c r="C2669" s="50" t="str">
        <f aca="false">INDEX((klasyfikacja!$B$2:$B$136),MATCH(A2669,klasyfikacja!$A$2:$A$136,0))</f>
        <v>Wpływy z opłaty targowej</v>
      </c>
      <c r="D2669" s="98" t="n">
        <v>926</v>
      </c>
      <c r="E2669" s="102" t="s">
        <v>344</v>
      </c>
      <c r="F2669" s="100" t="n">
        <f aca="false">SUM(G2669:H2669)</f>
        <v>0</v>
      </c>
      <c r="G2669" s="101" t="n">
        <f aca="false" t="array" ref="G2669:G2669">SUM(IF(ewidencja!$A$8:$A$759=D2669,IF(ewidencja!$C$8:$C$759=E2669,ewidencja!$F$8:$F$759,0),0))</f>
        <v>0</v>
      </c>
      <c r="H2669" s="101" t="n">
        <f aca="false" t="array" ref="H2669:H2669">SUM(IF(ewidencja!$A$8:$A$759=D2669,IF(ewidencja!$C$8:$C$759=E2669,ewidencja!$G$8:$G$759,0),0))</f>
        <v>0</v>
      </c>
      <c r="K2669" s="111"/>
    </row>
    <row r="2670" s="51" customFormat="true" ht="12.75" hidden="true" customHeight="true" outlineLevel="0" collapsed="false">
      <c r="A2670" s="49" t="s">
        <v>606</v>
      </c>
      <c r="B2670" s="49"/>
      <c r="C2670" s="50" t="str">
        <f aca="false">INDEX((klasyfikacja!$B$2:$B$136),MATCH(A2670,klasyfikacja!$A$2:$A$136,0))</f>
        <v>Wpływy z opłaty miejscowej</v>
      </c>
      <c r="D2670" s="98" t="n">
        <v>926</v>
      </c>
      <c r="E2670" s="102" t="s">
        <v>862</v>
      </c>
      <c r="F2670" s="100" t="n">
        <f aca="false">SUM(G2670:H2670)</f>
        <v>0</v>
      </c>
      <c r="G2670" s="101" t="n">
        <f aca="false" t="array" ref="G2670:G2670">SUM(IF(ewidencja!$A$8:$A$759=D2670,IF(ewidencja!$C$8:$C$759=E2670,ewidencja!$F$8:$F$759,0),0))</f>
        <v>0</v>
      </c>
      <c r="H2670" s="101" t="n">
        <f aca="false" t="array" ref="H2670:H2670">SUM(IF(ewidencja!$A$8:$A$759=D2670,IF(ewidencja!$C$8:$C$759=E2670,ewidencja!$G$8:$G$759,0),0))</f>
        <v>0</v>
      </c>
      <c r="K2670" s="111"/>
    </row>
    <row r="2671" s="51" customFormat="true" ht="12.75" hidden="true" customHeight="true" outlineLevel="0" collapsed="false">
      <c r="A2671" s="49" t="s">
        <v>608</v>
      </c>
      <c r="B2671" s="49"/>
      <c r="C2671" s="50" t="str">
        <f aca="false">INDEX((klasyfikacja!$B$2:$B$136),MATCH(A2671,klasyfikacja!$A$2:$A$136,0))</f>
        <v>Wpływy z opłaty eksploatacyjnej</v>
      </c>
      <c r="D2671" s="98" t="n">
        <v>926</v>
      </c>
      <c r="E2671" s="102" t="s">
        <v>330</v>
      </c>
      <c r="F2671" s="100" t="n">
        <f aca="false">SUM(G2671:H2671)</f>
        <v>0</v>
      </c>
      <c r="G2671" s="101" t="n">
        <f aca="false" t="array" ref="G2671:G2671">SUM(IF(ewidencja!$A$8:$A$759=D2671,IF(ewidencja!$C$8:$C$759=E2671,ewidencja!$F$8:$F$759,0),0))</f>
        <v>0</v>
      </c>
      <c r="H2671" s="101" t="n">
        <f aca="false" t="array" ref="H2671:H2671">SUM(IF(ewidencja!$A$8:$A$759=D2671,IF(ewidencja!$C$8:$C$759=E2671,ewidencja!$G$8:$G$759,0),0))</f>
        <v>0</v>
      </c>
      <c r="K2671" s="111"/>
    </row>
    <row r="2672" s="51" customFormat="true" ht="12.75" hidden="false" customHeight="true" outlineLevel="0" collapsed="false">
      <c r="A2672" s="49" t="n">
        <v>470</v>
      </c>
      <c r="B2672" s="49"/>
      <c r="C2672" s="50" t="e">
        <f aca="false">INDEX((klasyfikacja!$B$2:$B$136),MATCH(A2672,klasyfikacja!$A$2:$A$136,0))</f>
        <v>#N/A</v>
      </c>
      <c r="D2672" s="98" t="n">
        <v>926</v>
      </c>
      <c r="E2672" s="102" t="s">
        <v>390</v>
      </c>
      <c r="F2672" s="100" t="n">
        <f aca="false">SUM(G2672:H2672)</f>
        <v>125000</v>
      </c>
      <c r="G2672" s="101" t="n">
        <f aca="false" t="array" ref="G2672:G2672">SUM(IF(ewidencja!$A$8:$A$759=D2672,IF(ewidencja!$C$8:$C$759=E2672,ewidencja!$F$8:$F$759,0),0))</f>
        <v>125000</v>
      </c>
      <c r="H2672" s="101" t="n">
        <f aca="false" t="array" ref="H2672:H2672">SUM(IF(ewidencja!$A$8:$A$759=D2672,IF(ewidencja!$C$8:$C$759=E2672,ewidencja!$G$8:$G$759,0),0))</f>
        <v>0</v>
      </c>
      <c r="K2672" s="111"/>
    </row>
    <row r="2673" s="51" customFormat="true" ht="12.75" hidden="true" customHeight="true" outlineLevel="0" collapsed="false">
      <c r="A2673" s="49" t="s">
        <v>612</v>
      </c>
      <c r="B2673" s="49"/>
      <c r="C2673" s="50" t="str">
        <f aca="false">INDEX((klasyfikacja!$B$2:$B$136),MATCH(A2673,klasyfikacja!$A$2:$A$136,0))</f>
        <v>Wpływy z opłat za zezwolenia na sprzedaż napojów alkoholowych</v>
      </c>
      <c r="D2673" s="98" t="n">
        <v>926</v>
      </c>
      <c r="E2673" s="102" t="s">
        <v>375</v>
      </c>
      <c r="F2673" s="100" t="n">
        <f aca="false">SUM(G2673:H2673)</f>
        <v>0</v>
      </c>
      <c r="G2673" s="101" t="n">
        <f aca="false" t="array" ref="G2673:G2673">SUM(IF(ewidencja!$A$8:$A$759=D2673,IF(ewidencja!$C$8:$C$759=E2673,ewidencja!$F$8:$F$759,0),0))</f>
        <v>0</v>
      </c>
      <c r="H2673" s="101" t="n">
        <f aca="false" t="array" ref="H2673:H2673">SUM(IF(ewidencja!$A$8:$A$759=D2673,IF(ewidencja!$C$8:$C$759=E2673,ewidencja!$G$8:$G$759,0),0))</f>
        <v>0</v>
      </c>
      <c r="K2673" s="111"/>
    </row>
    <row r="2674" s="51" customFormat="true" ht="12.75" hidden="true" customHeight="true" outlineLevel="0" collapsed="false">
      <c r="A2674" s="49" t="s">
        <v>614</v>
      </c>
      <c r="B2674" s="49"/>
      <c r="C2674" s="50" t="str">
        <f aca="false">INDEX((klasyfikacja!$B$2:$B$136),MATCH(A2674,klasyfikacja!$A$2:$A$136,0))</f>
        <v>Wpływy z innych lokalnych opłat pobieranych przez jednostki samorządu terytorialnego na podstawie odrębnych ustaw</v>
      </c>
      <c r="D2674" s="98" t="n">
        <v>926</v>
      </c>
      <c r="E2674" s="102" t="s">
        <v>30</v>
      </c>
      <c r="F2674" s="100" t="n">
        <f aca="false">SUM(G2674:H2674)</f>
        <v>0</v>
      </c>
      <c r="G2674" s="101" t="n">
        <f aca="false" t="array" ref="G2674:G2674">SUM(IF(ewidencja!$A$8:$A$759=D2674,IF(ewidencja!$C$8:$C$759=E2674,ewidencja!$F$8:$F$759,0),0))</f>
        <v>0</v>
      </c>
      <c r="H2674" s="101" t="n">
        <f aca="false" t="array" ref="H2674:H2674">SUM(IF(ewidencja!$A$8:$A$759=D2674,IF(ewidencja!$C$8:$C$759=E2674,ewidencja!$G$8:$G$759,0),0))</f>
        <v>0</v>
      </c>
      <c r="K2674" s="111"/>
    </row>
    <row r="2675" s="51" customFormat="true" ht="12.75" hidden="true" customHeight="true" outlineLevel="0" collapsed="false">
      <c r="A2675" s="49" t="s">
        <v>616</v>
      </c>
      <c r="B2675" s="49"/>
      <c r="C2675" s="50" t="str">
        <f aca="false">INDEX((klasyfikacja!$B$2:$B$136),MATCH(A2675,klasyfikacja!$A$2:$A$136,0))</f>
        <v>Wpływy z podatku od czynności cywilnoprawnych</v>
      </c>
      <c r="D2675" s="98" t="n">
        <v>926</v>
      </c>
      <c r="E2675" s="102" t="s">
        <v>403</v>
      </c>
      <c r="F2675" s="100" t="n">
        <f aca="false">SUM(G2675:H2675)</f>
        <v>0</v>
      </c>
      <c r="G2675" s="101" t="n">
        <f aca="false" t="array" ref="G2675:G2675">SUM(IF(ewidencja!$A$8:$A$759=D2675,IF(ewidencja!$C$8:$C$759=E2675,ewidencja!$F$8:$F$759,0),0))</f>
        <v>0</v>
      </c>
      <c r="H2675" s="101" t="n">
        <f aca="false" t="array" ref="H2675:H2675">SUM(IF(ewidencja!$A$8:$A$759=D2675,IF(ewidencja!$C$8:$C$759=E2675,ewidencja!$G$8:$G$759,0),0))</f>
        <v>0</v>
      </c>
      <c r="K2675" s="111"/>
    </row>
    <row r="2676" s="51" customFormat="true" ht="12.75" hidden="true" customHeight="true" outlineLevel="0" collapsed="false">
      <c r="A2676" s="49" t="s">
        <v>618</v>
      </c>
      <c r="B2676" s="49"/>
      <c r="C2676" s="50" t="str">
        <f aca="false">INDEX((klasyfikacja!$B$2:$B$136),MATCH(A2676,klasyfikacja!$A$2:$A$136,0))</f>
        <v>Wpływy z opłat z tytułu użytkowania wieczystego nieruchomości</v>
      </c>
      <c r="D2676" s="98" t="n">
        <v>926</v>
      </c>
      <c r="E2676" s="102" t="s">
        <v>393</v>
      </c>
      <c r="F2676" s="100" t="n">
        <f aca="false">SUM(G2676:H2676)</f>
        <v>0</v>
      </c>
      <c r="G2676" s="101" t="n">
        <f aca="false" t="array" ref="G2676:G2676">SUM(IF(ewidencja!$A$8:$A$759=D2676,IF(ewidencja!$C$8:$C$759=E2676,ewidencja!$F$8:$F$759,0),0))</f>
        <v>0</v>
      </c>
      <c r="H2676" s="101" t="n">
        <f aca="false" t="array" ref="H2676:H2676">SUM(IF(ewidencja!$A$8:$A$759=D2676,IF(ewidencja!$C$8:$C$759=E2676,ewidencja!$G$8:$G$759,0),0))</f>
        <v>0</v>
      </c>
      <c r="K2676" s="111"/>
    </row>
    <row r="2677" s="51" customFormat="true" ht="12.75" hidden="true" customHeight="true" outlineLevel="0" collapsed="false">
      <c r="A2677" s="49" t="s">
        <v>620</v>
      </c>
      <c r="B2677" s="49"/>
      <c r="C2677" s="50" t="str">
        <f aca="false">INDEX((klasyfikacja!$B$2:$B$136),MATCH(A2677,klasyfikacja!$A$2:$A$136,0))</f>
        <v>Wpływy z tytułu grzywien, mandatów i innych kar pieniężnych od osób fizycznych</v>
      </c>
      <c r="D2677" s="98" t="n">
        <v>926</v>
      </c>
      <c r="E2677" s="102" t="s">
        <v>173</v>
      </c>
      <c r="F2677" s="100" t="n">
        <f aca="false">SUM(G2677:H2677)</f>
        <v>0</v>
      </c>
      <c r="G2677" s="101" t="n">
        <f aca="false" t="array" ref="G2677:G2677">SUM(IF(ewidencja!$A$8:$A$759=D2677,IF(ewidencja!$C$8:$C$759=E2677,ewidencja!$F$8:$F$759,0),0))</f>
        <v>0</v>
      </c>
      <c r="H2677" s="101" t="n">
        <f aca="false" t="array" ref="H2677:H2677">SUM(IF(ewidencja!$A$8:$A$759=D2677,IF(ewidencja!$C$8:$C$759=E2677,ewidencja!$G$8:$G$759,0),0))</f>
        <v>0</v>
      </c>
      <c r="K2677" s="111"/>
    </row>
    <row r="2678" s="51" customFormat="true" ht="12.75" hidden="true" customHeight="true" outlineLevel="0" collapsed="false">
      <c r="A2678" s="49" t="s">
        <v>622</v>
      </c>
      <c r="B2678" s="49"/>
      <c r="C2678" s="50" t="str">
        <f aca="false">INDEX((klasyfikacja!$B$2:$B$136),MATCH(A2678,klasyfikacja!$A$2:$A$136,0))</f>
        <v>Wpływy z tytułu grzywien i innych kar pieniężnych od osób prawnych i innych jednostek organizacyjnych</v>
      </c>
      <c r="D2678" s="98" t="n">
        <v>926</v>
      </c>
      <c r="E2678" s="102" t="s">
        <v>195</v>
      </c>
      <c r="F2678" s="100" t="n">
        <f aca="false">SUM(G2678:H2678)</f>
        <v>0</v>
      </c>
      <c r="G2678" s="101" t="n">
        <f aca="false" t="array" ref="G2678:G2678">SUM(IF(ewidencja!$A$8:$A$759=D2678,IF(ewidencja!$C$8:$C$759=E2678,ewidencja!$F$8:$F$759,0),0))</f>
        <v>0</v>
      </c>
      <c r="H2678" s="101" t="n">
        <f aca="false" t="array" ref="H2678:H2678">SUM(IF(ewidencja!$A$8:$A$759=D2678,IF(ewidencja!$C$8:$C$759=E2678,ewidencja!$G$8:$G$759,0),0))</f>
        <v>0</v>
      </c>
      <c r="K2678" s="111"/>
    </row>
    <row r="2679" s="51" customFormat="true" ht="12.75" hidden="true" customHeight="true" outlineLevel="0" collapsed="false">
      <c r="A2679" s="49" t="s">
        <v>624</v>
      </c>
      <c r="B2679" s="49"/>
      <c r="C2679" s="50" t="str">
        <f aca="false">INDEX((klasyfikacja!$B$2:$B$136),MATCH(A2679,klasyfikacja!$A$2:$A$136,0))</f>
        <v>Wpływy z opłat za koncesje i licencje</v>
      </c>
      <c r="D2679" s="98" t="n">
        <v>926</v>
      </c>
      <c r="E2679" s="102" t="s">
        <v>356</v>
      </c>
      <c r="F2679" s="100" t="n">
        <f aca="false">SUM(G2679:H2679)</f>
        <v>0</v>
      </c>
      <c r="G2679" s="101" t="n">
        <f aca="false" t="array" ref="G2679:G2679">SUM(IF(ewidencja!$A$8:$A$759=D2679,IF(ewidencja!$C$8:$C$759=E2679,ewidencja!$F$8:$F$759,0),0))</f>
        <v>0</v>
      </c>
      <c r="H2679" s="101" t="n">
        <f aca="false" t="array" ref="H2679:H2679">SUM(IF(ewidencja!$A$8:$A$759=D2679,IF(ewidencja!$C$8:$C$759=E2679,ewidencja!$G$8:$G$759,0),0))</f>
        <v>0</v>
      </c>
      <c r="K2679" s="111"/>
    </row>
    <row r="2680" s="51" customFormat="true" ht="12.75" hidden="true" customHeight="true" outlineLevel="0" collapsed="false">
      <c r="A2680" s="49" t="s">
        <v>626</v>
      </c>
      <c r="B2680" s="49"/>
      <c r="C2680" s="50" t="str">
        <f aca="false">INDEX((klasyfikacja!$B$2:$B$136),MATCH(A2680,klasyfikacja!$A$2:$A$136,0))</f>
        <v>Wpływy z opłat egzaminacyjnych oraz opłat za wydawanie świadectw, dyplomów, zaświadczeń, certyfikatów i ich duplikatów</v>
      </c>
      <c r="D2680" s="98" t="n">
        <v>926</v>
      </c>
      <c r="E2680" s="102" t="s">
        <v>863</v>
      </c>
      <c r="F2680" s="100" t="n">
        <f aca="false">SUM(G2680:H2680)</f>
        <v>0</v>
      </c>
      <c r="G2680" s="101" t="n">
        <f aca="false" t="array" ref="G2680:G2680">SUM(IF(ewidencja!$A$8:$A$759=D2680,IF(ewidencja!$C$8:$C$759=E2680,ewidencja!$F$8:$F$759,0),0))</f>
        <v>0</v>
      </c>
      <c r="H2680" s="101" t="n">
        <f aca="false" t="array" ref="H2680:H2680">SUM(IF(ewidencja!$A$8:$A$759=D2680,IF(ewidencja!$C$8:$C$759=E2680,ewidencja!$G$8:$G$759,0),0))</f>
        <v>0</v>
      </c>
      <c r="K2680" s="111"/>
    </row>
    <row r="2681" s="51" customFormat="true" ht="12.75" hidden="true" customHeight="true" outlineLevel="0" collapsed="false">
      <c r="A2681" s="49" t="s">
        <v>628</v>
      </c>
      <c r="B2681" s="49"/>
      <c r="C2681" s="50" t="str">
        <f aca="false">INDEX((klasyfikacja!$B$2:$B$136),MATCH(A2681,klasyfikacja!$A$2:$A$136,0))</f>
        <v>Wpływy z opłat za zezwolenia, akredytacje oraz opłaty ewidencyjne, w tym opłaty za częstotliwości</v>
      </c>
      <c r="D2681" s="98" t="n">
        <v>926</v>
      </c>
      <c r="E2681" s="102" t="s">
        <v>367</v>
      </c>
      <c r="F2681" s="100" t="n">
        <f aca="false">SUM(G2681:H2681)</f>
        <v>0</v>
      </c>
      <c r="G2681" s="101" t="n">
        <f aca="false" t="array" ref="G2681:G2681">SUM(IF(ewidencja!$A$8:$A$759=D2681,IF(ewidencja!$C$8:$C$759=E2681,ewidencja!$F$8:$F$759,0),0))</f>
        <v>0</v>
      </c>
      <c r="H2681" s="101" t="n">
        <f aca="false" t="array" ref="H2681:H2681">SUM(IF(ewidencja!$A$8:$A$759=D2681,IF(ewidencja!$C$8:$C$759=E2681,ewidencja!$G$8:$G$759,0),0))</f>
        <v>0</v>
      </c>
      <c r="K2681" s="111"/>
    </row>
    <row r="2682" s="51" customFormat="true" ht="12.75" hidden="true" customHeight="true" outlineLevel="0" collapsed="false">
      <c r="A2682" s="49" t="s">
        <v>630</v>
      </c>
      <c r="B2682" s="49"/>
      <c r="C2682" s="50" t="str">
        <f aca="false">INDEX((klasyfikacja!$B$2:$B$136),MATCH(A2682,klasyfikacja!$A$2:$A$136,0))</f>
        <v>Wpływy z tytułu opłat i kosztów sądowych oraz innych opłat uiszczanych na rzecz Skarbu Państwa z tytułu postępowania sądowego i prokuratorskiego</v>
      </c>
      <c r="D2682" s="98" t="n">
        <v>926</v>
      </c>
      <c r="E2682" s="102" t="s">
        <v>203</v>
      </c>
      <c r="F2682" s="100" t="n">
        <f aca="false">SUM(G2682:H2682)</f>
        <v>0</v>
      </c>
      <c r="G2682" s="101" t="n">
        <f aca="false" t="array" ref="G2682:G2682">SUM(IF(ewidencja!$A$8:$A$759=D2682,IF(ewidencja!$C$8:$C$759=E2682,ewidencja!$F$8:$F$759,0),0))</f>
        <v>0</v>
      </c>
      <c r="H2682" s="101" t="n">
        <f aca="false" t="array" ref="H2682:H2682">SUM(IF(ewidencja!$A$8:$A$759=D2682,IF(ewidencja!$C$8:$C$759=E2682,ewidencja!$G$8:$G$759,0),0))</f>
        <v>0</v>
      </c>
      <c r="K2682" s="111"/>
    </row>
    <row r="2683" s="51" customFormat="true" ht="12.75" hidden="true" customHeight="true" outlineLevel="0" collapsed="false">
      <c r="A2683" s="49" t="s">
        <v>632</v>
      </c>
      <c r="B2683" s="49"/>
      <c r="C2683" s="50" t="str">
        <f aca="false">INDEX((klasyfikacja!$B$2:$B$136),MATCH(A2683,klasyfikacja!$A$2:$A$136,0))</f>
        <v>Wpływy z tytułu kosztów egzekucyjnych, opłaty komorniczej i kosztów upomnień</v>
      </c>
      <c r="D2683" s="98" t="n">
        <v>926</v>
      </c>
      <c r="E2683" s="102" t="s">
        <v>200</v>
      </c>
      <c r="F2683" s="100" t="n">
        <f aca="false">SUM(G2683:H2683)</f>
        <v>0</v>
      </c>
      <c r="G2683" s="101" t="n">
        <f aca="false" t="array" ref="G2683:G2683">SUM(IF(ewidencja!$A$8:$A$759=D2683,IF(ewidencja!$C$8:$C$759=E2683,ewidencja!$F$8:$F$759,0),0))</f>
        <v>0</v>
      </c>
      <c r="H2683" s="101" t="n">
        <f aca="false" t="array" ref="H2683:H2683">SUM(IF(ewidencja!$A$8:$A$759=D2683,IF(ewidencja!$C$8:$C$759=E2683,ewidencja!$G$8:$G$759,0),0))</f>
        <v>0</v>
      </c>
      <c r="K2683" s="111"/>
    </row>
    <row r="2684" s="51" customFormat="true" ht="12.75" hidden="true" customHeight="true" outlineLevel="0" collapsed="false">
      <c r="A2684" s="49" t="s">
        <v>634</v>
      </c>
      <c r="B2684" s="49"/>
      <c r="C2684" s="50" t="str">
        <f aca="false">INDEX((klasyfikacja!$B$2:$B$136),MATCH(A2684,klasyfikacja!$A$2:$A$136,0))</f>
        <v>Wpływy z opłat za wydanie prawa jazdy</v>
      </c>
      <c r="D2684" s="98" t="n">
        <v>926</v>
      </c>
      <c r="E2684" s="102" t="s">
        <v>388</v>
      </c>
      <c r="F2684" s="100" t="n">
        <f aca="false">SUM(G2684:H2684)</f>
        <v>0</v>
      </c>
      <c r="G2684" s="101" t="n">
        <f aca="false" t="array" ref="G2684:G2684">SUM(IF(ewidencja!$A$8:$A$759=D2684,IF(ewidencja!$C$8:$C$759=E2684,ewidencja!$F$8:$F$759,0),0))</f>
        <v>0</v>
      </c>
      <c r="H2684" s="101" t="n">
        <f aca="false" t="array" ref="H2684:H2684">SUM(IF(ewidencja!$A$8:$A$759=D2684,IF(ewidencja!$C$8:$C$759=E2684,ewidencja!$G$8:$G$759,0),0))</f>
        <v>0</v>
      </c>
      <c r="K2684" s="111"/>
    </row>
    <row r="2685" s="51" customFormat="true" ht="12.75" hidden="true" customHeight="true" outlineLevel="0" collapsed="false">
      <c r="A2685" s="49" t="s">
        <v>636</v>
      </c>
      <c r="B2685" s="49"/>
      <c r="C2685" s="50" t="str">
        <f aca="false">INDEX((klasyfikacja!$B$2:$B$136),MATCH(A2685,klasyfikacja!$A$2:$A$136,0))</f>
        <v>Wpływy z opłat za korzystanie z wychowania przedszkolnego</v>
      </c>
      <c r="D2685" s="98" t="n">
        <v>926</v>
      </c>
      <c r="E2685" s="102" t="s">
        <v>280</v>
      </c>
      <c r="F2685" s="100" t="n">
        <f aca="false">SUM(G2685:H2685)</f>
        <v>0</v>
      </c>
      <c r="G2685" s="101" t="n">
        <f aca="false" t="array" ref="G2685:G2685">SUM(IF(ewidencja!$A$8:$A$759=D2685,IF(ewidencja!$C$8:$C$759=E2685,ewidencja!$F$8:$F$759,0),0))</f>
        <v>0</v>
      </c>
      <c r="H2685" s="101" t="n">
        <f aca="false" t="array" ref="H2685:H2685">SUM(IF(ewidencja!$A$8:$A$759=D2685,IF(ewidencja!$C$8:$C$759=E2685,ewidencja!$G$8:$G$759,0),0))</f>
        <v>0</v>
      </c>
      <c r="K2685" s="111"/>
    </row>
    <row r="2686" s="51" customFormat="true" ht="12.75" hidden="true" customHeight="true" outlineLevel="0" collapsed="false">
      <c r="A2686" s="49" t="s">
        <v>638</v>
      </c>
      <c r="B2686" s="49"/>
      <c r="C2686" s="50" t="str">
        <f aca="false">INDEX((klasyfikacja!$B$2:$B$136),MATCH(A2686,klasyfikacja!$A$2:$A$136,0))</f>
        <v>Wpływy z opłat za korzystanie z wyżywienia w jednostkach realizujących zadania z zakresu wychowania przedszkolnego</v>
      </c>
      <c r="D2686" s="98" t="n">
        <v>926</v>
      </c>
      <c r="E2686" s="102" t="s">
        <v>510</v>
      </c>
      <c r="F2686" s="100" t="n">
        <f aca="false">SUM(G2686:H2686)</f>
        <v>0</v>
      </c>
      <c r="G2686" s="101" t="n">
        <f aca="false" t="array" ref="G2686:G2686">SUM(IF(ewidencja!$A$8:$A$759=D2686,IF(ewidencja!$C$8:$C$759=E2686,ewidencja!$F$8:$F$759,0),0))</f>
        <v>0</v>
      </c>
      <c r="H2686" s="101" t="n">
        <f aca="false" t="array" ref="H2686:H2686">SUM(IF(ewidencja!$A$8:$A$759=D2686,IF(ewidencja!$C$8:$C$759=E2686,ewidencja!$G$8:$G$759,0),0))</f>
        <v>0</v>
      </c>
      <c r="K2686" s="111"/>
    </row>
    <row r="2687" s="51" customFormat="true" ht="12.75" hidden="true" customHeight="true" outlineLevel="0" collapsed="false">
      <c r="A2687" s="49" t="s">
        <v>640</v>
      </c>
      <c r="B2687" s="49"/>
      <c r="C2687" s="50" t="str">
        <f aca="false">INDEX((klasyfikacja!$B$2:$B$136),MATCH(A2687,klasyfikacja!$A$2:$A$136,0))</f>
        <v>Wpływy od rodziców z tytułu opłaty za pobyt dziecka w pieczy zastępczej</v>
      </c>
      <c r="D2687" s="98" t="n">
        <v>926</v>
      </c>
      <c r="E2687" s="102" t="s">
        <v>248</v>
      </c>
      <c r="F2687" s="100" t="n">
        <f aca="false">SUM(G2687:H2687)</f>
        <v>0</v>
      </c>
      <c r="G2687" s="101" t="n">
        <f aca="false" t="array" ref="G2687:G2687">SUM(IF(ewidencja!$A$8:$A$759=D2687,IF(ewidencja!$C$8:$C$759=E2687,ewidencja!$F$8:$F$759,0),0))</f>
        <v>0</v>
      </c>
      <c r="H2687" s="101" t="n">
        <f aca="false" t="array" ref="H2687:H2687">SUM(IF(ewidencja!$A$8:$A$759=D2687,IF(ewidencja!$C$8:$C$759=E2687,ewidencja!$G$8:$G$759,0),0))</f>
        <v>0</v>
      </c>
      <c r="K2687" s="111"/>
    </row>
    <row r="2688" s="51" customFormat="true" ht="12.75" hidden="true" customHeight="true" outlineLevel="0" collapsed="false">
      <c r="A2688" s="49" t="s">
        <v>642</v>
      </c>
      <c r="B2688" s="49"/>
      <c r="C2688" s="50" t="str">
        <f aca="false">INDEX((klasyfikacja!$B$2:$B$136),MATCH(A2688,klasyfikacja!$A$2:$A$136,0))</f>
        <v>Wpływy z różnych opłat</v>
      </c>
      <c r="D2688" s="98" t="n">
        <v>926</v>
      </c>
      <c r="E2688" s="102" t="s">
        <v>205</v>
      </c>
      <c r="F2688" s="100" t="n">
        <f aca="false">SUM(G2688:H2688)</f>
        <v>0</v>
      </c>
      <c r="G2688" s="101" t="n">
        <f aca="false" t="array" ref="G2688:G2688">SUM(IF(ewidencja!$A$8:$A$759=D2688,IF(ewidencja!$C$8:$C$759=E2688,ewidencja!$F$8:$F$759,0),0))</f>
        <v>0</v>
      </c>
      <c r="H2688" s="101" t="n">
        <f aca="false" t="array" ref="H2688:H2688">SUM(IF(ewidencja!$A$8:$A$759=D2688,IF(ewidencja!$C$8:$C$759=E2688,ewidencja!$G$8:$G$759,0),0))</f>
        <v>0</v>
      </c>
      <c r="K2688" s="111"/>
    </row>
    <row r="2689" s="51" customFormat="true" ht="25.5" hidden="false" customHeight="true" outlineLevel="0" collapsed="false">
      <c r="A2689" s="49" t="n">
        <v>750</v>
      </c>
      <c r="B2689" s="49"/>
      <c r="C2689" s="50" t="e">
        <f aca="false">INDEX((klasyfikacja!$B$2:$B$136),MATCH(A2689,klasyfikacja!$A$2:$A$136,0))</f>
        <v>#N/A</v>
      </c>
      <c r="D2689" s="98" t="n">
        <v>926</v>
      </c>
      <c r="E2689" s="102" t="s">
        <v>58</v>
      </c>
      <c r="F2689" s="100" t="n">
        <f aca="false">SUM(G2689:H2689)</f>
        <v>4142000</v>
      </c>
      <c r="G2689" s="101" t="n">
        <f aca="false" t="array" ref="G2689:G2689">SUM(IF(ewidencja!$A$8:$A$759=D2689,IF(ewidencja!$C$8:$C$759=E2689,ewidencja!$F$8:$F$759,0),0))</f>
        <v>4142000</v>
      </c>
      <c r="H2689" s="101" t="n">
        <f aca="false" t="array" ref="H2689:H2689">SUM(IF(ewidencja!$A$8:$A$759=D2689,IF(ewidencja!$C$8:$C$759=E2689,ewidencja!$G$8:$G$759,0),0))</f>
        <v>0</v>
      </c>
      <c r="K2689" s="111"/>
    </row>
    <row r="2690" s="51" customFormat="true" ht="12.75" hidden="false" customHeight="true" outlineLevel="0" collapsed="false">
      <c r="A2690" s="49" t="n">
        <v>830</v>
      </c>
      <c r="B2690" s="49"/>
      <c r="C2690" s="50" t="e">
        <f aca="false">INDEX((klasyfikacja!$B$2:$B$136),MATCH(A2690,klasyfikacja!$A$2:$A$136,0))</f>
        <v>#N/A</v>
      </c>
      <c r="D2690" s="98" t="n">
        <v>926</v>
      </c>
      <c r="E2690" s="102" t="s">
        <v>37</v>
      </c>
      <c r="F2690" s="100" t="n">
        <f aca="false">SUM(G2690:H2690)</f>
        <v>200000</v>
      </c>
      <c r="G2690" s="101" t="n">
        <f aca="false" t="array" ref="G2690:G2690">SUM(IF(ewidencja!$A$8:$A$759=D2690,IF(ewidencja!$C$8:$C$759=E2690,ewidencja!$F$8:$F$759,0),0))</f>
        <v>200000</v>
      </c>
      <c r="H2690" s="101" t="n">
        <f aca="false" t="array" ref="H2690:H2690">SUM(IF(ewidencja!$A$8:$A$759=D2690,IF(ewidencja!$C$8:$C$759=E2690,ewidencja!$G$8:$G$759,0),0))</f>
        <v>0</v>
      </c>
      <c r="K2690" s="111"/>
    </row>
    <row r="2691" s="51" customFormat="true" ht="12.75" hidden="true" customHeight="true" outlineLevel="0" collapsed="false">
      <c r="A2691" s="49" t="s">
        <v>650</v>
      </c>
      <c r="B2691" s="49"/>
      <c r="C2691" s="50" t="str">
        <f aca="false">INDEX((klasyfikacja!$B$2:$B$136),MATCH(A2691,klasyfikacja!$A$2:$A$136,0))</f>
        <v>Wpływy ze sprzedaży wyrobów</v>
      </c>
      <c r="D2691" s="98" t="n">
        <v>926</v>
      </c>
      <c r="E2691" s="102" t="s">
        <v>864</v>
      </c>
      <c r="F2691" s="100" t="n">
        <f aca="false">SUM(G2691:H2691)</f>
        <v>0</v>
      </c>
      <c r="G2691" s="101" t="n">
        <f aca="false" t="array" ref="G2691:G2691">SUM(IF(ewidencja!$A$8:$A$759=D2691,IF(ewidencja!$C$8:$C$759=E2691,ewidencja!$F$8:$F$759,0),0))</f>
        <v>0</v>
      </c>
      <c r="H2691" s="101" t="n">
        <f aca="false" t="array" ref="H2691:H2691">SUM(IF(ewidencja!$A$8:$A$759=D2691,IF(ewidencja!$C$8:$C$759=E2691,ewidencja!$G$8:$G$759,0),0))</f>
        <v>0</v>
      </c>
      <c r="K2691" s="111"/>
    </row>
    <row r="2692" s="51" customFormat="true" ht="12.75" hidden="true" customHeight="true" outlineLevel="0" collapsed="false">
      <c r="A2692" s="49" t="s">
        <v>652</v>
      </c>
      <c r="B2692" s="49"/>
      <c r="C2692" s="50" t="str">
        <f aca="false">INDEX((klasyfikacja!$B$2:$B$136),MATCH(A2692,klasyfikacja!$A$2:$A$136,0))</f>
        <v>Wpływy z odsetek od dotacji oraz płatności: wykorzystanych niezgodnie z przeznaczeniem lub wykorzystanych z naruszeniem procedur, o których mowa w art. 184 ustawy, pobranych nienależnie lub w nadmiernej wysokości</v>
      </c>
      <c r="D2692" s="98" t="n">
        <v>926</v>
      </c>
      <c r="E2692" s="102" t="s">
        <v>562</v>
      </c>
      <c r="F2692" s="100" t="n">
        <f aca="false">SUM(G2692:H2692)</f>
        <v>0</v>
      </c>
      <c r="G2692" s="101" t="n">
        <f aca="false" t="array" ref="G2692:G2692">SUM(IF(ewidencja!$A$8:$A$759=D2692,IF(ewidencja!$C$8:$C$759=E2692,ewidencja!$F$8:$F$759,0),0))</f>
        <v>0</v>
      </c>
      <c r="H2692" s="101" t="n">
        <f aca="false" t="array" ref="H2692:H2692">SUM(IF(ewidencja!$A$8:$A$759=D2692,IF(ewidencja!$C$8:$C$759=E2692,ewidencja!$G$8:$G$759,0),0))</f>
        <v>0</v>
      </c>
      <c r="K2692" s="111"/>
    </row>
    <row r="2693" s="51" customFormat="true" ht="12.75" hidden="true" customHeight="true" outlineLevel="0" collapsed="false">
      <c r="A2693" s="49" t="s">
        <v>654</v>
      </c>
      <c r="B2693" s="49"/>
      <c r="C2693" s="50" t="str">
        <f aca="false">INDEX((klasyfikacja!$B$2:$B$136),MATCH(A2693,klasyfikacja!$A$2:$A$136,0))</f>
        <v>Wpływy z odsetek od nieterminowych wpłat z tytułu podatków i opłat</v>
      </c>
      <c r="D2693" s="98" t="n">
        <v>926</v>
      </c>
      <c r="E2693" s="102" t="s">
        <v>321</v>
      </c>
      <c r="F2693" s="100" t="n">
        <f aca="false">SUM(G2693:H2693)</f>
        <v>0</v>
      </c>
      <c r="G2693" s="101" t="n">
        <f aca="false" t="array" ref="G2693:G2693">SUM(IF(ewidencja!$A$8:$A$759=D2693,IF(ewidencja!$C$8:$C$759=E2693,ewidencja!$F$8:$F$759,0),0))</f>
        <v>0</v>
      </c>
      <c r="H2693" s="101" t="n">
        <f aca="false" t="array" ref="H2693:H2693">SUM(IF(ewidencja!$A$8:$A$759=D2693,IF(ewidencja!$C$8:$C$759=E2693,ewidencja!$G$8:$G$759,0),0))</f>
        <v>0</v>
      </c>
      <c r="K2693" s="111"/>
    </row>
    <row r="2694" s="51" customFormat="true" ht="12.75" hidden="false" customHeight="true" outlineLevel="0" collapsed="false">
      <c r="A2694" s="49" t="n">
        <v>920</v>
      </c>
      <c r="B2694" s="49"/>
      <c r="C2694" s="50" t="e">
        <f aca="false">INDEX((klasyfikacja!$B$2:$B$136),MATCH(A2694,klasyfikacja!$A$2:$A$136,0))</f>
        <v>#N/A</v>
      </c>
      <c r="D2694" s="98" t="n">
        <v>926</v>
      </c>
      <c r="E2694" s="102" t="s">
        <v>311</v>
      </c>
      <c r="F2694" s="113" t="n">
        <f aca="false">SUM(G2694:H2694)</f>
        <v>24000</v>
      </c>
      <c r="G2694" s="101" t="n">
        <f aca="false" t="array" ref="G2694:G2694">SUM(IF(ewidencja!$A$8:$A$759=D2694,IF(ewidencja!$C$8:$C$759=E2694,ewidencja!$F$8:$F$759,0),0))</f>
        <v>24000</v>
      </c>
      <c r="H2694" s="101" t="n">
        <f aca="false" t="array" ref="H2694:H2694">SUM(IF(ewidencja!$A$8:$A$759=D2694,IF(ewidencja!$C$8:$C$759=E2694,ewidencja!$G$8:$G$759,0),0))</f>
        <v>0</v>
      </c>
      <c r="K2694" s="111"/>
    </row>
    <row r="2695" s="51" customFormat="true" ht="12.75" hidden="true" customHeight="true" outlineLevel="0" collapsed="false">
      <c r="A2695" s="49" t="s">
        <v>658</v>
      </c>
      <c r="B2695" s="49"/>
      <c r="C2695" s="50" t="str">
        <f aca="false">INDEX((klasyfikacja!$B$2:$B$136),MATCH(A2695,klasyfikacja!$A$2:$A$136,0))</f>
        <v>Wpływy z pozostałych odsetek (Finansowanie programów ze środków bezzwrotnych pochodzących z Unii Europejskiej)</v>
      </c>
      <c r="D2695" s="98" t="n">
        <v>926</v>
      </c>
      <c r="E2695" s="102" t="s">
        <v>865</v>
      </c>
      <c r="F2695" s="100" t="n">
        <f aca="false">SUM(G2695:H2695)</f>
        <v>0</v>
      </c>
      <c r="G2695" s="101" t="n">
        <f aca="false" t="array" ref="G2695:G2695">SUM(IF(ewidencja!$A$8:$A$759=D2695,IF(ewidencja!$C$8:$C$759=E2695,ewidencja!$F$8:$F$759,0),0))</f>
        <v>0</v>
      </c>
      <c r="H2695" s="101" t="n">
        <f aca="false" t="array" ref="H2695:H2695">SUM(IF(ewidencja!$A$8:$A$759=D2695,IF(ewidencja!$C$8:$C$759=E2695,ewidencja!$G$8:$G$759,0),0))</f>
        <v>0</v>
      </c>
      <c r="K2695" s="111"/>
    </row>
    <row r="2696" s="51" customFormat="true" ht="12.75" hidden="true" customHeight="true" outlineLevel="0" collapsed="false">
      <c r="A2696" s="49" t="s">
        <v>660</v>
      </c>
      <c r="B2696" s="49"/>
      <c r="C2696" s="50" t="str">
        <f aca="false">INDEX((klasyfikacja!$B$2:$B$136),MATCH(A2696,klasyfikacja!$A$2:$A$136,0))</f>
        <v>Wpływy z rozliczeń/zwrotów z lat ubiegłych</v>
      </c>
      <c r="D2696" s="98" t="n">
        <v>926</v>
      </c>
      <c r="E2696" s="102" t="s">
        <v>275</v>
      </c>
      <c r="F2696" s="100" t="n">
        <f aca="false">SUM(G2696:H2696)</f>
        <v>0</v>
      </c>
      <c r="G2696" s="101" t="n">
        <f aca="false" t="array" ref="G2696:G2696">SUM(IF(ewidencja!$A$8:$A$759=D2696,IF(ewidencja!$C$8:$C$759=E2696,ewidencja!$F$8:$F$759,0),0))</f>
        <v>0</v>
      </c>
      <c r="H2696" s="101" t="n">
        <f aca="false" t="array" ref="H2696:H2696">SUM(IF(ewidencja!$A$8:$A$759=D2696,IF(ewidencja!$C$8:$C$759=E2696,ewidencja!$G$8:$G$759,0),0))</f>
        <v>0</v>
      </c>
      <c r="K2696" s="111"/>
    </row>
    <row r="2697" s="51" customFormat="true" ht="12.75" hidden="true" customHeight="true" outlineLevel="0" collapsed="false">
      <c r="A2697" s="49" t="s">
        <v>662</v>
      </c>
      <c r="B2697" s="49"/>
      <c r="C2697" s="50" t="str">
        <f aca="false">INDEX((klasyfikacja!$B$2:$B$136),MATCH(A2697,klasyfikacja!$A$2:$A$136,0))</f>
        <v>Wpływy z tytułu kar i odszkodowań wynikających z umów</v>
      </c>
      <c r="D2697" s="98" t="n">
        <v>926</v>
      </c>
      <c r="E2697" s="102" t="s">
        <v>178</v>
      </c>
      <c r="F2697" s="100" t="n">
        <f aca="false">SUM(G2697:H2697)</f>
        <v>0</v>
      </c>
      <c r="G2697" s="101" t="n">
        <f aca="false" t="array" ref="G2697:G2697">SUM(IF(ewidencja!$A$8:$A$759=D2697,IF(ewidencja!$C$8:$C$759=E2697,ewidencja!$F$8:$F$759,0),0))</f>
        <v>0</v>
      </c>
      <c r="H2697" s="101" t="n">
        <f aca="false" t="array" ref="H2697:H2697">SUM(IF(ewidencja!$A$8:$A$759=D2697,IF(ewidencja!$C$8:$C$759=E2697,ewidencja!$G$8:$G$759,0),0))</f>
        <v>0</v>
      </c>
      <c r="K2697" s="111"/>
    </row>
    <row r="2698" s="51" customFormat="true" ht="12.75" hidden="true" customHeight="true" outlineLevel="0" collapsed="false">
      <c r="A2698" s="49" t="s">
        <v>664</v>
      </c>
      <c r="B2698" s="49"/>
      <c r="C2698" s="50" t="str">
        <f aca="false">INDEX((klasyfikacja!$B$2:$B$136),MATCH(A2698,klasyfikacja!$A$2:$A$136,0))</f>
        <v>Wpływy z otrzymanych spadków, zapisów i darowizn w postaci pieniężnej</v>
      </c>
      <c r="D2698" s="98" t="n">
        <v>926</v>
      </c>
      <c r="E2698" s="102" t="s">
        <v>95</v>
      </c>
      <c r="F2698" s="100" t="n">
        <f aca="false">SUM(G2698:H2698)</f>
        <v>0</v>
      </c>
      <c r="G2698" s="101" t="n">
        <f aca="false" t="array" ref="G2698:G2698">SUM(IF(ewidencja!$A$8:$A$759=D2698,IF(ewidencja!$C$8:$C$759=E2698,ewidencja!$F$8:$F$759,0),0))</f>
        <v>0</v>
      </c>
      <c r="H2698" s="101" t="n">
        <f aca="false" t="array" ref="H2698:H2698">SUM(IF(ewidencja!$A$8:$A$759=D2698,IF(ewidencja!$C$8:$C$759=E2698,ewidencja!$G$8:$G$759,0),0))</f>
        <v>0</v>
      </c>
      <c r="K2698" s="111"/>
    </row>
    <row r="2699" s="51" customFormat="true" ht="12.75" hidden="false" customHeight="true" outlineLevel="0" collapsed="false">
      <c r="A2699" s="49" t="n">
        <v>970</v>
      </c>
      <c r="B2699" s="49"/>
      <c r="C2699" s="50" t="e">
        <f aca="false">INDEX((klasyfikacja!$B$2:$B$136),MATCH(A2699,klasyfikacja!$A$2:$A$136,0))</f>
        <v>#N/A</v>
      </c>
      <c r="D2699" s="98" t="n">
        <v>926</v>
      </c>
      <c r="E2699" s="102" t="s">
        <v>153</v>
      </c>
      <c r="F2699" s="113" t="n">
        <f aca="false">SUM(G2699:H2699)</f>
        <v>2750000</v>
      </c>
      <c r="G2699" s="101" t="n">
        <f aca="false" t="array" ref="G2699:G2699">SUM(IF(ewidencja!$A$8:$A$759=D2699,IF(ewidencja!$C$8:$C$759=E2699,ewidencja!$F$8:$F$759,0),0))</f>
        <v>2750000</v>
      </c>
      <c r="H2699" s="101" t="n">
        <f aca="false" t="array" ref="H2699:H2699">SUM(IF(ewidencja!$A$8:$A$759=D2699,IF(ewidencja!$C$8:$C$759=E2699,ewidencja!$G$8:$G$759,0),0))</f>
        <v>0</v>
      </c>
      <c r="K2699" s="111"/>
    </row>
    <row r="2700" s="51" customFormat="true" ht="12.75" hidden="true" customHeight="true" outlineLevel="0" collapsed="false">
      <c r="A2700" s="49" t="s">
        <v>668</v>
      </c>
      <c r="B2700" s="49"/>
      <c r="C2700" s="50" t="str">
        <f aca="false">INDEX((klasyfikacja!$B$2:$B$136),MATCH(A2700,klasyfikacja!$A$2:$A$136,0))</f>
        <v>Wpływy z różnych dochodów (Finansowanie programów ze środków bezzwrotnych pochodzących z Unii Europejskiej)</v>
      </c>
      <c r="D2700" s="98" t="n">
        <v>926</v>
      </c>
      <c r="E2700" s="102" t="s">
        <v>866</v>
      </c>
      <c r="F2700" s="100" t="n">
        <f aca="false">SUM(G2700:H2700)</f>
        <v>0</v>
      </c>
      <c r="G2700" s="101" t="n">
        <f aca="false" t="array" ref="G2700:G2700">SUM(IF(ewidencja!$A$8:$A$759=D2700,IF(ewidencja!$C$8:$C$759=E2700,ewidencja!$F$8:$F$759,0),0))</f>
        <v>0</v>
      </c>
      <c r="H2700" s="101" t="n">
        <f aca="false" t="array" ref="H2700:H2700">SUM(IF(ewidencja!$A$8:$A$759=D2700,IF(ewidencja!$C$8:$C$759=E2700,ewidencja!$G$8:$G$759,0),0))</f>
        <v>0</v>
      </c>
      <c r="K2700" s="111"/>
    </row>
    <row r="2701" s="51" customFormat="true" ht="12.75" hidden="true" customHeight="true" outlineLevel="0" collapsed="false">
      <c r="A2701" s="49" t="s">
        <v>670</v>
      </c>
      <c r="B2701" s="49"/>
      <c r="C2701" s="50" t="str">
        <f aca="false">INDEX((klasyfikacja!$B$2:$B$136),MATCH(A2701,klasyfikacja!$A$2:$A$136,0))</f>
        <v>Wpływy z różnych dochodów (Płatności w zakresie budżetu środków europejskich)</v>
      </c>
      <c r="D2701" s="98" t="n">
        <v>926</v>
      </c>
      <c r="E2701" s="102" t="s">
        <v>867</v>
      </c>
      <c r="F2701" s="100" t="n">
        <f aca="false">SUM(G2701:H2701)</f>
        <v>0</v>
      </c>
      <c r="G2701" s="101" t="n">
        <f aca="false" t="array" ref="G2701:G2701">SUM(IF(ewidencja!$A$8:$A$759=D2701,IF(ewidencja!$C$8:$C$759=E2701,ewidencja!$F$8:$F$759,0),0))</f>
        <v>0</v>
      </c>
      <c r="H2701" s="101" t="n">
        <f aca="false" t="array" ref="H2701:H2701">SUM(IF(ewidencja!$A$8:$A$759=D2701,IF(ewidencja!$C$8:$C$759=E2701,ewidencja!$G$8:$G$759,0),0))</f>
        <v>0</v>
      </c>
      <c r="K2701" s="111"/>
    </row>
    <row r="2702" s="51" customFormat="true" ht="12.75" hidden="true" customHeight="true" outlineLevel="0" collapsed="false">
      <c r="A2702" s="49" t="s">
        <v>672</v>
      </c>
      <c r="B2702" s="49"/>
      <c r="C2702" s="50" t="str">
        <f aca="false">INDEX((klasyfikacja!$B$2:$B$136),MATCH(A2702,klasyfikacja!$A$2:$A$136,0))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2702" s="98" t="n">
        <v>926</v>
      </c>
      <c r="E2702" s="102" t="s">
        <v>868</v>
      </c>
      <c r="F2702" s="100" t="n">
        <f aca="false">SUM(G2702:H2702)</f>
        <v>0</v>
      </c>
      <c r="G2702" s="101" t="n">
        <f aca="false" t="array" ref="G2702:G2702">SUM(IF(ewidencja!$A$8:$A$759=D2702,IF(ewidencja!$C$8:$C$759=E2702,ewidencja!$F$8:$F$759,0),0))</f>
        <v>0</v>
      </c>
      <c r="H2702" s="101" t="n">
        <f aca="false" t="array" ref="H2702:H2702">SUM(IF(ewidencja!$A$8:$A$759=D2702,IF(ewidencja!$C$8:$C$759=E2702,ewidencja!$G$8:$G$759,0),0))</f>
        <v>0</v>
      </c>
      <c r="K2702" s="111"/>
    </row>
    <row r="2703" s="51" customFormat="true" ht="51" hidden="true" customHeight="true" outlineLevel="0" collapsed="false">
      <c r="A2703" s="49" t="s">
        <v>674</v>
      </c>
      <c r="B2703" s="49"/>
      <c r="C2703" s="50" t="str">
        <f aca="false">INDEX((klasyfikacja!$B$2:$B$136),MATCH(A2703,klasyfikacja!$A$2:$A$136,0))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2703" s="98" t="n">
        <v>926</v>
      </c>
      <c r="E2703" s="102" t="n">
        <v>2007</v>
      </c>
      <c r="F2703" s="100" t="n">
        <f aca="false">SUM(G2703:H2703)</f>
        <v>0</v>
      </c>
      <c r="G2703" s="101" t="n">
        <f aca="false" t="array" ref="G2703:G2703">SUM(IF(ewidencja!$A$8:$A$759=D2703,IF(ewidencja!$C$8:$C$759=E2703,ewidencja!$F$8:$F$759,0),0))</f>
        <v>0</v>
      </c>
      <c r="H2703" s="101" t="n">
        <f aca="false" t="array" ref="H2703:H2703">SUM(IF(ewidencja!$A$8:$A$759=D2703,IF(ewidencja!$C$8:$C$759=E2703,ewidencja!$G$8:$G$759,0),0))</f>
        <v>0</v>
      </c>
      <c r="K2703" s="111"/>
    </row>
    <row r="2704" s="51" customFormat="true" ht="63.75" hidden="true" customHeight="true" outlineLevel="0" collapsed="false">
      <c r="A2704" s="49" t="s">
        <v>676</v>
      </c>
      <c r="B2704" s="49"/>
      <c r="C2704" s="50" t="str">
        <f aca="false">INDEX((klasyfikacja!$B$2:$B$136),MATCH(A2704,klasyfikacja!$A$2:$A$136,0))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2704" s="98" t="n">
        <v>926</v>
      </c>
      <c r="E2704" s="102" t="n">
        <v>2008</v>
      </c>
      <c r="F2704" s="113" t="n">
        <f aca="false">SUM(G2704:H2704)</f>
        <v>0</v>
      </c>
      <c r="G2704" s="101" t="n">
        <f aca="false" t="array" ref="G2704:G2704">SUM(IF(ewidencja!$A$8:$A$759=D2704,IF(ewidencja!$C$8:$C$759=E2704,ewidencja!$F$8:$F$759,0),0))</f>
        <v>0</v>
      </c>
      <c r="H2704" s="101" t="n">
        <f aca="false" t="array" ref="H2704:H2704">SUM(IF(ewidencja!$A$8:$A$759=D2704,IF(ewidencja!$C$8:$C$759=E2704,ewidencja!$G$8:$G$759,0),0))</f>
        <v>0</v>
      </c>
      <c r="K2704" s="111"/>
    </row>
    <row r="2705" s="51" customFormat="true" ht="12.75" hidden="true" customHeight="true" outlineLevel="0" collapsed="false">
      <c r="A2705" s="49" t="s">
        <v>678</v>
      </c>
      <c r="B2705" s="49"/>
      <c r="C2705" s="50" t="str">
        <f aca="false">INDEX((klasyfikacja!$B$2:$B$136),MATCH(A2705,klasyfikacja!$A$2:$A$136,0))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2705" s="98" t="n">
        <v>926</v>
      </c>
      <c r="E2705" s="102" t="n">
        <v>2009</v>
      </c>
      <c r="F2705" s="100" t="n">
        <f aca="false">SUM(G2705:H2705)</f>
        <v>0</v>
      </c>
      <c r="G2705" s="101" t="n">
        <f aca="false" t="array" ref="G2705:G2705">SUM(IF(ewidencja!$A$8:$A$759=D2705,IF(ewidencja!$C$8:$C$759=E2705,ewidencja!$F$8:$F$759,0),0))</f>
        <v>0</v>
      </c>
      <c r="H2705" s="101" t="n">
        <f aca="false" t="array" ref="H2705:H2705">SUM(IF(ewidencja!$A$8:$A$759=D2705,IF(ewidencja!$C$8:$C$759=E2705,ewidencja!$G$8:$G$759,0),0))</f>
        <v>0</v>
      </c>
      <c r="K2705" s="111"/>
    </row>
    <row r="2706" s="51" customFormat="true" ht="12.75" hidden="true" customHeight="true" outlineLevel="0" collapsed="false">
      <c r="A2706" s="49" t="s">
        <v>680</v>
      </c>
      <c r="B2706" s="49"/>
      <c r="C2706" s="50" t="str">
        <f aca="false">INDEX((klasyfikacja!$B$2:$B$136),MATCH(A2706,klasyfikacja!$A$2:$A$136,0))</f>
        <v>Dotacja celowa otrzymana z budżetu państwa na realizację zadań bieżących z zakresu administracji rządowej oraz innych zadań zleconych gminie (związkom gmin, związkom powiatowo-gminnym) ustawami</v>
      </c>
      <c r="D2706" s="98" t="n">
        <v>926</v>
      </c>
      <c r="E2706" s="102" t="n">
        <v>2010</v>
      </c>
      <c r="F2706" s="100" t="n">
        <f aca="false">SUM(G2706:H2706)</f>
        <v>0</v>
      </c>
      <c r="G2706" s="101" t="n">
        <f aca="false" t="array" ref="G2706:G2706">SUM(IF(ewidencja!$A$8:$A$759=D2706,IF(ewidencja!$C$8:$C$759=E2706,ewidencja!$F$8:$F$759,0),0))</f>
        <v>0</v>
      </c>
      <c r="H2706" s="101" t="n">
        <f aca="false" t="array" ref="H2706:H2706">SUM(IF(ewidencja!$A$8:$A$759=D2706,IF(ewidencja!$C$8:$C$759=E2706,ewidencja!$G$8:$G$759,0),0))</f>
        <v>0</v>
      </c>
      <c r="K2706" s="111"/>
    </row>
    <row r="2707" s="51" customFormat="true" ht="12.75" hidden="true" customHeight="true" outlineLevel="0" collapsed="false">
      <c r="A2707" s="49" t="s">
        <v>682</v>
      </c>
      <c r="B2707" s="49"/>
      <c r="C2707" s="50" t="str">
        <f aca="false">INDEX((klasyfikacja!$B$2:$B$136),MATCH(A2707,klasyfikacja!$A$2:$A$136,0))</f>
        <v>Dotacja celowa otrzymana z budżetu państwa na zadania bieżące realizowane przez gminę na podstawie porozumień z organami administracji rządowej</v>
      </c>
      <c r="D2707" s="98" t="n">
        <v>926</v>
      </c>
      <c r="E2707" s="102" t="n">
        <v>2020</v>
      </c>
      <c r="F2707" s="100" t="n">
        <f aca="false">SUM(G2707:H2707)</f>
        <v>0</v>
      </c>
      <c r="G2707" s="101" t="n">
        <f aca="false" t="array" ref="G2707:G2707">SUM(IF(ewidencja!$A$8:$A$759=D2707,IF(ewidencja!$C$8:$C$759=E2707,ewidencja!$F$8:$F$759,0),0))</f>
        <v>0</v>
      </c>
      <c r="H2707" s="101" t="n">
        <f aca="false" t="array" ref="H2707:H2707">SUM(IF(ewidencja!$A$8:$A$759=D2707,IF(ewidencja!$C$8:$C$759=E2707,ewidencja!$G$8:$G$759,0),0))</f>
        <v>0</v>
      </c>
      <c r="K2707" s="111"/>
    </row>
    <row r="2708" s="51" customFormat="true" ht="12.75" hidden="true" customHeight="true" outlineLevel="0" collapsed="false">
      <c r="A2708" s="49" t="s">
        <v>684</v>
      </c>
      <c r="B2708" s="49"/>
      <c r="C2708" s="50" t="str">
        <f aca="false">INDEX((klasyfikacja!$B$2:$B$136),MATCH(A2708,klasyfikacja!$A$2:$A$136,0))</f>
        <v>Dotacja celowa otrzymana z budżetu państwa na realizację własnych zadań bieżących gmin (związków gmin, związków powiatowo-gminnych)</v>
      </c>
      <c r="D2708" s="98" t="n">
        <v>926</v>
      </c>
      <c r="E2708" s="102" t="n">
        <v>2030</v>
      </c>
      <c r="F2708" s="100" t="n">
        <f aca="false">SUM(G2708:H2708)</f>
        <v>0</v>
      </c>
      <c r="G2708" s="101" t="n">
        <f aca="false" t="array" ref="G2708:G2708">SUM(IF(ewidencja!$A$8:$A$759=D2708,IF(ewidencja!$C$8:$C$759=E2708,ewidencja!$F$8:$F$759,0),0))</f>
        <v>0</v>
      </c>
      <c r="H2708" s="101" t="n">
        <f aca="false" t="array" ref="H2708:H2708">SUM(IF(ewidencja!$A$8:$A$759=D2708,IF(ewidencja!$C$8:$C$759=E2708,ewidencja!$G$8:$G$759,0),0))</f>
        <v>0</v>
      </c>
      <c r="K2708" s="111"/>
    </row>
    <row r="2709" s="51" customFormat="true" ht="25.5" hidden="true" customHeight="true" outlineLevel="0" collapsed="false">
      <c r="A2709" s="49" t="s">
        <v>688</v>
      </c>
      <c r="B2709" s="49"/>
      <c r="C2709" s="50" t="str">
        <f aca="false">INDEX((klasyfikacja!$B$2:$B$136),MATCH(A2709,klasyfikacja!$A$2:$A$136,0))</f>
        <v>Dotacja celowa otrzymana z budżetu państwa na realizację zadań bieżących gmin z zakresu edukacyjnej opieki wychowawczej finansowanych w całości przez budżet państwa w ramach programów rządowych</v>
      </c>
      <c r="D2709" s="98" t="n">
        <v>926</v>
      </c>
      <c r="E2709" s="102" t="n">
        <v>2040</v>
      </c>
      <c r="F2709" s="100" t="n">
        <f aca="false">SUM(G2709:H2709)</f>
        <v>0</v>
      </c>
      <c r="G2709" s="101" t="n">
        <f aca="false" t="array" ref="G2709:G2709">SUM(IF(ewidencja!$A$8:$A$759=D2709,IF(ewidencja!$C$8:$C$759=E2709,ewidencja!$F$8:$F$759,0),0))</f>
        <v>0</v>
      </c>
      <c r="H2709" s="101" t="n">
        <f aca="false" t="array" ref="H2709:H2709">SUM(IF(ewidencja!$A$8:$A$759=D2709,IF(ewidencja!$C$8:$C$759=E2709,ewidencja!$G$8:$G$759,0),0))</f>
        <v>0</v>
      </c>
      <c r="K2709" s="111"/>
    </row>
    <row r="2710" s="51" customFormat="true" ht="37.5" hidden="true" customHeight="true" outlineLevel="0" collapsed="false">
      <c r="A2710" s="49" t="s">
        <v>690</v>
      </c>
      <c r="B2710" s="49"/>
      <c r="C2710" s="50" t="str">
        <f aca="false">INDEX((klasyfikacja!$B$2:$B$136),MATCH(A2710,klasyfikacja!$A$2:$A$136,0))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710" s="98" t="n">
        <v>926</v>
      </c>
      <c r="E2710" s="102" t="n">
        <v>2057</v>
      </c>
      <c r="F2710" s="100" t="n">
        <f aca="false">SUM(G2710:H2710)</f>
        <v>0</v>
      </c>
      <c r="G2710" s="101" t="n">
        <f aca="false" t="array" ref="G2710:G2710">SUM(IF(ewidencja!$A$8:$A$759=D2710,IF(ewidencja!$C$8:$C$759=E2710,ewidencja!$F$8:$F$759,0),0))</f>
        <v>0</v>
      </c>
      <c r="H2710" s="101" t="n">
        <f aca="false" t="array" ref="H2710:H2710">SUM(IF(ewidencja!$A$8:$A$759=D2710,IF(ewidencja!$C$8:$C$759=E2710,ewidencja!$G$8:$G$759,0),0))</f>
        <v>0</v>
      </c>
      <c r="K2710" s="111"/>
    </row>
    <row r="2711" s="51" customFormat="true" ht="37.5" hidden="true" customHeight="true" outlineLevel="0" collapsed="false">
      <c r="A2711" s="49" t="s">
        <v>692</v>
      </c>
      <c r="B2711" s="49"/>
      <c r="C2711" s="50" t="str">
        <f aca="false">INDEX((klasyfikacja!$B$2:$B$136),MATCH(A2711,klasyfikacja!$A$2:$A$136,0))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711" s="98" t="n">
        <v>926</v>
      </c>
      <c r="E2711" s="102" t="n">
        <v>2058</v>
      </c>
      <c r="F2711" s="100" t="n">
        <f aca="false">SUM(G2711:H2711)</f>
        <v>0</v>
      </c>
      <c r="G2711" s="101" t="n">
        <f aca="false" t="array" ref="G2711:G2711">SUM(IF(ewidencja!$A$8:$A$759=D2711,IF(ewidencja!$C$8:$C$759=E2711,ewidencja!$F$8:$F$759,0),0))</f>
        <v>0</v>
      </c>
      <c r="H2711" s="101" t="n">
        <f aca="false" t="array" ref="H2711:H2711">SUM(IF(ewidencja!$A$8:$A$759=D2711,IF(ewidencja!$C$8:$C$759=E2711,ewidencja!$G$8:$G$759,0),0))</f>
        <v>0</v>
      </c>
      <c r="K2711" s="111"/>
    </row>
    <row r="2712" s="51" customFormat="true" ht="37.5" hidden="true" customHeight="true" outlineLevel="0" collapsed="false">
      <c r="A2712" s="49" t="s">
        <v>694</v>
      </c>
      <c r="B2712" s="49"/>
      <c r="C2712" s="50" t="str">
        <f aca="false">INDEX((klasyfikacja!$B$2:$B$136),MATCH(A2712,klasyfikacja!$A$2:$A$136,0))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712" s="98" t="n">
        <v>926</v>
      </c>
      <c r="E2712" s="102" t="n">
        <v>2059</v>
      </c>
      <c r="F2712" s="100" t="n">
        <f aca="false">SUM(G2712:H2712)</f>
        <v>0</v>
      </c>
      <c r="G2712" s="101" t="n">
        <f aca="false" t="array" ref="G2712:G2712">SUM(IF(ewidencja!$A$8:$A$759=D2712,IF(ewidencja!$C$8:$C$759=E2712,ewidencja!$F$8:$F$759,0),0))</f>
        <v>0</v>
      </c>
      <c r="H2712" s="101" t="n">
        <f aca="false" t="array" ref="H2712:H2712">SUM(IF(ewidencja!$A$8:$A$759=D2712,IF(ewidencja!$C$8:$C$759=E2712,ewidencja!$G$8:$G$759,0),0))</f>
        <v>0</v>
      </c>
      <c r="K2712" s="111"/>
    </row>
    <row r="2713" s="51" customFormat="true" ht="37.5" hidden="true" customHeight="true" outlineLevel="0" collapsed="false">
      <c r="A2713" s="49" t="s">
        <v>696</v>
      </c>
      <c r="B2713" s="49"/>
      <c r="C2713" s="50" t="str">
        <f aca="false">INDEX((klasyfikacja!$B$2:$B$136),MATCH(A2713,klasyfikacja!$A$2:$A$136,0))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2713" s="98" t="n">
        <v>926</v>
      </c>
      <c r="E2713" s="102" t="n">
        <v>2060</v>
      </c>
      <c r="F2713" s="100" t="n">
        <f aca="false">SUM(G2713:H2713)</f>
        <v>0</v>
      </c>
      <c r="G2713" s="101" t="n">
        <f aca="false" t="array" ref="G2713:G2713">SUM(IF(ewidencja!$A$8:$A$759=D2713,IF(ewidencja!$C$8:$C$759=E2713,ewidencja!$F$8:$F$759,0),0))</f>
        <v>0</v>
      </c>
      <c r="H2713" s="101" t="n">
        <f aca="false" t="array" ref="H2713:H2713">SUM(IF(ewidencja!$A$8:$A$759=D2713,IF(ewidencja!$C$8:$C$759=E2713,ewidencja!$G$8:$G$759,0),0))</f>
        <v>0</v>
      </c>
      <c r="K2713" s="111"/>
    </row>
    <row r="2714" s="51" customFormat="true" ht="12.75" hidden="true" customHeight="true" outlineLevel="0" collapsed="false">
      <c r="A2714" s="49" t="s">
        <v>698</v>
      </c>
      <c r="B2714" s="49"/>
      <c r="C2714" s="50" t="str">
        <f aca="false">INDEX((klasyfikacja!$B$2:$B$136),MATCH(A2714,klasyfikacja!$A$2:$A$136,0))</f>
        <v>Dotacja celowa otrzymana z budżetu państwa na zadania bieżące z zakresu administracji rządowej oraz inne zadania zlecone ustawami realizowane przez powiat</v>
      </c>
      <c r="D2714" s="98" t="n">
        <v>926</v>
      </c>
      <c r="E2714" s="102" t="n">
        <v>2110</v>
      </c>
      <c r="F2714" s="100" t="n">
        <f aca="false">SUM(G2714:H2714)</f>
        <v>0</v>
      </c>
      <c r="G2714" s="101" t="n">
        <f aca="false" t="array" ref="G2714:G2714">SUM(IF(ewidencja!$A$8:$A$759=D2714,IF(ewidencja!$C$8:$C$759=E2714,ewidencja!$F$8:$F$759,0),0))</f>
        <v>0</v>
      </c>
      <c r="H2714" s="101" t="n">
        <f aca="false" t="array" ref="H2714:H2714">SUM(IF(ewidencja!$A$8:$A$759=D2714,IF(ewidencja!$C$8:$C$759=E2714,ewidencja!$G$8:$G$759,0),0))</f>
        <v>0</v>
      </c>
      <c r="K2714" s="111"/>
    </row>
    <row r="2715" s="51" customFormat="true" ht="12.75" hidden="true" customHeight="true" outlineLevel="0" collapsed="false">
      <c r="A2715" s="49" t="s">
        <v>700</v>
      </c>
      <c r="B2715" s="49"/>
      <c r="C2715" s="50" t="str">
        <f aca="false">INDEX((klasyfikacja!$B$2:$B$136),MATCH(A2715,klasyfikacja!$A$2:$A$136,0))</f>
        <v>Dotacja celowa otrzymana z budżetu państwa na zadania bieżące realizowane przez powiat na podstawie porozumień z organami administracji rządowej</v>
      </c>
      <c r="D2715" s="98" t="n">
        <v>926</v>
      </c>
      <c r="E2715" s="102" t="n">
        <v>2120</v>
      </c>
      <c r="F2715" s="100" t="n">
        <f aca="false">SUM(G2715:H2715)</f>
        <v>0</v>
      </c>
      <c r="G2715" s="101" t="n">
        <f aca="false" t="array" ref="G2715:G2715">SUM(IF(ewidencja!$A$8:$A$759=D2715,IF(ewidencja!$C$8:$C$759=E2715,ewidencja!$F$8:$F$759,0),0))</f>
        <v>0</v>
      </c>
      <c r="H2715" s="101" t="n">
        <f aca="false" t="array" ref="H2715:H2715">SUM(IF(ewidencja!$A$8:$A$759=D2715,IF(ewidencja!$C$8:$C$759=E2715,ewidencja!$G$8:$G$759,0),0))</f>
        <v>0</v>
      </c>
      <c r="K2715" s="111"/>
    </row>
    <row r="2716" s="51" customFormat="true" ht="12.75" hidden="true" customHeight="true" outlineLevel="0" collapsed="false">
      <c r="A2716" s="49" t="s">
        <v>702</v>
      </c>
      <c r="B2716" s="49"/>
      <c r="C2716" s="50" t="str">
        <f aca="false">INDEX((klasyfikacja!$B$2:$B$136),MATCH(A2716,klasyfikacja!$A$2:$A$136,0))</f>
        <v>Dotacja celowa otrzymana z budżetu państwa na realizację bieżących zadań własnych powiatu</v>
      </c>
      <c r="D2716" s="98" t="n">
        <v>926</v>
      </c>
      <c r="E2716" s="102" t="n">
        <v>2130</v>
      </c>
      <c r="F2716" s="100" t="n">
        <f aca="false">SUM(G2716:H2716)</f>
        <v>0</v>
      </c>
      <c r="G2716" s="101" t="n">
        <f aca="false" t="array" ref="G2716:G2716">SUM(IF(ewidencja!$A$8:$A$759=D2716,IF(ewidencja!$C$8:$C$759=E2716,ewidencja!$F$8:$F$759,0),0))</f>
        <v>0</v>
      </c>
      <c r="H2716" s="101" t="n">
        <f aca="false" t="array" ref="H2716:H2716">SUM(IF(ewidencja!$A$8:$A$759=D2716,IF(ewidencja!$C$8:$C$759=E2716,ewidencja!$G$8:$G$759,0),0))</f>
        <v>0</v>
      </c>
      <c r="K2716" s="111"/>
    </row>
    <row r="2717" s="51" customFormat="true" ht="12.75" hidden="true" customHeight="true" outlineLevel="0" collapsed="false">
      <c r="A2717" s="49" t="s">
        <v>704</v>
      </c>
      <c r="B2717" s="49"/>
      <c r="C2717" s="50" t="str">
        <f aca="false">INDEX((klasyfikacja!$B$2:$B$136),MATCH(A2717,klasyfikacja!$A$2:$A$136,0))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2717" s="98" t="n">
        <v>926</v>
      </c>
      <c r="E2717" s="102" t="n">
        <v>2160</v>
      </c>
      <c r="F2717" s="100" t="n">
        <f aca="false">SUM(G2717:H2717)</f>
        <v>0</v>
      </c>
      <c r="G2717" s="101" t="n">
        <f aca="false" t="array" ref="G2717:G2717">SUM(IF(ewidencja!$A$8:$A$759=D2717,IF(ewidencja!$C$8:$C$759=E2717,ewidencja!$F$8:$F$759,0),0))</f>
        <v>0</v>
      </c>
      <c r="H2717" s="101" t="n">
        <f aca="false" t="array" ref="H2717:H2717">SUM(IF(ewidencja!$A$8:$A$759=D2717,IF(ewidencja!$C$8:$C$759=E2717,ewidencja!$G$8:$G$759,0),0))</f>
        <v>0</v>
      </c>
      <c r="K2717" s="111"/>
    </row>
    <row r="2718" s="51" customFormat="true" ht="12.75" hidden="true" customHeight="true" outlineLevel="0" collapsed="false">
      <c r="A2718" s="49" t="s">
        <v>708</v>
      </c>
      <c r="B2718" s="49"/>
      <c r="C2718" s="50" t="str">
        <f aca="false">INDEX((klasyfikacja!$B$2:$B$136),MATCH(A2718,klasyfikacja!$A$2:$A$136,0))</f>
        <v>Dotacja celowa otrzymana z gminy na zadania bieżące realizowane na podstawie porozumień (umów) między jednostkami samorządu terytorialnego</v>
      </c>
      <c r="D2718" s="98" t="n">
        <v>926</v>
      </c>
      <c r="E2718" s="102" t="n">
        <v>2310</v>
      </c>
      <c r="F2718" s="100" t="n">
        <f aca="false">SUM(G2718:H2718)</f>
        <v>0</v>
      </c>
      <c r="G2718" s="101" t="n">
        <f aca="false" t="array" ref="G2718:G2718">SUM(IF(ewidencja!$A$8:$A$759=D2718,IF(ewidencja!$C$8:$C$759=E2718,ewidencja!$F$8:$F$759,0),0))</f>
        <v>0</v>
      </c>
      <c r="H2718" s="101" t="n">
        <f aca="false" t="array" ref="H2718:H2718">SUM(IF(ewidencja!$A$8:$A$759=D2718,IF(ewidencja!$C$8:$C$759=E2718,ewidencja!$G$8:$G$759,0),0))</f>
        <v>0</v>
      </c>
      <c r="K2718" s="111"/>
    </row>
    <row r="2719" s="51" customFormat="true" ht="12.75" hidden="true" customHeight="true" outlineLevel="0" collapsed="false">
      <c r="A2719" s="49" t="s">
        <v>712</v>
      </c>
      <c r="B2719" s="49"/>
      <c r="C2719" s="50" t="str">
        <f aca="false">INDEX((klasyfikacja!$B$2:$B$136),MATCH(A2719,klasyfikacja!$A$2:$A$136,0))</f>
        <v>Dotacja celowa otrzymana z powiatu na zadania bieżące realizowane na podstawie porozumień (umów) między jednostkami samorządu terytorialnego</v>
      </c>
      <c r="D2719" s="98" t="n">
        <v>926</v>
      </c>
      <c r="E2719" s="102" t="n">
        <v>2320</v>
      </c>
      <c r="F2719" s="100" t="n">
        <f aca="false">SUM(G2719:H2719)</f>
        <v>0</v>
      </c>
      <c r="G2719" s="101" t="n">
        <f aca="false" t="array" ref="G2719:G2719">SUM(IF(ewidencja!$A$8:$A$759=D2719,IF(ewidencja!$C$8:$C$759=E2719,ewidencja!$F$8:$F$759,0),0))</f>
        <v>0</v>
      </c>
      <c r="H2719" s="101" t="n">
        <f aca="false" t="array" ref="H2719:H2719">SUM(IF(ewidencja!$A$8:$A$759=D2719,IF(ewidencja!$C$8:$C$759=E2719,ewidencja!$G$8:$G$759,0),0))</f>
        <v>0</v>
      </c>
      <c r="K2719" s="111"/>
    </row>
    <row r="2720" s="51" customFormat="true" ht="12.75" hidden="true" customHeight="true" outlineLevel="0" collapsed="false">
      <c r="A2720" s="49" t="s">
        <v>714</v>
      </c>
      <c r="B2720" s="49"/>
      <c r="C2720" s="50" t="str">
        <f aca="false">INDEX((klasyfikacja!$B$2:$B$136),MATCH(A2720,klasyfikacja!$A$2:$A$136,0))</f>
        <v>Dotacja celowa otrzymana od samorządu województwa na zadania bieżące realizowane na podstawie porozumień (umów) między jednostkami samorządu terytorialnego</v>
      </c>
      <c r="D2720" s="98" t="n">
        <v>926</v>
      </c>
      <c r="E2720" s="102" t="n">
        <v>2330</v>
      </c>
      <c r="F2720" s="100" t="n">
        <f aca="false">SUM(G2720:H2720)</f>
        <v>0</v>
      </c>
      <c r="G2720" s="101" t="n">
        <f aca="false" t="array" ref="G2720:G2720">SUM(IF(ewidencja!$A$8:$A$759=D2720,IF(ewidencja!$C$8:$C$759=E2720,ewidencja!$F$8:$F$759,0),0))</f>
        <v>0</v>
      </c>
      <c r="H2720" s="101" t="n">
        <f aca="false" t="array" ref="H2720:H2720">SUM(IF(ewidencja!$A$8:$A$759=D2720,IF(ewidencja!$C$8:$C$759=E2720,ewidencja!$G$8:$G$759,0),0))</f>
        <v>0</v>
      </c>
      <c r="K2720" s="111"/>
    </row>
    <row r="2721" s="51" customFormat="true" ht="12.75" hidden="true" customHeight="true" outlineLevel="0" collapsed="false">
      <c r="A2721" s="49" t="s">
        <v>716</v>
      </c>
      <c r="B2721" s="49"/>
      <c r="C2721" s="50" t="str">
        <f aca="false">INDEX((klasyfikacja!$B$2:$B$136),MATCH(A2721,klasyfikacja!$A$2:$A$136,0))</f>
        <v>Dochody jednostek samorządu terytorialnego związane z realizacją zadań z zakresu administracji rządowej oraz innych zadań zleconych ustawami</v>
      </c>
      <c r="D2721" s="98" t="n">
        <v>926</v>
      </c>
      <c r="E2721" s="102" t="n">
        <v>2360</v>
      </c>
      <c r="F2721" s="100" t="n">
        <f aca="false">SUM(G2721:H2721)</f>
        <v>0</v>
      </c>
      <c r="G2721" s="101" t="n">
        <f aca="false" t="array" ref="G2721:G2721">SUM(IF(ewidencja!$A$8:$A$759=D2721,IF(ewidencja!$C$8:$C$759=E2721,ewidencja!$F$8:$F$759,0),0))</f>
        <v>0</v>
      </c>
      <c r="H2721" s="101" t="n">
        <f aca="false" t="array" ref="H2721:H2721">SUM(IF(ewidencja!$A$8:$A$759=D2721,IF(ewidencja!$C$8:$C$759=E2721,ewidencja!$G$8:$G$759,0),0))</f>
        <v>0</v>
      </c>
      <c r="K2721" s="111"/>
    </row>
    <row r="2722" s="51" customFormat="true" ht="12.75" hidden="true" customHeight="true" outlineLevel="0" collapsed="false">
      <c r="A2722" s="49" t="s">
        <v>718</v>
      </c>
      <c r="B2722" s="49"/>
      <c r="C2722" s="50" t="str">
        <f aca="false">INDEX((klasyfikacja!$B$2:$B$136),MATCH(A2722,klasyfikacja!$A$2:$A$136,0))</f>
        <v>Wpływy do budżetu nadwyżki środków obrotowych samorządowego zakładu budżetowego</v>
      </c>
      <c r="D2722" s="98" t="n">
        <v>926</v>
      </c>
      <c r="E2722" s="102" t="n">
        <v>2370</v>
      </c>
      <c r="F2722" s="100" t="n">
        <f aca="false">SUM(G2722:H2722)</f>
        <v>0</v>
      </c>
      <c r="G2722" s="101" t="n">
        <f aca="false" t="array" ref="G2722:G2722">SUM(IF(ewidencja!$A$8:$A$759=D2722,IF(ewidencja!$C$8:$C$759=E2722,ewidencja!$F$8:$F$759,0),0))</f>
        <v>0</v>
      </c>
      <c r="H2722" s="101" t="n">
        <f aca="false" t="array" ref="H2722:H2722">SUM(IF(ewidencja!$A$8:$A$759=D2722,IF(ewidencja!$C$8:$C$759=E2722,ewidencja!$G$8:$G$759,0),0))</f>
        <v>0</v>
      </c>
      <c r="K2722" s="111"/>
    </row>
    <row r="2723" s="51" customFormat="true" ht="25.5" hidden="true" customHeight="true" outlineLevel="0" collapsed="false">
      <c r="A2723" s="49" t="s">
        <v>720</v>
      </c>
      <c r="B2723" s="49"/>
      <c r="C2723" s="50" t="str">
        <f aca="false">INDEX((klasyfikacja!$B$2:$B$136),MATCH(A2723,klasyfikacja!$A$2:$A$136,0))</f>
        <v>Dotacja otrzymana z państwowego funduszu celowego na realizację zadań bieżących jednostek sektora finansów publicznych</v>
      </c>
      <c r="D2723" s="98" t="n">
        <v>926</v>
      </c>
      <c r="E2723" s="102" t="n">
        <v>2440</v>
      </c>
      <c r="F2723" s="100" t="n">
        <f aca="false">SUM(G2723:H2723)</f>
        <v>0</v>
      </c>
      <c r="G2723" s="101" t="n">
        <f aca="false" t="array" ref="G2723:G2723">SUM(IF(ewidencja!$A$8:$A$759=D2723,IF(ewidencja!$C$8:$C$759=E2723,ewidencja!$F$8:$F$759,0),0))</f>
        <v>0</v>
      </c>
      <c r="H2723" s="101" t="n">
        <f aca="false" t="array" ref="H2723:H2723">SUM(IF(ewidencja!$A$8:$A$759=D2723,IF(ewidencja!$C$8:$C$759=E2723,ewidencja!$G$8:$G$759,0),0))</f>
        <v>0</v>
      </c>
      <c r="K2723" s="111"/>
    </row>
    <row r="2724" s="51" customFormat="true" ht="38.25" hidden="true" customHeight="true" outlineLevel="0" collapsed="false">
      <c r="A2724" s="49" t="s">
        <v>722</v>
      </c>
      <c r="B2724" s="49"/>
      <c r="C2724" s="50" t="str">
        <f aca="false">INDEX((klasyfikacja!$B$2:$B$136),MATCH(A2724,klasyfikacja!$A$2:$A$136,0))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2724" s="98" t="n">
        <v>926</v>
      </c>
      <c r="E2724" s="102" t="n">
        <v>2442</v>
      </c>
      <c r="F2724" s="100" t="n">
        <f aca="false">SUM(G2724:H2724)</f>
        <v>0</v>
      </c>
      <c r="G2724" s="101" t="n">
        <f aca="false" t="array" ref="G2724:G2724">SUM(IF(ewidencja!$A$8:$A$759=D2724,IF(ewidencja!$C$8:$C$759=E2724,ewidencja!$F$8:$F$759,0),0))</f>
        <v>0</v>
      </c>
      <c r="H2724" s="101" t="n">
        <f aca="false" t="array" ref="H2724:H2724">SUM(IF(ewidencja!$A$8:$A$759=D2724,IF(ewidencja!$C$8:$C$759=E2724,ewidencja!$G$8:$G$759,0),0))</f>
        <v>0</v>
      </c>
      <c r="K2724" s="111"/>
    </row>
    <row r="2725" s="51" customFormat="true" ht="38.25" hidden="true" customHeight="true" outlineLevel="0" collapsed="false">
      <c r="A2725" s="49" t="s">
        <v>724</v>
      </c>
      <c r="B2725" s="49"/>
      <c r="C2725" s="50" t="str">
        <f aca="false">INDEX((klasyfikacja!$B$2:$B$136),MATCH(A2725,klasyfikacja!$A$2:$A$136,0))</f>
        <v>Środki otrzymane od pozostałych jednostek zaliczanych do sektora finansów publicznych na realizację zadań bieżących jednostek zaliczanych do sektora finansów publicznych</v>
      </c>
      <c r="D2725" s="98" t="n">
        <v>926</v>
      </c>
      <c r="E2725" s="102" t="n">
        <v>2460</v>
      </c>
      <c r="F2725" s="100" t="n">
        <f aca="false">SUM(G2725:H2725)</f>
        <v>0</v>
      </c>
      <c r="G2725" s="101" t="n">
        <f aca="false" t="array" ref="G2725:G2725">SUM(IF(ewidencja!$A$8:$A$759=D2725,IF(ewidencja!$C$8:$C$759=E2725,ewidencja!$F$8:$F$759,0),0))</f>
        <v>0</v>
      </c>
      <c r="H2725" s="101" t="n">
        <f aca="false" t="array" ref="H2725:H2725">SUM(IF(ewidencja!$A$8:$A$759=D2725,IF(ewidencja!$C$8:$C$759=E2725,ewidencja!$G$8:$G$759,0),0))</f>
        <v>0</v>
      </c>
      <c r="K2725" s="111"/>
    </row>
    <row r="2726" s="51" customFormat="true" ht="12.75" hidden="true" customHeight="true" outlineLevel="0" collapsed="false">
      <c r="A2726" s="49" t="s">
        <v>728</v>
      </c>
      <c r="B2726" s="49"/>
      <c r="C2726" s="50" t="str">
        <f aca="false">INDEX((klasyfikacja!$B$2:$B$136),MATCH(A2726,klasyfikacja!$A$2:$A$136,0))</f>
        <v>Rekompensaty utraconych dochodów w podatkach i opłatach lokalnych</v>
      </c>
      <c r="D2726" s="98" t="n">
        <v>926</v>
      </c>
      <c r="E2726" s="102" t="n">
        <v>2680</v>
      </c>
      <c r="F2726" s="100" t="n">
        <f aca="false">SUM(G2726:H2726)</f>
        <v>0</v>
      </c>
      <c r="G2726" s="101" t="n">
        <f aca="false" t="array" ref="G2726:G2726">SUM(IF(ewidencja!$A$8:$A$759=D2726,IF(ewidencja!$C$8:$C$759=E2726,ewidencja!$F$8:$F$759,0),0))</f>
        <v>0</v>
      </c>
      <c r="H2726" s="101" t="n">
        <f aca="false" t="array" ref="H2726:H2726">SUM(IF(ewidencja!$A$8:$A$759=D2726,IF(ewidencja!$C$8:$C$759=E2726,ewidencja!$G$8:$G$759,0),0))</f>
        <v>0</v>
      </c>
      <c r="K2726" s="111"/>
    </row>
    <row r="2727" s="51" customFormat="true" ht="12.75" hidden="true" customHeight="true" outlineLevel="0" collapsed="false">
      <c r="A2727" s="49" t="s">
        <v>730</v>
      </c>
      <c r="B2727" s="49"/>
      <c r="C2727" s="50" t="str">
        <f aca="false">INDEX((klasyfikacja!$B$2:$B$136),MATCH(A2727,klasyfikacja!$A$2:$A$136,0))</f>
        <v>Środki z Funduszu Pracy otrzymane na realizację zadań wynikających z odrębnych ustaw</v>
      </c>
      <c r="D2727" s="98" t="n">
        <v>926</v>
      </c>
      <c r="E2727" s="102" t="n">
        <v>2690</v>
      </c>
      <c r="F2727" s="100" t="n">
        <f aca="false">SUM(G2727:H2727)</f>
        <v>0</v>
      </c>
      <c r="G2727" s="101" t="n">
        <f aca="false" t="array" ref="G2727:G2727">SUM(IF(ewidencja!$A$8:$A$759=D2727,IF(ewidencja!$C$8:$C$759=E2727,ewidencja!$F$8:$F$759,0),0))</f>
        <v>0</v>
      </c>
      <c r="H2727" s="101" t="n">
        <f aca="false" t="array" ref="H2727:H2727">SUM(IF(ewidencja!$A$8:$A$759=D2727,IF(ewidencja!$C$8:$C$759=E2727,ewidencja!$G$8:$G$759,0),0))</f>
        <v>0</v>
      </c>
      <c r="K2727" s="111"/>
    </row>
    <row r="2728" s="51" customFormat="true" ht="25.5" hidden="true" customHeight="true" outlineLevel="0" collapsed="false">
      <c r="A2728" s="49" t="s">
        <v>732</v>
      </c>
      <c r="B2728" s="49"/>
      <c r="C2728" s="50" t="str">
        <f aca="false">INDEX((klasyfikacja!$B$2:$B$136),MATCH(A2728,klasyfikacja!$A$2:$A$136,0))</f>
        <v>Środki na dofinansowanie własnych zadań bieżących gmin, powiatów (związków gmin, związków powiatowo-gminnych, związków powiatów), samorządów województw, pozyskane z innych źródeł</v>
      </c>
      <c r="D2728" s="98" t="n">
        <v>926</v>
      </c>
      <c r="E2728" s="102" t="n">
        <v>2700</v>
      </c>
      <c r="F2728" s="100" t="n">
        <f aca="false">SUM(G2728:H2728)</f>
        <v>0</v>
      </c>
      <c r="G2728" s="101" t="n">
        <f aca="false" t="array" ref="G2728:G2728">SUM(IF(ewidencja!$A$8:$A$759=D2728,IF(ewidencja!$C$8:$C$759=E2728,ewidencja!$F$8:$F$759,0),0))</f>
        <v>0</v>
      </c>
      <c r="H2728" s="101" t="n">
        <f aca="false" t="array" ref="H2728:H2728">SUM(IF(ewidencja!$A$8:$A$759=D2728,IF(ewidencja!$C$8:$C$759=E2728,ewidencja!$G$8:$G$759,0),0))</f>
        <v>0</v>
      </c>
      <c r="K2728" s="111"/>
    </row>
    <row r="2729" s="51" customFormat="true" ht="38.25" hidden="true" customHeight="true" outlineLevel="0" collapsed="false">
      <c r="A2729" s="49" t="s">
        <v>734</v>
      </c>
      <c r="B2729" s="49"/>
      <c r="C2729" s="50" t="str">
        <f aca="false">INDEX((klasyfikacja!$B$2:$B$136),MATCH(A2729,klasyfikacja!$A$2:$A$136,0))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2729" s="98" t="n">
        <v>926</v>
      </c>
      <c r="E2729" s="102" t="n">
        <v>2701</v>
      </c>
      <c r="F2729" s="100" t="n">
        <f aca="false">SUM(G2729:H2729)</f>
        <v>0</v>
      </c>
      <c r="G2729" s="101" t="n">
        <f aca="false" t="array" ref="G2729:G2729">SUM(IF(ewidencja!$A$8:$A$759=D2729,IF(ewidencja!$C$8:$C$759=E2729,ewidencja!$F$8:$F$759,0),0))</f>
        <v>0</v>
      </c>
      <c r="H2729" s="101" t="n">
        <f aca="false" t="array" ref="H2729:H2729">SUM(IF(ewidencja!$A$8:$A$759=D2729,IF(ewidencja!$C$8:$C$759=E2729,ewidencja!$G$8:$G$759,0),0))</f>
        <v>0</v>
      </c>
      <c r="K2729" s="111"/>
    </row>
    <row r="2730" s="51" customFormat="true" ht="38.25" hidden="true" customHeight="true" outlineLevel="0" collapsed="false">
      <c r="A2730" s="49" t="s">
        <v>740</v>
      </c>
      <c r="B2730" s="49"/>
      <c r="C2730" s="50" t="str">
        <f aca="false">INDEX((klasyfikacja!$B$2:$B$136),MATCH(A2730,klasyfikacja!$A$2:$A$136,0))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2730" s="98" t="n">
        <v>926</v>
      </c>
      <c r="E2730" s="102" t="n">
        <v>2705</v>
      </c>
      <c r="F2730" s="100" t="n">
        <f aca="false">SUM(G2730:H2730)</f>
        <v>0</v>
      </c>
      <c r="G2730" s="101" t="n">
        <f aca="false" t="array" ref="G2730:G2730">SUM(IF(ewidencja!$A$8:$A$759=D2730,IF(ewidencja!$C$8:$C$759=E2730,ewidencja!$F$8:$F$759,0),0))</f>
        <v>0</v>
      </c>
      <c r="H2730" s="101" t="n">
        <f aca="false" t="array" ref="H2730:H2730">SUM(IF(ewidencja!$A$8:$A$759=D2730,IF(ewidencja!$C$8:$C$759=E2730,ewidencja!$G$8:$G$759,0),0))</f>
        <v>0</v>
      </c>
      <c r="K2730" s="111"/>
    </row>
    <row r="2731" s="51" customFormat="true" ht="12.75" hidden="true" customHeight="true" outlineLevel="0" collapsed="false">
      <c r="A2731" s="49" t="s">
        <v>742</v>
      </c>
      <c r="B2731" s="49"/>
      <c r="C2731" s="50" t="str">
        <f aca="false">INDEX((klasyfikacja!$B$2:$B$136),MATCH(A2731,klasyfikacja!$A$2:$A$136,0))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2731" s="98" t="n">
        <v>926</v>
      </c>
      <c r="E2731" s="102" t="n">
        <v>2706</v>
      </c>
      <c r="F2731" s="100" t="n">
        <f aca="false">SUM(G2731:H2731)</f>
        <v>0</v>
      </c>
      <c r="G2731" s="101" t="n">
        <f aca="false" t="array" ref="G2731:G2731">SUM(IF(ewidencja!$A$8:$A$759=D2731,IF(ewidencja!$C$8:$C$759=E2731,ewidencja!$F$8:$F$759,0),0))</f>
        <v>0</v>
      </c>
      <c r="H2731" s="101" t="n">
        <f aca="false" t="array" ref="H2731:H2731">SUM(IF(ewidencja!$A$8:$A$759=D2731,IF(ewidencja!$C$8:$C$759=E2731,ewidencja!$G$8:$G$759,0),0))</f>
        <v>0</v>
      </c>
      <c r="K2731" s="111"/>
    </row>
    <row r="2732" s="51" customFormat="true" ht="12.75" hidden="true" customHeight="true" outlineLevel="0" collapsed="false">
      <c r="A2732" s="49" t="s">
        <v>744</v>
      </c>
      <c r="B2732" s="49"/>
      <c r="C2732" s="50" t="str">
        <f aca="false">INDEX((klasyfikacja!$B$2:$B$136),MATCH(A2732,klasyfikacja!$A$2:$A$136,0))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2732" s="98" t="n">
        <v>926</v>
      </c>
      <c r="E2732" s="102" t="n">
        <v>2707</v>
      </c>
      <c r="F2732" s="100" t="n">
        <f aca="false">SUM(G2732:H2732)</f>
        <v>0</v>
      </c>
      <c r="G2732" s="101" t="n">
        <f aca="false" t="array" ref="G2732:G2732">SUM(IF(ewidencja!$A$8:$A$759=D2732,IF(ewidencja!$C$8:$C$759=E2732,ewidencja!$F$8:$F$759,0),0))</f>
        <v>0</v>
      </c>
      <c r="H2732" s="101" t="n">
        <f aca="false" t="array" ref="H2732:H2732">SUM(IF(ewidencja!$A$8:$A$759=D2732,IF(ewidencja!$C$8:$C$759=E2732,ewidencja!$G$8:$G$759,0),0))</f>
        <v>0</v>
      </c>
      <c r="K2732" s="111"/>
    </row>
    <row r="2733" s="51" customFormat="true" ht="52.5" hidden="true" customHeight="true" outlineLevel="0" collapsed="false">
      <c r="A2733" s="49" t="s">
        <v>746</v>
      </c>
      <c r="B2733" s="49"/>
      <c r="C2733" s="50" t="str">
        <f aca="false">INDEX((klasyfikacja!$B$2:$B$136),MATCH(A2733,klasyfikacja!$A$2:$A$136,0))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733" s="98" t="n">
        <v>926</v>
      </c>
      <c r="E2733" s="102" t="n">
        <v>2708</v>
      </c>
      <c r="F2733" s="113" t="n">
        <f aca="false">SUM(G2733:H2733)</f>
        <v>0</v>
      </c>
      <c r="G2733" s="101" t="n">
        <f aca="false" t="array" ref="G2733:G2733">SUM(IF(ewidencja!$A$8:$A$759=D2733,IF(ewidencja!$C$8:$C$759=E2733,ewidencja!$F$8:$F$759,0),0))</f>
        <v>0</v>
      </c>
      <c r="H2733" s="101" t="n">
        <f aca="false" t="array" ref="H2733:H2733">SUM(IF(ewidencja!$A$8:$A$759=D2733,IF(ewidencja!$C$8:$C$759=E2733,ewidencja!$G$8:$G$759,0),0))</f>
        <v>0</v>
      </c>
      <c r="K2733" s="111"/>
    </row>
    <row r="2734" s="51" customFormat="true" ht="25.5" hidden="true" customHeight="true" outlineLevel="0" collapsed="false">
      <c r="A2734" s="49" t="s">
        <v>750</v>
      </c>
      <c r="B2734" s="49"/>
      <c r="C2734" s="50" t="str">
        <f aca="false">INDEX((klasyfikacja!$B$2:$B$136),MATCH(A2734,klasyfikacja!$A$2:$A$136,0))</f>
        <v>Dotacja celowa otrzymana z tytułu pomocy finansowej udzielanej między jednostkami samorządu terytorialnego na dofinansowanie własnych zadań bieżących</v>
      </c>
      <c r="D2734" s="98" t="n">
        <v>926</v>
      </c>
      <c r="E2734" s="102" t="n">
        <v>2710</v>
      </c>
      <c r="F2734" s="100" t="n">
        <f aca="false">SUM(G2734:H2734)</f>
        <v>0</v>
      </c>
      <c r="G2734" s="101" t="n">
        <f aca="false" t="array" ref="G2734:G2734">SUM(IF(ewidencja!$A$8:$A$759=D2734,IF(ewidencja!$C$8:$C$759=E2734,ewidencja!$F$8:$F$759,0),0))</f>
        <v>0</v>
      </c>
      <c r="H2734" s="101" t="n">
        <f aca="false" t="array" ref="H2734:H2734">SUM(IF(ewidencja!$A$8:$A$759=D2734,IF(ewidencja!$C$8:$C$759=E2734,ewidencja!$G$8:$G$759,0),0))</f>
        <v>0</v>
      </c>
      <c r="K2734" s="111"/>
    </row>
    <row r="2735" s="112" customFormat="true" ht="12.75" hidden="true" customHeight="true" outlineLevel="0" collapsed="false">
      <c r="A2735" s="49" t="s">
        <v>752</v>
      </c>
      <c r="B2735" s="49"/>
      <c r="C2735" s="50" t="str">
        <f aca="false">INDEX((klasyfikacja!$B$2:$B$136),MATCH(A2735,klasyfikacja!$A$2:$A$136,0))</f>
        <v>Środki na uzupełnienie dochodów gmin</v>
      </c>
      <c r="D2735" s="98" t="n">
        <v>926</v>
      </c>
      <c r="E2735" s="102" t="n">
        <v>2750</v>
      </c>
      <c r="F2735" s="100" t="n">
        <f aca="false">SUM(G2735:H2735)</f>
        <v>0</v>
      </c>
      <c r="G2735" s="101" t="n">
        <f aca="false" t="array" ref="G2735:G2735">SUM(IF(ewidencja!$A$8:$A$759=D2735,IF(ewidencja!$C$8:$C$759=E2735,ewidencja!$F$8:$F$759,0),0))</f>
        <v>0</v>
      </c>
      <c r="H2735" s="101" t="n">
        <f aca="false" t="array" ref="H2735:H2735">SUM(IF(ewidencja!$A$8:$A$759=D2735,IF(ewidencja!$C$8:$C$759=E2735,ewidencja!$G$8:$G$759,0),0))</f>
        <v>0</v>
      </c>
    </row>
    <row r="2736" s="112" customFormat="true" ht="12.75" hidden="true" customHeight="true" outlineLevel="0" collapsed="false">
      <c r="A2736" s="49" t="s">
        <v>754</v>
      </c>
      <c r="B2736" s="49"/>
      <c r="C2736" s="50" t="str">
        <f aca="false">INDEX((klasyfikacja!$B$2:$B$136),MATCH(A2736,klasyfikacja!$A$2:$A$136,0))</f>
        <v>Środki na uzupełnienie dochodów powiatów</v>
      </c>
      <c r="D2736" s="98" t="n">
        <v>926</v>
      </c>
      <c r="E2736" s="102" t="n">
        <v>2760</v>
      </c>
      <c r="F2736" s="100" t="n">
        <f aca="false">SUM(G2736:H2736)</f>
        <v>0</v>
      </c>
      <c r="G2736" s="101" t="n">
        <f aca="false" t="array" ref="G2736:G2736">SUM(IF(ewidencja!$A$8:$A$759=D2736,IF(ewidencja!$C$8:$C$759=E2736,ewidencja!$F$8:$F$759,0),0))</f>
        <v>0</v>
      </c>
      <c r="H2736" s="101" t="n">
        <f aca="false" t="array" ref="H2736:H2736">SUM(IF(ewidencja!$A$8:$A$759=D2736,IF(ewidencja!$C$8:$C$759=E2736,ewidencja!$G$8:$G$759,0),0))</f>
        <v>0</v>
      </c>
    </row>
    <row r="2737" s="112" customFormat="true" ht="12.75" hidden="true" customHeight="true" outlineLevel="0" collapsed="false">
      <c r="A2737" s="49" t="s">
        <v>756</v>
      </c>
      <c r="B2737" s="49"/>
      <c r="C2737" s="50" t="str">
        <f aca="false">INDEX((klasyfikacja!$B$2:$B$136),MATCH(A2737,klasyfikacja!$A$2:$A$136,0))</f>
        <v>Środki na utrzymanie rzecznych przepraw promowych oraz na remonty, utrzymanie, ochronę i zarządzanie drogami krajowymi i wojewódzkimi w granicach miast na prawach powiatu</v>
      </c>
      <c r="D2737" s="98" t="n">
        <v>926</v>
      </c>
      <c r="E2737" s="102" t="n">
        <v>2790</v>
      </c>
      <c r="F2737" s="100" t="n">
        <f aca="false">SUM(G2737:H2737)</f>
        <v>0</v>
      </c>
      <c r="G2737" s="101" t="n">
        <f aca="false" t="array" ref="G2737:G2737">SUM(IF(ewidencja!$A$8:$A$759=D2737,IF(ewidencja!$C$8:$C$759=E2737,ewidencja!$F$8:$F$759,0),0))</f>
        <v>0</v>
      </c>
      <c r="H2737" s="101" t="n">
        <f aca="false" t="array" ref="H2737:H2737">SUM(IF(ewidencja!$A$8:$A$759=D2737,IF(ewidencja!$C$8:$C$759=E2737,ewidencja!$G$8:$G$759,0),0))</f>
        <v>0</v>
      </c>
    </row>
    <row r="2738" s="112" customFormat="true" ht="12.75" hidden="true" customHeight="true" outlineLevel="0" collapsed="false">
      <c r="A2738" s="49" t="s">
        <v>758</v>
      </c>
      <c r="B2738" s="49"/>
      <c r="C2738" s="50" t="str">
        <f aca="false">INDEX((klasyfikacja!$B$2:$B$136),MATCH(A2738,klasyfikacja!$A$2:$A$136,0))</f>
        <v>Dotacja z budżetu państwa dla gmin uzdrowiskowych</v>
      </c>
      <c r="D2738" s="98" t="n">
        <v>926</v>
      </c>
      <c r="E2738" s="102" t="n">
        <v>2870</v>
      </c>
      <c r="F2738" s="100" t="n">
        <f aca="false">SUM(G2738:H2738)</f>
        <v>0</v>
      </c>
      <c r="G2738" s="101" t="n">
        <f aca="false" t="array" ref="G2738:G2738">SUM(IF(ewidencja!$A$8:$A$759=D2738,IF(ewidencja!$C$8:$C$759=E2738,ewidencja!$F$8:$F$759,0),0))</f>
        <v>0</v>
      </c>
      <c r="H2738" s="101" t="n">
        <f aca="false" t="array" ref="H2738:H2738">SUM(IF(ewidencja!$A$8:$A$759=D2738,IF(ewidencja!$C$8:$C$759=E2738,ewidencja!$G$8:$G$759,0),0))</f>
        <v>0</v>
      </c>
    </row>
    <row r="2739" s="112" customFormat="true" ht="38.25" hidden="true" customHeight="true" outlineLevel="0" collapsed="false">
      <c r="A2739" s="49" t="s">
        <v>760</v>
      </c>
      <c r="B2739" s="49"/>
      <c r="C2739" s="50" t="str">
        <f aca="false">INDEX((klasyfikacja!$B$2:$B$136),MATCH(A2739,klasyfikacja!$A$2:$A$136,0))</f>
        <v>Wpływy ze zwrotów dotacji oraz płatności wykorzystanych niezgodnie z przeznaczeniem lub wykorzystanych z naruszeniem procedur, o których mowa w art. 184 ustawy, pobranych nienależnie lub w nadmiernej wysokości</v>
      </c>
      <c r="D2739" s="98" t="n">
        <v>926</v>
      </c>
      <c r="E2739" s="102" t="n">
        <v>2910</v>
      </c>
      <c r="F2739" s="100" t="n">
        <f aca="false">SUM(G2739:H2739)</f>
        <v>0</v>
      </c>
      <c r="G2739" s="101" t="n">
        <f aca="false" t="array" ref="G2739:G2739">SUM(IF(ewidencja!$A$8:$A$759=D2739,IF(ewidencja!$C$8:$C$759=E2739,ewidencja!$F$8:$F$759,0),0))</f>
        <v>0</v>
      </c>
      <c r="H2739" s="101" t="n">
        <f aca="false" t="array" ref="H2739:H2739">SUM(IF(ewidencja!$A$8:$A$759=D2739,IF(ewidencja!$C$8:$C$759=E2739,ewidencja!$G$8:$G$759,0),0))</f>
        <v>0</v>
      </c>
    </row>
    <row r="2740" s="112" customFormat="true" ht="13.5" hidden="true" customHeight="false" outlineLevel="0" collapsed="false">
      <c r="A2740" s="49" t="s">
        <v>762</v>
      </c>
      <c r="B2740" s="49"/>
      <c r="C2740" s="50" t="str">
        <f aca="false">INDEX((klasyfikacja!$B$2:$B$136),MATCH(A2740,klasyfikacja!$A$2:$A$136,0))</f>
        <v>Subwencje ogólne z budżetu państwa</v>
      </c>
      <c r="D2740" s="98" t="n">
        <v>926</v>
      </c>
      <c r="E2740" s="102" t="n">
        <v>2920</v>
      </c>
      <c r="F2740" s="100" t="n">
        <f aca="false">SUM(G2740:H2740)</f>
        <v>0</v>
      </c>
      <c r="G2740" s="101" t="n">
        <f aca="false" t="array" ref="G2740:G2740">SUM(IF(ewidencja!$A$8:$A$759=D2740,IF(ewidencja!$C$8:$C$759=E2740,ewidencja!$F$8:$F$759,0),0))</f>
        <v>0</v>
      </c>
      <c r="H2740" s="101" t="n">
        <f aca="false" t="array" ref="H2740:H2740">SUM(IF(ewidencja!$A$8:$A$759=D2740,IF(ewidencja!$C$8:$C$759=E2740,ewidencja!$G$8:$G$759,0),0))</f>
        <v>0</v>
      </c>
    </row>
    <row r="2741" s="112" customFormat="true" ht="12.75" hidden="true" customHeight="true" outlineLevel="0" collapsed="false">
      <c r="A2741" s="49" t="s">
        <v>764</v>
      </c>
      <c r="B2741" s="49"/>
      <c r="C2741" s="50" t="str">
        <f aca="false">INDEX((klasyfikacja!$B$2:$B$136),MATCH(A2741,klasyfikacja!$A$2:$A$136,0))</f>
        <v>Wpływy ze zwrotów niewykorzystanych dotacji oraz płatności</v>
      </c>
      <c r="D2741" s="98" t="n">
        <v>926</v>
      </c>
      <c r="E2741" s="102" t="n">
        <v>2950</v>
      </c>
      <c r="F2741" s="100" t="n">
        <f aca="false">SUM(G2741:H2741)</f>
        <v>0</v>
      </c>
      <c r="G2741" s="101" t="n">
        <f aca="false" t="array" ref="G2741:G2741">SUM(IF(ewidencja!$A$8:$A$759=D2741,IF(ewidencja!$C$8:$C$759=E2741,ewidencja!$F$8:$F$759,0),0))</f>
        <v>0</v>
      </c>
      <c r="H2741" s="101" t="n">
        <f aca="false" t="array" ref="H2741:H2741">SUM(IF(ewidencja!$A$8:$A$759=D2741,IF(ewidencja!$C$8:$C$759=E2741,ewidencja!$G$8:$G$759,0),0))</f>
        <v>0</v>
      </c>
    </row>
    <row r="2742" s="112" customFormat="true" ht="18" hidden="true" customHeight="true" outlineLevel="0" collapsed="false">
      <c r="A2742" s="94"/>
      <c r="B2742" s="94"/>
      <c r="C2742" s="95" t="s">
        <v>869</v>
      </c>
      <c r="D2742" s="98"/>
      <c r="E2742" s="104"/>
      <c r="F2742" s="96" t="n">
        <f aca="false">SUM(G2742:H2742)</f>
        <v>0</v>
      </c>
      <c r="G2742" s="97" t="n">
        <f aca="false">SUM(G2743:G2777)</f>
        <v>0</v>
      </c>
      <c r="H2742" s="97" t="n">
        <f aca="false">SUM(H2743:H2777)</f>
        <v>0</v>
      </c>
    </row>
    <row r="2743" s="112" customFormat="true" ht="12.75" hidden="true" customHeight="true" outlineLevel="0" collapsed="false">
      <c r="A2743" s="49" t="s">
        <v>766</v>
      </c>
      <c r="B2743" s="49"/>
      <c r="C2743" s="50" t="str">
        <f aca="false">INDEX((klasyfikacja!$B$2:$B$136),MATCH(A2743,klasyfikacja!$A$2:$A$136,0))</f>
        <v>Wpływy z tytułu przekształcenia prawa użytkowania wieczystego w prawo własności</v>
      </c>
      <c r="D2743" s="98" t="n">
        <v>926</v>
      </c>
      <c r="E2743" s="102" t="s">
        <v>419</v>
      </c>
      <c r="F2743" s="100" t="n">
        <f aca="false">SUM(G2743:H2743)</f>
        <v>0</v>
      </c>
      <c r="G2743" s="101" t="n">
        <f aca="false" t="array" ref="G2743:G2743">SUM(IF(ewidencja!$A$8:$A$759=D2743,IF(ewidencja!$C$8:$C$759=E2743,ewidencja!$F$8:$F$759,0),0))</f>
        <v>0</v>
      </c>
      <c r="H2743" s="101" t="n">
        <f aca="false" t="array" ref="H2743:H2743">SUM(IF(ewidencja!$A$8:$A$759=D2743,IF(ewidencja!$C$8:$C$759=E2743,ewidencja!$G$8:$G$759,0),0))</f>
        <v>0</v>
      </c>
    </row>
    <row r="2744" s="112" customFormat="true" ht="12.75" hidden="true" customHeight="true" outlineLevel="0" collapsed="false">
      <c r="A2744" s="49" t="s">
        <v>768</v>
      </c>
      <c r="B2744" s="49"/>
      <c r="C2744" s="50" t="str">
        <f aca="false">INDEX((klasyfikacja!$B$2:$B$136),MATCH(A2744,klasyfikacja!$A$2:$A$136,0))</f>
        <v>Wpłaty z tytułu odpłatnego nabycia prawa własności oraz prawa użytkowania wieczystego nieruchomości</v>
      </c>
      <c r="D2744" s="98" t="n">
        <v>926</v>
      </c>
      <c r="E2744" s="102" t="s">
        <v>475</v>
      </c>
      <c r="F2744" s="100" t="n">
        <f aca="false">SUM(G2744:H2744)</f>
        <v>0</v>
      </c>
      <c r="G2744" s="101" t="n">
        <f aca="false" t="array" ref="G2744:G2744">SUM(IF(ewidencja!$A$8:$A$759=D2744,IF(ewidencja!$C$8:$C$759=E2744,ewidencja!$F$8:$F$759,0),0))</f>
        <v>0</v>
      </c>
      <c r="H2744" s="101" t="n">
        <f aca="false" t="array" ref="H2744:H2744">SUM(IF(ewidencja!$A$8:$A$759=D2744,IF(ewidencja!$C$8:$C$759=E2744,ewidencja!$G$8:$G$759,0),0))</f>
        <v>0</v>
      </c>
    </row>
    <row r="2745" s="112" customFormat="true" ht="12.75" hidden="true" customHeight="true" outlineLevel="0" collapsed="false">
      <c r="A2745" s="49" t="s">
        <v>770</v>
      </c>
      <c r="B2745" s="49"/>
      <c r="C2745" s="50" t="str">
        <f aca="false">INDEX((klasyfikacja!$B$2:$B$136),MATCH(A2745,klasyfikacja!$A$2:$A$136,0))</f>
        <v>Wpływy ze zbycia praw majątkowych</v>
      </c>
      <c r="D2745" s="98" t="n">
        <v>926</v>
      </c>
      <c r="E2745" s="102" t="s">
        <v>870</v>
      </c>
      <c r="F2745" s="100" t="n">
        <f aca="false">SUM(G2745:H2745)</f>
        <v>0</v>
      </c>
      <c r="G2745" s="101" t="n">
        <f aca="false" t="array" ref="G2745:G2745">SUM(IF(ewidencja!$A$8:$A$759=D2745,IF(ewidencja!$C$8:$C$759=E2745,ewidencja!$F$8:$F$759,0),0))</f>
        <v>0</v>
      </c>
      <c r="H2745" s="101" t="n">
        <f aca="false" t="array" ref="H2745:H2745">SUM(IF(ewidencja!$A$8:$A$759=D2745,IF(ewidencja!$C$8:$C$759=E2745,ewidencja!$G$8:$G$759,0),0))</f>
        <v>0</v>
      </c>
    </row>
    <row r="2746" s="112" customFormat="true" ht="12.75" hidden="true" customHeight="true" outlineLevel="0" collapsed="false">
      <c r="A2746" s="49" t="s">
        <v>772</v>
      </c>
      <c r="B2746" s="49"/>
      <c r="C2746" s="50" t="str">
        <f aca="false">INDEX((klasyfikacja!$B$2:$B$136),MATCH(A2746,klasyfikacja!$A$2:$A$136,0))</f>
        <v>Wpływy z tytułu odszkodowania za przejęte nieruchomości pod inwestycje celu publicznego</v>
      </c>
      <c r="D2746" s="98" t="n">
        <v>926</v>
      </c>
      <c r="E2746" s="102" t="s">
        <v>871</v>
      </c>
      <c r="F2746" s="100" t="n">
        <f aca="false">SUM(G2746:H2746)</f>
        <v>0</v>
      </c>
      <c r="G2746" s="101" t="n">
        <f aca="false" t="array" ref="G2746:G2746">SUM(IF(ewidencja!$A$8:$A$759=D2746,IF(ewidencja!$C$8:$C$759=E2746,ewidencja!$F$8:$F$759,0),0))</f>
        <v>0</v>
      </c>
      <c r="H2746" s="101" t="n">
        <f aca="false" t="array" ref="H2746:H2746">SUM(IF(ewidencja!$A$8:$A$759=D2746,IF(ewidencja!$C$8:$C$759=E2746,ewidencja!$G$8:$G$759,0),0))</f>
        <v>0</v>
      </c>
    </row>
    <row r="2747" s="112" customFormat="true" ht="12.75" hidden="true" customHeight="true" outlineLevel="0" collapsed="false">
      <c r="A2747" s="49" t="s">
        <v>774</v>
      </c>
      <c r="B2747" s="49"/>
      <c r="C2747" s="50" t="str">
        <f aca="false">INDEX((klasyfikacja!$B$2:$B$136),MATCH(A2747,klasyfikacja!$A$2:$A$136,0))</f>
        <v>Wpływy ze sprzedaży składników majątkowych</v>
      </c>
      <c r="D2747" s="98" t="n">
        <v>926</v>
      </c>
      <c r="E2747" s="102" t="s">
        <v>472</v>
      </c>
      <c r="F2747" s="100" t="n">
        <f aca="false">SUM(G2747:H2747)</f>
        <v>0</v>
      </c>
      <c r="G2747" s="101" t="n">
        <f aca="false" t="array" ref="G2747:G2747">SUM(IF(ewidencja!$A$8:$A$759=D2747,IF(ewidencja!$C$8:$C$759=E2747,ewidencja!$F$8:$F$759,0),0))</f>
        <v>0</v>
      </c>
      <c r="H2747" s="101" t="n">
        <f aca="false" t="array" ref="H2747:H2747">SUM(IF(ewidencja!$A$8:$A$759=D2747,IF(ewidencja!$C$8:$C$759=E2747,ewidencja!$G$8:$G$759,0),0))</f>
        <v>0</v>
      </c>
    </row>
    <row r="2748" s="112" customFormat="true" ht="12.75" hidden="true" customHeight="true" outlineLevel="0" collapsed="false">
      <c r="A2748" s="49" t="s">
        <v>776</v>
      </c>
      <c r="B2748" s="49"/>
      <c r="C2748" s="50" t="str">
        <f aca="false">INDEX((klasyfikacja!$B$2:$B$136),MATCH(A2748,klasyfikacja!$A$2:$A$136,0))</f>
        <v>Środki z Funduszu Przeciwdziałania COVID-19 na finansowanie lub dofinansowanie kosztów realizacji inwestycji i zakupów inwestycyjnych związanych z przeciwdziałaniem COVID-19</v>
      </c>
      <c r="D2748" s="98" t="n">
        <v>926</v>
      </c>
      <c r="E2748" s="102" t="n">
        <v>6090</v>
      </c>
      <c r="F2748" s="100" t="n">
        <f aca="false">SUM(G2748:H2748)</f>
        <v>0</v>
      </c>
      <c r="G2748" s="101" t="n">
        <f aca="false" t="array" ref="G2748:G2748">SUM(IF(ewidencja!$A$8:$A$759=D2748,IF(ewidencja!$C$8:$C$759=E2748,ewidencja!$F$8:$F$759,0),0))</f>
        <v>0</v>
      </c>
      <c r="H2748" s="101" t="n">
        <f aca="false" t="array" ref="H2748:H2748">SUM(IF(ewidencja!$A$8:$A$759=D2748,IF(ewidencja!$C$8:$C$759=E2748,ewidencja!$G$8:$G$759,0),0))</f>
        <v>0</v>
      </c>
    </row>
    <row r="2749" s="112" customFormat="true" ht="12.75" hidden="true" customHeight="true" outlineLevel="0" collapsed="false">
      <c r="A2749" s="49" t="s">
        <v>778</v>
      </c>
      <c r="B2749" s="49"/>
      <c r="C2749" s="50" t="str">
        <f aca="false">INDEX((klasyfikacja!$B$2:$B$136),MATCH(A2749,klasyfikacja!$A$2:$A$136,0))</f>
        <v>Środki na inwestycje na drogach publicznych powiatowych i wojewódzkich oraz na drogach powiatowych, wojewódzkich i krajowych w granicach miast na prawach powiatu</v>
      </c>
      <c r="D2749" s="98" t="n">
        <v>926</v>
      </c>
      <c r="E2749" s="102" t="n">
        <v>6180</v>
      </c>
      <c r="F2749" s="100" t="n">
        <f aca="false">SUM(G2749:H2749)</f>
        <v>0</v>
      </c>
      <c r="G2749" s="101" t="n">
        <f aca="false" t="array" ref="G2749:G2749">SUM(IF(ewidencja!$A$8:$A$759=D2749,IF(ewidencja!$C$8:$C$759=E2749,ewidencja!$F$8:$F$759,0),0))</f>
        <v>0</v>
      </c>
      <c r="H2749" s="101" t="n">
        <f aca="false" t="array" ref="H2749:H2749">SUM(IF(ewidencja!$A$8:$A$759=D2749,IF(ewidencja!$C$8:$C$759=E2749,ewidencja!$G$8:$G$759,0),0))</f>
        <v>0</v>
      </c>
    </row>
    <row r="2750" s="112" customFormat="true" ht="37.5" hidden="true" customHeight="true" outlineLevel="0" collapsed="false">
      <c r="A2750" s="49" t="s">
        <v>780</v>
      </c>
      <c r="B2750" s="49"/>
      <c r="C2750" s="50" t="str">
        <f aca="false">INDEX((klasyfikacja!$B$2:$B$136),MATCH(A2750,klasyfikacja!$A$2:$A$136,0))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750" s="98" t="n">
        <v>926</v>
      </c>
      <c r="E2750" s="102" t="n">
        <v>6207</v>
      </c>
      <c r="F2750" s="100" t="n">
        <f aca="false">SUM(G2750:H2750)</f>
        <v>0</v>
      </c>
      <c r="G2750" s="101" t="n">
        <f aca="false" t="array" ref="G2750:G2750">SUM(IF(ewidencja!$A$8:$A$759=D2750,IF(ewidencja!$C$8:$C$759=E2750,ewidencja!$F$8:$F$759,0),0))</f>
        <v>0</v>
      </c>
      <c r="H2750" s="101" t="n">
        <f aca="false" t="array" ref="H2750:H2750">SUM(IF(ewidencja!$A$8:$A$759=D2750,IF(ewidencja!$C$8:$C$759=E2750,ewidencja!$G$8:$G$759,0),0))</f>
        <v>0</v>
      </c>
    </row>
    <row r="2751" s="112" customFormat="true" ht="63.75" hidden="true" customHeight="true" outlineLevel="0" collapsed="false">
      <c r="A2751" s="49" t="s">
        <v>782</v>
      </c>
      <c r="B2751" s="49"/>
      <c r="C2751" s="50" t="str">
        <f aca="false">INDEX((klasyfikacja!$B$2:$B$136),MATCH(A2751,klasyfikacja!$A$2:$A$136,0))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751" s="98" t="n">
        <v>926</v>
      </c>
      <c r="E2751" s="102" t="n">
        <v>6208</v>
      </c>
      <c r="F2751" s="100" t="n">
        <f aca="false">SUM(G2751:H2751)</f>
        <v>0</v>
      </c>
      <c r="G2751" s="101" t="n">
        <f aca="false" t="array" ref="G2751:G2751">SUM(IF(ewidencja!$A$8:$A$759=D2751,IF(ewidencja!$C$8:$C$759=E2751,ewidencja!$F$8:$F$759,0),0))</f>
        <v>0</v>
      </c>
      <c r="H2751" s="101" t="n">
        <f aca="false" t="array" ref="H2751:H2751">SUM(IF(ewidencja!$A$8:$A$759=D2751,IF(ewidencja!$C$8:$C$759=E2751,ewidencja!$G$8:$G$759,0),0))</f>
        <v>0</v>
      </c>
    </row>
    <row r="2752" s="112" customFormat="true" ht="63.75" hidden="true" customHeight="true" outlineLevel="0" collapsed="false">
      <c r="A2752" s="49" t="s">
        <v>784</v>
      </c>
      <c r="B2752" s="49"/>
      <c r="C2752" s="50" t="str">
        <f aca="false">INDEX((klasyfikacja!$B$2:$B$136),MATCH(A2752,klasyfikacja!$A$2:$A$136,0))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752" s="98" t="n">
        <v>926</v>
      </c>
      <c r="E2752" s="102" t="n">
        <v>6209</v>
      </c>
      <c r="F2752" s="100" t="n">
        <f aca="false">SUM(G2752:H2752)</f>
        <v>0</v>
      </c>
      <c r="G2752" s="101" t="n">
        <f aca="false" t="array" ref="G2752:G2752">SUM(IF(ewidencja!$A$8:$A$759=D2752,IF(ewidencja!$C$8:$C$759=E2752,ewidencja!$F$8:$F$759,0),0))</f>
        <v>0</v>
      </c>
      <c r="H2752" s="101" t="n">
        <f aca="false" t="array" ref="H2752:H2752">SUM(IF(ewidencja!$A$8:$A$759=D2752,IF(ewidencja!$C$8:$C$759=E2752,ewidencja!$G$8:$G$759,0),0))</f>
        <v>0</v>
      </c>
    </row>
    <row r="2753" s="112" customFormat="true" ht="37.5" hidden="true" customHeight="true" outlineLevel="0" collapsed="false">
      <c r="A2753" s="49" t="s">
        <v>786</v>
      </c>
      <c r="B2753" s="49"/>
      <c r="C2753" s="50" t="str">
        <f aca="false">INDEX((klasyfikacja!$B$2:$B$136),MATCH(A2753,klasyfikacja!$A$2:$A$136,0))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753" s="98" t="n">
        <v>926</v>
      </c>
      <c r="E2753" s="102" t="n">
        <v>6257</v>
      </c>
      <c r="F2753" s="100" t="n">
        <f aca="false">SUM(G2753:H2753)</f>
        <v>0</v>
      </c>
      <c r="G2753" s="101" t="n">
        <f aca="false" t="array" ref="G2753:G2753">SUM(IF(ewidencja!$A$8:$A$759=D2753,IF(ewidencja!$C$8:$C$759=E2753,ewidencja!$F$8:$F$759,0),0))</f>
        <v>0</v>
      </c>
      <c r="H2753" s="101" t="n">
        <f aca="false" t="array" ref="H2753:H2753">SUM(IF(ewidencja!$A$8:$A$759=D2753,IF(ewidencja!$C$8:$C$759=E2753,ewidencja!$G$8:$G$759,0),0))</f>
        <v>0</v>
      </c>
    </row>
    <row r="2754" s="112" customFormat="true" ht="37.5" hidden="true" customHeight="true" outlineLevel="0" collapsed="false">
      <c r="A2754" s="49" t="s">
        <v>787</v>
      </c>
      <c r="B2754" s="49"/>
      <c r="C2754" s="50" t="str">
        <f aca="false">INDEX((klasyfikacja!$B$2:$B$136),MATCH(A2754,klasyfikacja!$A$2:$A$136,0))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754" s="98" t="n">
        <v>926</v>
      </c>
      <c r="E2754" s="102" t="n">
        <v>6258</v>
      </c>
      <c r="F2754" s="100" t="n">
        <f aca="false">SUM(G2754:H2754)</f>
        <v>0</v>
      </c>
      <c r="G2754" s="101" t="n">
        <f aca="false" t="array" ref="G2754:G2754">SUM(IF(ewidencja!$A$8:$A$759=D2754,IF(ewidencja!$C$8:$C$759=E2754,ewidencja!$F$8:$F$759,0),0))</f>
        <v>0</v>
      </c>
      <c r="H2754" s="101" t="n">
        <f aca="false" t="array" ref="H2754:H2754">SUM(IF(ewidencja!$A$8:$A$759=D2754,IF(ewidencja!$C$8:$C$759=E2754,ewidencja!$G$8:$G$759,0),0))</f>
        <v>0</v>
      </c>
    </row>
    <row r="2755" s="112" customFormat="true" ht="37.5" hidden="true" customHeight="true" outlineLevel="0" collapsed="false">
      <c r="A2755" s="49" t="s">
        <v>788</v>
      </c>
      <c r="B2755" s="49"/>
      <c r="C2755" s="50" t="str">
        <f aca="false">INDEX((klasyfikacja!$B$2:$B$136),MATCH(A2755,klasyfikacja!$A$2:$A$136,0))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755" s="98" t="n">
        <v>926</v>
      </c>
      <c r="E2755" s="102" t="n">
        <v>6259</v>
      </c>
      <c r="F2755" s="100" t="n">
        <f aca="false">SUM(G2755:H2755)</f>
        <v>0</v>
      </c>
      <c r="G2755" s="101" t="n">
        <f aca="false" t="array" ref="G2755:G2755">SUM(IF(ewidencja!$A$8:$A$759=D2755,IF(ewidencja!$C$8:$C$759=E2755,ewidencja!$F$8:$F$759,0),0))</f>
        <v>0</v>
      </c>
      <c r="H2755" s="101" t="n">
        <f aca="false" t="array" ref="H2755:H2755">SUM(IF(ewidencja!$A$8:$A$759=D2755,IF(ewidencja!$C$8:$C$759=E2755,ewidencja!$G$8:$G$759,0),0))</f>
        <v>0</v>
      </c>
    </row>
    <row r="2756" s="112" customFormat="true" ht="25.5" hidden="true" customHeight="true" outlineLevel="0" collapsed="false">
      <c r="A2756" s="49" t="s">
        <v>789</v>
      </c>
      <c r="B2756" s="49"/>
      <c r="C2756" s="50" t="str">
        <f aca="false">INDEX((klasyfikacja!$B$2:$B$136),MATCH(A2756,klasyfikacja!$A$2:$A$136,0))</f>
        <v>Dotacja otrzymana z państwowych funduszy celowych na finansowanie lub dofinansowanie kosztów realizacji inwestycji i zakupów inwestycyjnych jednostek sektora finansów publicznych</v>
      </c>
      <c r="D2756" s="98" t="n">
        <v>926</v>
      </c>
      <c r="E2756" s="102" t="n">
        <v>6260</v>
      </c>
      <c r="F2756" s="100" t="n">
        <f aca="false">SUM(G2756:H2756)</f>
        <v>0</v>
      </c>
      <c r="G2756" s="101" t="n">
        <f aca="false" t="array" ref="G2756:G2756">SUM(IF(ewidencja!$A$8:$A$759=D2756,IF(ewidencja!$C$8:$C$759=E2756,ewidencja!$F$8:$F$759,0),0))</f>
        <v>0</v>
      </c>
      <c r="H2756" s="101" t="n">
        <f aca="false" t="array" ref="H2756:H2756">SUM(IF(ewidencja!$A$8:$A$759=D2756,IF(ewidencja!$C$8:$C$759=E2756,ewidencja!$G$8:$G$759,0),0))</f>
        <v>0</v>
      </c>
    </row>
    <row r="2757" s="112" customFormat="true" ht="25.5" hidden="true" customHeight="true" outlineLevel="0" collapsed="false">
      <c r="A2757" s="49" t="s">
        <v>791</v>
      </c>
      <c r="B2757" s="49"/>
      <c r="C2757" s="50" t="str">
        <f aca="false">INDEX((klasyfikacja!$B$2:$B$136),MATCH(A2757,klasyfikacja!$A$2:$A$136,0))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757" s="98" t="n">
        <v>926</v>
      </c>
      <c r="E2757" s="102" t="n">
        <v>6280</v>
      </c>
      <c r="F2757" s="100" t="n">
        <f aca="false">SUM(G2757:H2757)</f>
        <v>0</v>
      </c>
      <c r="G2757" s="101" t="n">
        <f aca="false" t="array" ref="G2757:G2757">SUM(IF(ewidencja!$A$8:$A$759=D2757,IF(ewidencja!$C$8:$C$759=E2757,ewidencja!$F$8:$F$759,0),0))</f>
        <v>0</v>
      </c>
      <c r="H2757" s="101" t="n">
        <f aca="false" t="array" ref="H2757:H2757">SUM(IF(ewidencja!$A$8:$A$759=D2757,IF(ewidencja!$C$8:$C$759=E2757,ewidencja!$G$8:$G$759,0),0))</f>
        <v>0</v>
      </c>
    </row>
    <row r="2758" s="112" customFormat="true" ht="25.5" hidden="true" customHeight="true" outlineLevel="0" collapsed="false">
      <c r="A2758" s="49" t="s">
        <v>795</v>
      </c>
      <c r="B2758" s="49"/>
      <c r="C2758" s="50" t="str">
        <f aca="false">INDEX((klasyfikacja!$B$2:$B$136),MATCH(A2758,klasyfikacja!$A$2:$A$136,0))</f>
        <v>Środki na dofinansowanie własnych inwestycji gmin, powiatów (związków gmin, związków powiatowo-gminnych, związków powiatów), samorządów województw, pozyskane z innych źródeł</v>
      </c>
      <c r="D2758" s="98" t="n">
        <v>926</v>
      </c>
      <c r="E2758" s="102" t="n">
        <v>6290</v>
      </c>
      <c r="F2758" s="100" t="n">
        <f aca="false">SUM(G2758:H2758)</f>
        <v>0</v>
      </c>
      <c r="G2758" s="101" t="n">
        <f aca="false" t="array" ref="G2758:G2758">SUM(IF(ewidencja!$A$8:$A$759=D2758,IF(ewidencja!$C$8:$C$759=E2758,ewidencja!$F$8:$F$759,0),0))</f>
        <v>0</v>
      </c>
      <c r="H2758" s="101" t="n">
        <f aca="false" t="array" ref="H2758:H2758">SUM(IF(ewidencja!$A$8:$A$759=D2758,IF(ewidencja!$C$8:$C$759=E2758,ewidencja!$G$8:$G$759,0),0))</f>
        <v>0</v>
      </c>
    </row>
    <row r="2759" s="112" customFormat="true" ht="12.75" hidden="true" customHeight="true" outlineLevel="0" collapsed="false">
      <c r="A2759" s="49" t="s">
        <v>797</v>
      </c>
      <c r="B2759" s="49"/>
      <c r="C2759" s="50" t="str">
        <f aca="false">INDEX((klasyfikacja!$B$2:$B$136),MATCH(A2759,klasyfikacja!$A$2:$A$136,0))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2759" s="98" t="n">
        <v>926</v>
      </c>
      <c r="E2759" s="102" t="n">
        <v>6291</v>
      </c>
      <c r="F2759" s="100" t="n">
        <f aca="false">SUM(G2759:H2759)</f>
        <v>0</v>
      </c>
      <c r="G2759" s="101" t="n">
        <f aca="false" t="array" ref="G2759:G2759">SUM(IF(ewidencja!$A$8:$A$759=D2759,IF(ewidencja!$C$8:$C$759=E2759,ewidencja!$F$8:$F$759,0),0))</f>
        <v>0</v>
      </c>
      <c r="H2759" s="101" t="n">
        <f aca="false" t="array" ref="H2759:H2759">SUM(IF(ewidencja!$A$8:$A$759=D2759,IF(ewidencja!$C$8:$C$759=E2759,ewidencja!$G$8:$G$759,0),0))</f>
        <v>0</v>
      </c>
    </row>
    <row r="2760" s="112" customFormat="true" ht="12.75" hidden="true" customHeight="true" outlineLevel="0" collapsed="false">
      <c r="A2760" s="49" t="s">
        <v>801</v>
      </c>
      <c r="B2760" s="49"/>
      <c r="C2760" s="50" t="str">
        <f aca="false">INDEX((klasyfikacja!$B$2:$B$136),MATCH(A2760,klasyfikacja!$A$2:$A$136,0))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760" s="98" t="n">
        <v>926</v>
      </c>
      <c r="E2760" s="102" t="n">
        <v>6296</v>
      </c>
      <c r="F2760" s="100" t="n">
        <f aca="false">SUM(G2760:H2760)</f>
        <v>0</v>
      </c>
      <c r="G2760" s="101" t="n">
        <f aca="false" t="array" ref="G2760:G2760">SUM(IF(ewidencja!$A$8:$A$759=D2760,IF(ewidencja!$C$8:$C$759=E2760,ewidencja!$F$8:$F$759,0),0))</f>
        <v>0</v>
      </c>
      <c r="H2760" s="101" t="n">
        <f aca="false" t="array" ref="H2760:H2760">SUM(IF(ewidencja!$A$8:$A$759=D2760,IF(ewidencja!$C$8:$C$759=E2760,ewidencja!$G$8:$G$759,0),0))</f>
        <v>0</v>
      </c>
    </row>
    <row r="2761" s="112" customFormat="true" ht="12.75" hidden="true" customHeight="true" outlineLevel="0" collapsed="false">
      <c r="A2761" s="49" t="s">
        <v>803</v>
      </c>
      <c r="B2761" s="49"/>
      <c r="C2761" s="50" t="str">
        <f aca="false">INDEX((klasyfikacja!$B$2:$B$136),MATCH(A2761,klasyfikacja!$A$2:$A$136,0))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761" s="98" t="n">
        <v>926</v>
      </c>
      <c r="E2761" s="102" t="n">
        <v>6297</v>
      </c>
      <c r="F2761" s="100" t="n">
        <f aca="false">SUM(G2761:H2761)</f>
        <v>0</v>
      </c>
      <c r="G2761" s="101" t="n">
        <f aca="false" t="array" ref="G2761:G2761">SUM(IF(ewidencja!$A$8:$A$759=D2761,IF(ewidencja!$C$8:$C$759=E2761,ewidencja!$F$8:$F$759,0),0))</f>
        <v>0</v>
      </c>
      <c r="H2761" s="101" t="n">
        <f aca="false" t="array" ref="H2761:H2761">SUM(IF(ewidencja!$A$8:$A$759=D2761,IF(ewidencja!$C$8:$C$759=E2761,ewidencja!$G$8:$G$759,0),0))</f>
        <v>0</v>
      </c>
    </row>
    <row r="2762" s="112" customFormat="true" ht="12.75" hidden="true" customHeight="true" outlineLevel="0" collapsed="false">
      <c r="A2762" s="49" t="s">
        <v>805</v>
      </c>
      <c r="B2762" s="49"/>
      <c r="C2762" s="50" t="str">
        <f aca="false">INDEX((klasyfikacja!$B$2:$B$136),MATCH(A2762,klasyfikacja!$A$2:$A$136,0))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762" s="98" t="n">
        <v>926</v>
      </c>
      <c r="E2762" s="102" t="n">
        <v>6298</v>
      </c>
      <c r="F2762" s="100" t="n">
        <f aca="false">SUM(G2762:H2762)</f>
        <v>0</v>
      </c>
      <c r="G2762" s="101" t="n">
        <f aca="false" t="array" ref="G2762:G2762">SUM(IF(ewidencja!$A$8:$A$759=D2762,IF(ewidencja!$C$8:$C$759=E2762,ewidencja!$F$8:$F$759,0),0))</f>
        <v>0</v>
      </c>
      <c r="H2762" s="101" t="n">
        <f aca="false" t="array" ref="H2762:H2762">SUM(IF(ewidencja!$A$8:$A$759=D2762,IF(ewidencja!$C$8:$C$759=E2762,ewidencja!$G$8:$G$759,0),0))</f>
        <v>0</v>
      </c>
    </row>
    <row r="2763" s="112" customFormat="true" ht="25.5" hidden="true" customHeight="true" outlineLevel="0" collapsed="false">
      <c r="A2763" s="49" t="s">
        <v>809</v>
      </c>
      <c r="B2763" s="49"/>
      <c r="C2763" s="50" t="str">
        <f aca="false">INDEX((klasyfikacja!$B$2:$B$136),MATCH(A2763,klasyfikacja!$A$2:$A$136,0))</f>
        <v>Dotacja celowa otrzymana z tytułu pomocy finansowej udzielanej między jednostkami samorządu terytorialnego na dofinansowanie własnych zadań inwestycyjnych i zakupów inwestycyjnych</v>
      </c>
      <c r="D2763" s="98" t="n">
        <v>926</v>
      </c>
      <c r="E2763" s="102" t="n">
        <v>6300</v>
      </c>
      <c r="F2763" s="100" t="n">
        <f aca="false">SUM(G2763:H2763)</f>
        <v>0</v>
      </c>
      <c r="G2763" s="101" t="n">
        <f aca="false" t="array" ref="G2763:G2763">SUM(IF(ewidencja!$A$8:$A$759=D2763,IF(ewidencja!$C$8:$C$759=E2763,ewidencja!$F$8:$F$759,0),0))</f>
        <v>0</v>
      </c>
      <c r="H2763" s="101" t="n">
        <f aca="false" t="array" ref="H2763:H2763">SUM(IF(ewidencja!$A$8:$A$759=D2763,IF(ewidencja!$C$8:$C$759=E2763,ewidencja!$G$8:$G$759,0),0))</f>
        <v>0</v>
      </c>
    </row>
    <row r="2764" s="112" customFormat="true" ht="12.75" hidden="true" customHeight="true" outlineLevel="0" collapsed="false">
      <c r="A2764" s="49" t="s">
        <v>811</v>
      </c>
      <c r="B2764" s="49"/>
      <c r="C2764" s="50" t="str">
        <f aca="false">INDEX((klasyfikacja!$B$2:$B$136),MATCH(A2764,klasyfikacja!$A$2:$A$136,0))</f>
        <v>Dotacja celowa otrzymana z budżetu państwa na inwestycje i zakupy inwestycyjne z zakresu administracji rządowej oraz innych zadań zleconych gminom ustawami</v>
      </c>
      <c r="D2764" s="98" t="n">
        <v>926</v>
      </c>
      <c r="E2764" s="102" t="n">
        <v>6310</v>
      </c>
      <c r="F2764" s="100" t="n">
        <f aca="false">SUM(G2764:H2764)</f>
        <v>0</v>
      </c>
      <c r="G2764" s="101" t="n">
        <f aca="false" t="array" ref="G2764:G2764">SUM(IF(ewidencja!$A$8:$A$759=D2764,IF(ewidencja!$C$8:$C$759=E2764,ewidencja!$F$8:$F$759,0),0))</f>
        <v>0</v>
      </c>
      <c r="H2764" s="101" t="n">
        <f aca="false" t="array" ref="H2764:H2764">SUM(IF(ewidencja!$A$8:$A$759=D2764,IF(ewidencja!$C$8:$C$759=E2764,ewidencja!$G$8:$G$759,0),0))</f>
        <v>0</v>
      </c>
    </row>
    <row r="2765" s="112" customFormat="true" ht="12.75" hidden="true" customHeight="true" outlineLevel="0" collapsed="false">
      <c r="A2765" s="49" t="s">
        <v>813</v>
      </c>
      <c r="B2765" s="49"/>
      <c r="C2765" s="50" t="str">
        <f aca="false">INDEX((klasyfikacja!$B$2:$B$136),MATCH(A2765,klasyfikacja!$A$2:$A$136,0))</f>
        <v>Dotacja celowa otrzymana z budżetu państwa na inwestycje i zakupy inwestycyjne realizowane przez gminę na podstawie porozumień z organami administracji rządowej</v>
      </c>
      <c r="D2765" s="98" t="n">
        <v>926</v>
      </c>
      <c r="E2765" s="102" t="n">
        <v>6320</v>
      </c>
      <c r="F2765" s="100" t="n">
        <f aca="false">SUM(G2765:H2765)</f>
        <v>0</v>
      </c>
      <c r="G2765" s="101" t="n">
        <f aca="false" t="array" ref="G2765:G2765">SUM(IF(ewidencja!$A$8:$A$759=D2765,IF(ewidencja!$C$8:$C$759=E2765,ewidencja!$F$8:$F$759,0),0))</f>
        <v>0</v>
      </c>
      <c r="H2765" s="101" t="n">
        <f aca="false" t="array" ref="H2765:H2765">SUM(IF(ewidencja!$A$8:$A$759=D2765,IF(ewidencja!$C$8:$C$759=E2765,ewidencja!$G$8:$G$759,0),0))</f>
        <v>0</v>
      </c>
    </row>
    <row r="2766" s="112" customFormat="true" ht="25.5" hidden="true" customHeight="true" outlineLevel="0" collapsed="false">
      <c r="A2766" s="49" t="s">
        <v>815</v>
      </c>
      <c r="B2766" s="49"/>
      <c r="C2766" s="50" t="str">
        <f aca="false">INDEX((klasyfikacja!$B$2:$B$136),MATCH(A2766,klasyfikacja!$A$2:$A$136,0))</f>
        <v>Dotacja celowa otrzymana z budżetu państwa na realizację inwestycji i zakupów inwestycyjnych własnych gmin (związków gmin, związków powiatowo-gminnych)</v>
      </c>
      <c r="D2766" s="98" t="n">
        <v>926</v>
      </c>
      <c r="E2766" s="102" t="n">
        <v>6330</v>
      </c>
      <c r="F2766" s="113" t="n">
        <f aca="false">SUM(G2766:H2766)</f>
        <v>0</v>
      </c>
      <c r="G2766" s="101" t="n">
        <f aca="false" t="array" ref="G2766:G2766">SUM(IF(ewidencja!$A$8:$A$759=D2766,IF(ewidencja!$C$8:$C$759=E2766,ewidencja!$F$8:$F$759,0),0))</f>
        <v>0</v>
      </c>
      <c r="H2766" s="101" t="n">
        <f aca="false" t="array" ref="H2766:H2766">SUM(IF(ewidencja!$A$8:$A$759=D2766,IF(ewidencja!$C$8:$C$759=E2766,ewidencja!$G$8:$G$759,0),0))</f>
        <v>0</v>
      </c>
    </row>
    <row r="2767" s="112" customFormat="true" ht="38.25" hidden="true" customHeight="true" outlineLevel="0" collapsed="false">
      <c r="A2767" s="49" t="s">
        <v>817</v>
      </c>
      <c r="B2767" s="49"/>
      <c r="C2767" s="50" t="str">
        <f aca="false">INDEX((klasyfikacja!$B$2:$B$136),MATCH(A2767,klasyfikacja!$A$2:$A$136,0))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767" s="98" t="n">
        <v>926</v>
      </c>
      <c r="E2767" s="102" t="n">
        <v>6340</v>
      </c>
      <c r="F2767" s="100" t="n">
        <f aca="false">SUM(G2767:H2767)</f>
        <v>0</v>
      </c>
      <c r="G2767" s="101" t="n">
        <f aca="false" t="array" ref="G2767:G2767">SUM(IF(ewidencja!$A$8:$A$759=D2767,IF(ewidencja!$C$8:$C$759=E2767,ewidencja!$F$8:$F$759,0),0))</f>
        <v>0</v>
      </c>
      <c r="H2767" s="101" t="n">
        <f aca="false" t="array" ref="H2767:H2767">SUM(IF(ewidencja!$A$8:$A$759=D2767,IF(ewidencja!$C$8:$C$759=E2767,ewidencja!$G$8:$G$759,0),0))</f>
        <v>0</v>
      </c>
    </row>
    <row r="2768" s="112" customFormat="true" ht="12.75" hidden="true" customHeight="true" outlineLevel="0" collapsed="false">
      <c r="A2768" s="49" t="s">
        <v>821</v>
      </c>
      <c r="B2768" s="49"/>
      <c r="C2768" s="50" t="str">
        <f aca="false">INDEX((klasyfikacja!$B$2:$B$136),MATCH(A2768,klasyfikacja!$A$2:$A$136,0))</f>
        <v>Dotacja celowa otrzymana z budżetu państwa na inwestycje i zakupy inwestycyjne z zakresu administracji rządowej oraz inne zadania zlecone ustawami realizowane przez powiat</v>
      </c>
      <c r="D2768" s="98" t="n">
        <v>926</v>
      </c>
      <c r="E2768" s="102" t="n">
        <v>6410</v>
      </c>
      <c r="F2768" s="100" t="n">
        <f aca="false">SUM(G2768:H2768)</f>
        <v>0</v>
      </c>
      <c r="G2768" s="101" t="n">
        <f aca="false" t="array" ref="G2768:G2768">SUM(IF(ewidencja!$A$8:$A$759=D2768,IF(ewidencja!$C$8:$C$759=E2768,ewidencja!$F$8:$F$759,0),0))</f>
        <v>0</v>
      </c>
      <c r="H2768" s="101" t="n">
        <f aca="false" t="array" ref="H2768:H2768">SUM(IF(ewidencja!$A$8:$A$759=D2768,IF(ewidencja!$C$8:$C$759=E2768,ewidencja!$G$8:$G$759,0),0))</f>
        <v>0</v>
      </c>
    </row>
    <row r="2769" s="112" customFormat="true" ht="12.75" hidden="true" customHeight="true" outlineLevel="0" collapsed="false">
      <c r="A2769" s="49" t="s">
        <v>823</v>
      </c>
      <c r="B2769" s="49"/>
      <c r="C2769" s="50" t="str">
        <f aca="false">INDEX((klasyfikacja!$B$2:$B$136),MATCH(A2769,klasyfikacja!$A$2:$A$136,0))</f>
        <v>Dotacja celowa otrzymana z budżetu państwa na inwestycje i zakupy inwestycyjne realizowane przez powiat na podstawie porozumień z organami administracji rządowej</v>
      </c>
      <c r="D2769" s="98" t="n">
        <v>926</v>
      </c>
      <c r="E2769" s="102" t="n">
        <v>6420</v>
      </c>
      <c r="F2769" s="100" t="n">
        <f aca="false">SUM(G2769:H2769)</f>
        <v>0</v>
      </c>
      <c r="G2769" s="101" t="n">
        <f aca="false" t="array" ref="G2769:G2769">SUM(IF(ewidencja!$A$8:$A$759=D2769,IF(ewidencja!$C$8:$C$759=E2769,ewidencja!$F$8:$F$759,0),0))</f>
        <v>0</v>
      </c>
      <c r="H2769" s="101" t="n">
        <f aca="false" t="array" ref="H2769:H2769">SUM(IF(ewidencja!$A$8:$A$759=D2769,IF(ewidencja!$C$8:$C$759=E2769,ewidencja!$G$8:$G$759,0),0))</f>
        <v>0</v>
      </c>
    </row>
    <row r="2770" s="112" customFormat="true" ht="12.75" hidden="true" customHeight="true" outlineLevel="0" collapsed="false">
      <c r="A2770" s="49" t="s">
        <v>825</v>
      </c>
      <c r="B2770" s="49"/>
      <c r="C2770" s="50" t="str">
        <f aca="false">INDEX((klasyfikacja!$B$2:$B$136),MATCH(A2770,klasyfikacja!$A$2:$A$136,0))</f>
        <v>Dotacja celowa otrzymana z budżetu państwa na realizację inwestycji i zakupów inwestycyjnych własnych powiatu</v>
      </c>
      <c r="D2770" s="98" t="n">
        <v>926</v>
      </c>
      <c r="E2770" s="102" t="n">
        <v>6430</v>
      </c>
      <c r="F2770" s="100" t="n">
        <f aca="false">SUM(G2770:H2770)</f>
        <v>0</v>
      </c>
      <c r="G2770" s="101" t="n">
        <f aca="false" t="array" ref="G2770:G2770">SUM(IF(ewidencja!$A$8:$A$759=D2770,IF(ewidencja!$C$8:$C$759=E2770,ewidencja!$F$8:$F$759,0),0))</f>
        <v>0</v>
      </c>
      <c r="H2770" s="101" t="n">
        <f aca="false" t="array" ref="H2770:H2770">SUM(IF(ewidencja!$A$8:$A$759=D2770,IF(ewidencja!$C$8:$C$759=E2770,ewidencja!$G$8:$G$759,0),0))</f>
        <v>0</v>
      </c>
    </row>
    <row r="2771" s="112" customFormat="true" ht="12.75" hidden="true" customHeight="true" outlineLevel="0" collapsed="false">
      <c r="A2771" s="49" t="s">
        <v>827</v>
      </c>
      <c r="B2771" s="49"/>
      <c r="C2771" s="50" t="str">
        <f aca="false">INDEX((klasyfikacja!$B$2:$B$136),MATCH(A2771,klasyfikacja!$A$2:$A$136,0))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771" s="98" t="n">
        <v>926</v>
      </c>
      <c r="E2771" s="102" t="n">
        <v>6440</v>
      </c>
      <c r="F2771" s="100" t="n">
        <f aca="false">SUM(G2771:H2771)</f>
        <v>0</v>
      </c>
      <c r="G2771" s="101" t="n">
        <f aca="false" t="array" ref="G2771:G2771">SUM(IF(ewidencja!$A$8:$A$759=D2771,IF(ewidencja!$C$8:$C$759=E2771,ewidencja!$F$8:$F$759,0),0))</f>
        <v>0</v>
      </c>
      <c r="H2771" s="101" t="n">
        <f aca="false" t="array" ref="H2771:H2771">SUM(IF(ewidencja!$A$8:$A$759=D2771,IF(ewidencja!$C$8:$C$759=E2771,ewidencja!$G$8:$G$759,0),0))</f>
        <v>0</v>
      </c>
    </row>
    <row r="2772" s="112" customFormat="true" ht="12.75" hidden="true" customHeight="true" outlineLevel="0" collapsed="false">
      <c r="A2772" s="49" t="s">
        <v>829</v>
      </c>
      <c r="B2772" s="49"/>
      <c r="C2772" s="50" t="str">
        <f aca="false">INDEX((klasyfikacja!$B$2:$B$136),MATCH(A2772,klasyfikacja!$A$2:$A$136,0))</f>
        <v>Dotacja celowa otrzymana z gminy na inwestycje i zakupy inwestycyjne realizowane na podstawie porozumień (umów) między jednostkami samorządu terytorialnego</v>
      </c>
      <c r="D2772" s="98" t="n">
        <v>926</v>
      </c>
      <c r="E2772" s="102" t="n">
        <v>6610</v>
      </c>
      <c r="F2772" s="100" t="n">
        <f aca="false">SUM(G2772:H2772)</f>
        <v>0</v>
      </c>
      <c r="G2772" s="101" t="n">
        <f aca="false" t="array" ref="G2772:G2772">SUM(IF(ewidencja!$A$8:$A$759=D2772,IF(ewidencja!$C$8:$C$759=E2772,ewidencja!$F$8:$F$759,0),0))</f>
        <v>0</v>
      </c>
      <c r="H2772" s="101" t="n">
        <f aca="false" t="array" ref="H2772:H2772">SUM(IF(ewidencja!$A$8:$A$759=D2772,IF(ewidencja!$C$8:$C$759=E2772,ewidencja!$G$8:$G$759,0),0))</f>
        <v>0</v>
      </c>
    </row>
    <row r="2773" s="112" customFormat="true" ht="12.75" hidden="true" customHeight="true" outlineLevel="0" collapsed="false">
      <c r="A2773" s="49" t="s">
        <v>831</v>
      </c>
      <c r="B2773" s="49"/>
      <c r="C2773" s="50" t="str">
        <f aca="false">INDEX((klasyfikacja!$B$2:$B$136),MATCH(A2773,klasyfikacja!$A$2:$A$136,0))</f>
        <v>Dotacja celowa otrzymana z powiatu na inwestycje i zakupy inwestycyjne realizowane na podstawie porozumień (umów) między jednostkami samorządu terytorialnego</v>
      </c>
      <c r="D2773" s="98" t="n">
        <v>926</v>
      </c>
      <c r="E2773" s="102" t="n">
        <v>6620</v>
      </c>
      <c r="F2773" s="100" t="n">
        <f aca="false">SUM(G2773:H2773)</f>
        <v>0</v>
      </c>
      <c r="G2773" s="101" t="n">
        <f aca="false" t="array" ref="G2773:G2773">SUM(IF(ewidencja!$A$8:$A$759=D2773,IF(ewidencja!$C$8:$C$759=E2773,ewidencja!$F$8:$F$759,0),0))</f>
        <v>0</v>
      </c>
      <c r="H2773" s="101" t="n">
        <f aca="false" t="array" ref="H2773:H2773">SUM(IF(ewidencja!$A$8:$A$759=D2773,IF(ewidencja!$C$8:$C$759=E2773,ewidencja!$G$8:$G$759,0),0))</f>
        <v>0</v>
      </c>
    </row>
    <row r="2774" s="112" customFormat="true" ht="12.75" hidden="true" customHeight="true" outlineLevel="0" collapsed="false">
      <c r="A2774" s="49" t="s">
        <v>833</v>
      </c>
      <c r="B2774" s="49"/>
      <c r="C2774" s="50" t="str">
        <f aca="false">INDEX((klasyfikacja!$B$2:$B$136),MATCH(A2774,klasyfikacja!$A$2:$A$136,0))</f>
        <v>Dotacja celowa otrzymana z samorządu województwa na inwestycje i zakupy inwestycyjne realizowane na podstawie porozumień (umów) między jednostkami samorządu terytorialnego</v>
      </c>
      <c r="D2774" s="98" t="n">
        <v>926</v>
      </c>
      <c r="E2774" s="102" t="n">
        <v>6630</v>
      </c>
      <c r="F2774" s="100" t="n">
        <f aca="false">SUM(G2774:H2774)</f>
        <v>0</v>
      </c>
      <c r="G2774" s="101" t="n">
        <f aca="false" t="array" ref="G2774:G2774">SUM(IF(ewidencja!$A$8:$A$759=D2774,IF(ewidencja!$C$8:$C$759=E2774,ewidencja!$F$8:$F$759,0),0))</f>
        <v>0</v>
      </c>
      <c r="H2774" s="101" t="n">
        <f aca="false" t="array" ref="H2774:H2774">SUM(IF(ewidencja!$A$8:$A$759=D2774,IF(ewidencja!$C$8:$C$759=E2774,ewidencja!$G$8:$G$759,0),0))</f>
        <v>0</v>
      </c>
    </row>
    <row r="2775" s="112" customFormat="true" ht="39" hidden="true" customHeight="false" outlineLevel="0" collapsed="false">
      <c r="A2775" s="49" t="s">
        <v>837</v>
      </c>
      <c r="B2775" s="49"/>
      <c r="C2775" s="50" t="str">
        <f aca="false">INDEX((klasyfikacja!$B$2:$B$136),MATCH(A2775,klasyfikacja!$A$2:$A$136,0))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775" s="98" t="n">
        <v>926</v>
      </c>
      <c r="E2775" s="102" t="n">
        <v>6660</v>
      </c>
      <c r="F2775" s="100" t="n">
        <f aca="false">SUM(G2775:H2775)</f>
        <v>0</v>
      </c>
      <c r="G2775" s="101" t="n">
        <f aca="false" t="array" ref="G2775:G2775">SUM(IF(ewidencja!$A$8:$A$759=D2775,IF(ewidencja!$C$8:$C$759=E2775,ewidencja!$F$8:$F$759,0),0))</f>
        <v>0</v>
      </c>
      <c r="H2775" s="101" t="n">
        <f aca="false" t="array" ref="H2775:H2775">SUM(IF(ewidencja!$A$8:$A$759=D2775,IF(ewidencja!$C$8:$C$759=E2775,ewidencja!$G$8:$G$759,0),0))</f>
        <v>0</v>
      </c>
    </row>
    <row r="2776" s="112" customFormat="true" ht="12.75" hidden="true" customHeight="true" outlineLevel="0" collapsed="false">
      <c r="A2776" s="49" t="s">
        <v>839</v>
      </c>
      <c r="B2776" s="49"/>
      <c r="C2776" s="50" t="str">
        <f aca="false">INDEX((klasyfikacja!$B$2:$B$136),MATCH(A2776,klasyfikacja!$A$2:$A$136,0))</f>
        <v>Wpłata środków finansowych z niewykorzystanych w terminie wydatków, które nie wygasają z upływem roku budżetowego</v>
      </c>
      <c r="D2776" s="98" t="n">
        <v>926</v>
      </c>
      <c r="E2776" s="102" t="n">
        <v>6680</v>
      </c>
      <c r="F2776" s="100" t="n">
        <f aca="false">SUM(G2776:H2776)</f>
        <v>0</v>
      </c>
      <c r="G2776" s="101" t="n">
        <f aca="false" t="array" ref="G2776:G2776">SUM(IF(ewidencja!$A$8:$A$759=D2776,IF(ewidencja!$C$8:$C$759=E2776,ewidencja!$F$8:$F$759,0),0))</f>
        <v>0</v>
      </c>
      <c r="H2776" s="101" t="n">
        <f aca="false" t="array" ref="H2776:H2776">SUM(IF(ewidencja!$A$8:$A$759=D2776,IF(ewidencja!$C$8:$C$759=E2776,ewidencja!$G$8:$G$759,0),0))</f>
        <v>0</v>
      </c>
    </row>
    <row r="2777" s="112" customFormat="true" ht="13.5" hidden="true" customHeight="true" outlineLevel="0" collapsed="false">
      <c r="A2777" s="49" t="s">
        <v>841</v>
      </c>
      <c r="B2777" s="49"/>
      <c r="C2777" s="50" t="str">
        <f aca="false">INDEX((klasyfikacja!$B$2:$B$136),MATCH(A2777,klasyfikacja!$A$2:$A$136,0))</f>
        <v>Wpływy ze zwrotów niewykorzystanych dotacji oraz płatności, dotyczące dochodów majątkowych</v>
      </c>
      <c r="D2777" s="109" t="n">
        <v>926</v>
      </c>
      <c r="E2777" s="102" t="n">
        <v>6690</v>
      </c>
      <c r="F2777" s="100" t="n">
        <f aca="false">SUM(G2777:H2777)</f>
        <v>0</v>
      </c>
      <c r="G2777" s="101" t="n">
        <f aca="false" t="array" ref="G2777:G2777">SUM(IF(ewidencja!$A$8:$A$759=D2777,IF(ewidencja!$C$8:$C$759=E2777,ewidencja!$F$8:$F$759,0),0))</f>
        <v>0</v>
      </c>
      <c r="H2777" s="101" t="n">
        <f aca="false" t="array" ref="H2777:H2777">SUM(IF(ewidencja!$A$8:$A$759=D2777,IF(ewidencja!$C$8:$C$759=E2777,ewidencja!$G$8:$G$759,0),0))</f>
        <v>0</v>
      </c>
    </row>
    <row r="2778" s="112" customFormat="true" ht="5.25" hidden="true" customHeight="true" outlineLevel="0" collapsed="false">
      <c r="A2778" s="124"/>
      <c r="B2778" s="125"/>
      <c r="C2778" s="126"/>
      <c r="D2778" s="98"/>
      <c r="E2778" s="102"/>
      <c r="F2778" s="127"/>
      <c r="G2778" s="128"/>
      <c r="H2778" s="128"/>
    </row>
    <row r="2779" s="112" customFormat="true" ht="30.75" hidden="false" customHeight="true" outlineLevel="0" collapsed="false">
      <c r="A2779" s="129"/>
      <c r="B2779" s="130" t="n">
        <v>1</v>
      </c>
      <c r="C2779" s="131" t="s">
        <v>895</v>
      </c>
      <c r="D2779" s="132"/>
      <c r="E2779" s="133"/>
      <c r="F2779" s="134" t="n">
        <f aca="false">SUM(G2779:H2779)</f>
        <v>6334299387</v>
      </c>
      <c r="G2779" s="135" t="n">
        <f aca="false">G2653+G2526+G2398+G2273+G2147+G2021+G1895+G1770+G1645+G1520+G1394+G1269+G1144+G1019+G894+G768+G643+G518+G393+G267+G17+G142</f>
        <v>5001617207</v>
      </c>
      <c r="H2779" s="135" t="n">
        <f aca="false">H2653+H2526+H2398+H2273+H2147+H2021+H1895+H1770+H1645+H1520+H1394+H1269+H1144+H1019+H894+H768+H643+H518+H393+H267+H17+H142</f>
        <v>1332682180</v>
      </c>
    </row>
    <row r="2780" s="112" customFormat="true" ht="18" hidden="false" customHeight="true" outlineLevel="0" collapsed="false">
      <c r="A2780" s="136"/>
      <c r="B2780" s="136"/>
      <c r="C2780" s="137" t="s">
        <v>860</v>
      </c>
      <c r="D2780" s="98"/>
      <c r="E2780" s="102"/>
      <c r="F2780" s="96" t="n">
        <f aca="false">SUM(G2780:H2780)</f>
        <v>5888290613</v>
      </c>
      <c r="G2780" s="96" t="n">
        <f aca="false">G2782</f>
        <v>4672934799</v>
      </c>
      <c r="H2780" s="96" t="n">
        <f aca="false">H2782</f>
        <v>1215355814</v>
      </c>
    </row>
    <row r="2781" s="112" customFormat="true" ht="18" hidden="false" customHeight="true" outlineLevel="0" collapsed="false">
      <c r="A2781" s="138"/>
      <c r="B2781" s="139"/>
      <c r="C2781" s="140" t="s">
        <v>869</v>
      </c>
      <c r="D2781" s="98"/>
      <c r="E2781" s="102"/>
      <c r="F2781" s="141" t="n">
        <f aca="false">SUM(G2781:H2781)</f>
        <v>446008774</v>
      </c>
      <c r="G2781" s="142" t="n">
        <f aca="false">G2877</f>
        <v>328682408</v>
      </c>
      <c r="H2781" s="142" t="n">
        <f aca="false">H2877</f>
        <v>117326366</v>
      </c>
    </row>
    <row r="2782" s="112" customFormat="true" ht="18" hidden="true" customHeight="true" outlineLevel="0" collapsed="false">
      <c r="A2782" s="88"/>
      <c r="B2782" s="88" t="n">
        <v>1</v>
      </c>
      <c r="C2782" s="89" t="s">
        <v>860</v>
      </c>
      <c r="D2782" s="98"/>
      <c r="E2782" s="102"/>
      <c r="F2782" s="91" t="n">
        <f aca="false">SUM(G2782:H2782)</f>
        <v>5888290613</v>
      </c>
      <c r="G2782" s="143" t="n">
        <f aca="false">SUM(G2783:G2876)</f>
        <v>4672934799</v>
      </c>
      <c r="H2782" s="143" t="n">
        <f aca="false">SUM(H2783:H2876)</f>
        <v>1215355814</v>
      </c>
    </row>
    <row r="2783" s="51" customFormat="true" ht="12.75" hidden="true" customHeight="true" outlineLevel="0" collapsed="false">
      <c r="A2783" s="144" t="s">
        <v>576</v>
      </c>
      <c r="B2783" s="144" t="n">
        <v>1</v>
      </c>
      <c r="C2783" s="145" t="str">
        <f aca="false">INDEX((klasyfikacja!$B$2:$B$136),MATCH(A2783,klasyfikacja!$A$2:$A$136,0))</f>
        <v>Wpływy z podatku dochodowego od osób fizycznych</v>
      </c>
      <c r="D2783" s="146"/>
      <c r="E2783" s="147" t="s">
        <v>501</v>
      </c>
      <c r="F2783" s="148" t="n">
        <f aca="false">SUM(G2783:H2783)</f>
        <v>1766798040</v>
      </c>
      <c r="G2783" s="149" t="n">
        <f aca="false" t="array" ref="G2783:G2783">SUM(IF($E$17:$E$2778=E2783,$G$17:$G$2778,0))</f>
        <v>1394094193</v>
      </c>
      <c r="H2783" s="149" t="n">
        <f aca="false" t="array" ref="H2783:H2783">SUM(IF($E$17:$E$2778=E2783,$H$17:$H$2778,0))</f>
        <v>372703847</v>
      </c>
      <c r="K2783" s="111"/>
    </row>
    <row r="2784" s="51" customFormat="true" ht="12.75" hidden="true" customHeight="true" outlineLevel="0" collapsed="false">
      <c r="A2784" s="150" t="s">
        <v>578</v>
      </c>
      <c r="B2784" s="150" t="n">
        <v>1</v>
      </c>
      <c r="C2784" s="151" t="str">
        <f aca="false">INDEX((klasyfikacja!$B$2:$B$136),MATCH(A2784,klasyfikacja!$A$2:$A$136,0))</f>
        <v>Wpływy z podatku dochodowego od osób prawnych</v>
      </c>
      <c r="D2784" s="152"/>
      <c r="E2784" s="153" t="s">
        <v>498</v>
      </c>
      <c r="F2784" s="154" t="n">
        <f aca="false">SUM(G2784:H2784)</f>
        <v>228630421</v>
      </c>
      <c r="G2784" s="155" t="n">
        <f aca="false" t="array" ref="G2784:G2784">SUM(IF($E$17:$E$2778=E2784,$G$17:$G$2778,0))</f>
        <v>189000281</v>
      </c>
      <c r="H2784" s="155" t="n">
        <f aca="false" t="array" ref="H2784:H2784">SUM(IF($E$17:$E$2778=E2784,$H$17:$H$2778,0))</f>
        <v>39630140</v>
      </c>
      <c r="K2784" s="111"/>
    </row>
    <row r="2785" s="51" customFormat="true" ht="12.75" hidden="true" customHeight="true" outlineLevel="0" collapsed="false">
      <c r="A2785" s="150" t="s">
        <v>580</v>
      </c>
      <c r="B2785" s="150" t="n">
        <v>1</v>
      </c>
      <c r="C2785" s="151" t="str">
        <f aca="false">INDEX((klasyfikacja!$B$2:$B$136),MATCH(A2785,klasyfikacja!$A$2:$A$136,0))</f>
        <v>Wpływy z części opłaty za zezwolenie na sprzedaż napojów alkoholowych w obrocie hurtowym</v>
      </c>
      <c r="D2785" s="152"/>
      <c r="E2785" s="153" t="s">
        <v>334</v>
      </c>
      <c r="F2785" s="154" t="n">
        <f aca="false">SUM(G2785:H2785)</f>
        <v>4000000</v>
      </c>
      <c r="G2785" s="155" t="n">
        <f aca="false" t="array" ref="G2785:G2785">SUM(IF($E$17:$E$2778=E2785,$G$17:$G$2778,0))</f>
        <v>4000000</v>
      </c>
      <c r="H2785" s="155" t="n">
        <f aca="false" t="array" ref="H2785:H2785">SUM(IF($E$17:$E$2778=E2785,$H$17:$H$2778,0))</f>
        <v>0</v>
      </c>
      <c r="K2785" s="111"/>
    </row>
    <row r="2786" s="51" customFormat="true" ht="12.75" hidden="true" customHeight="true" outlineLevel="0" collapsed="false">
      <c r="A2786" s="150" t="s">
        <v>582</v>
      </c>
      <c r="B2786" s="150" t="n">
        <v>1</v>
      </c>
      <c r="C2786" s="151" t="str">
        <f aca="false">INDEX((klasyfikacja!$B$2:$B$136),MATCH(A2786,klasyfikacja!$A$2:$A$136,0))</f>
        <v>Wpływy z podatku od nieruchomości</v>
      </c>
      <c r="D2786" s="152"/>
      <c r="E2786" s="153" t="s">
        <v>405</v>
      </c>
      <c r="F2786" s="154" t="n">
        <f aca="false">SUM(G2786:H2786)</f>
        <v>613000000</v>
      </c>
      <c r="G2786" s="155" t="n">
        <f aca="false" t="array" ref="G2786:G2786">SUM(IF($E$17:$E$2778=E2786,$G$17:$G$2778,0))</f>
        <v>613000000</v>
      </c>
      <c r="H2786" s="155" t="n">
        <f aca="false" t="array" ref="H2786:H2786">SUM(IF($E$17:$E$2778=E2786,$H$17:$H$2778,0))</f>
        <v>0</v>
      </c>
      <c r="K2786" s="111"/>
    </row>
    <row r="2787" s="51" customFormat="true" ht="12.75" hidden="true" customHeight="true" outlineLevel="0" collapsed="false">
      <c r="A2787" s="150" t="s">
        <v>584</v>
      </c>
      <c r="B2787" s="150" t="n">
        <v>1</v>
      </c>
      <c r="C2787" s="151" t="str">
        <f aca="false">INDEX((klasyfikacja!$B$2:$B$136),MATCH(A2787,klasyfikacja!$A$2:$A$136,0))</f>
        <v>Wpływy z podatku rolnego</v>
      </c>
      <c r="D2787" s="152"/>
      <c r="E2787" s="153" t="s">
        <v>411</v>
      </c>
      <c r="F2787" s="154" t="n">
        <f aca="false">SUM(G2787:H2787)</f>
        <v>2280000</v>
      </c>
      <c r="G2787" s="155" t="n">
        <f aca="false" t="array" ref="G2787:G2787">SUM(IF($E$17:$E$2778=E2787,$G$17:$G$2778,0))</f>
        <v>2280000</v>
      </c>
      <c r="H2787" s="155" t="n">
        <f aca="false" t="array" ref="H2787:H2787">SUM(IF($E$17:$E$2778=E2787,$H$17:$H$2778,0))</f>
        <v>0</v>
      </c>
      <c r="K2787" s="111"/>
    </row>
    <row r="2788" s="51" customFormat="true" ht="12.75" hidden="true" customHeight="true" outlineLevel="0" collapsed="false">
      <c r="A2788" s="150" t="s">
        <v>586</v>
      </c>
      <c r="B2788" s="150" t="n">
        <v>1</v>
      </c>
      <c r="C2788" s="151" t="str">
        <f aca="false">INDEX((klasyfikacja!$B$2:$B$136),MATCH(A2788,klasyfikacja!$A$2:$A$136,0))</f>
        <v>Wpływy z podatku leśnego</v>
      </c>
      <c r="D2788" s="152"/>
      <c r="E2788" s="153" t="s">
        <v>400</v>
      </c>
      <c r="F2788" s="154" t="n">
        <f aca="false">SUM(G2788:H2788)</f>
        <v>49000</v>
      </c>
      <c r="G2788" s="155" t="n">
        <f aca="false" t="array" ref="G2788:G2788">SUM(IF($E$17:$E$2778=E2788,$G$17:$G$2778,0))</f>
        <v>49000</v>
      </c>
      <c r="H2788" s="155" t="n">
        <f aca="false" t="array" ref="H2788:H2788">SUM(IF($E$17:$E$2778=E2788,$H$17:$H$2778,0))</f>
        <v>0</v>
      </c>
      <c r="K2788" s="111"/>
    </row>
    <row r="2789" s="51" customFormat="true" ht="12.75" hidden="true" customHeight="true" outlineLevel="0" collapsed="false">
      <c r="A2789" s="150" t="s">
        <v>588</v>
      </c>
      <c r="B2789" s="150" t="n">
        <v>1</v>
      </c>
      <c r="C2789" s="151" t="str">
        <f aca="false">INDEX((klasyfikacja!$B$2:$B$136),MATCH(A2789,klasyfikacja!$A$2:$A$136,0))</f>
        <v>Wpływy z podatku od środków transportowych</v>
      </c>
      <c r="D2789" s="152"/>
      <c r="E2789" s="153" t="s">
        <v>409</v>
      </c>
      <c r="F2789" s="156" t="n">
        <f aca="false">SUM(G2789:H2789)</f>
        <v>21000000</v>
      </c>
      <c r="G2789" s="155" t="n">
        <f aca="false" t="array" ref="G2789:G2789">SUM(IF($E$17:$E$2778=E2789,$G$17:$G$2778,0))</f>
        <v>21000000</v>
      </c>
      <c r="H2789" s="155" t="n">
        <f aca="false" t="array" ref="H2789:H2789">SUM(IF($E$17:$E$2778=E2789,$H$17:$H$2778,0))</f>
        <v>0</v>
      </c>
      <c r="K2789" s="111"/>
    </row>
    <row r="2790" s="51" customFormat="true" ht="12.75" hidden="true" customHeight="true" outlineLevel="0" collapsed="false">
      <c r="A2790" s="144" t="s">
        <v>590</v>
      </c>
      <c r="B2790" s="150" t="n">
        <v>1</v>
      </c>
      <c r="C2790" s="145" t="str">
        <f aca="false">INDEX((klasyfikacja!$B$2:$B$136),MATCH(A2790,klasyfikacja!$A$2:$A$136,0))</f>
        <v>Wpływy z podatku od działalności gospodarczej osób fizycznych, opłacanego w formie karty podatkowej</v>
      </c>
      <c r="D2790" s="152"/>
      <c r="E2790" s="153" t="s">
        <v>170</v>
      </c>
      <c r="F2790" s="148" t="n">
        <f aca="false">SUM(G2790:H2790)</f>
        <v>7000000</v>
      </c>
      <c r="G2790" s="149" t="n">
        <f aca="false" t="array" ref="G2790:G2790">SUM(IF($E$17:$E$2778=E2790,$G$17:$G$2778,0))</f>
        <v>7000000</v>
      </c>
      <c r="H2790" s="149" t="n">
        <f aca="false" t="array" ref="H2790:H2790">SUM(IF($E$17:$E$2778=E2790,$H$17:$H$2778,0))</f>
        <v>0</v>
      </c>
      <c r="K2790" s="111"/>
    </row>
    <row r="2791" s="51" customFormat="true" ht="12.75" hidden="true" customHeight="true" outlineLevel="0" collapsed="false">
      <c r="A2791" s="150" t="s">
        <v>592</v>
      </c>
      <c r="B2791" s="150" t="n">
        <v>1</v>
      </c>
      <c r="C2791" s="151" t="str">
        <f aca="false">INDEX((klasyfikacja!$B$2:$B$136),MATCH(A2791,klasyfikacja!$A$2:$A$136,0))</f>
        <v>Wpływy z podatku od spadków i darowizn</v>
      </c>
      <c r="D2791" s="152"/>
      <c r="E2791" s="153" t="s">
        <v>407</v>
      </c>
      <c r="F2791" s="154" t="n">
        <f aca="false">SUM(G2791:H2791)</f>
        <v>25000000</v>
      </c>
      <c r="G2791" s="155" t="n">
        <f aca="false" t="array" ref="G2791:G2791">SUM(IF($E$17:$E$2778=E2791,$G$17:$G$2778,0))</f>
        <v>25000000</v>
      </c>
      <c r="H2791" s="155" t="n">
        <f aca="false" t="array" ref="H2791:H2791">SUM(IF($E$17:$E$2778=E2791,$H$17:$H$2778,0))</f>
        <v>0</v>
      </c>
      <c r="K2791" s="111"/>
    </row>
    <row r="2792" s="51" customFormat="true" ht="12.75" hidden="true" customHeight="true" outlineLevel="0" collapsed="false">
      <c r="A2792" s="150" t="s">
        <v>594</v>
      </c>
      <c r="B2792" s="150" t="n">
        <v>1</v>
      </c>
      <c r="C2792" s="151" t="str">
        <f aca="false">INDEX((klasyfikacja!$B$2:$B$136),MATCH(A2792,klasyfikacja!$A$2:$A$136,0))</f>
        <v>Wpływy z opłaty od posiadania psów</v>
      </c>
      <c r="D2792" s="152"/>
      <c r="E2792" s="153" t="s">
        <v>336</v>
      </c>
      <c r="F2792" s="154" t="n">
        <f aca="false">SUM(G2792:H2792)</f>
        <v>14000</v>
      </c>
      <c r="G2792" s="155" t="n">
        <f aca="false" t="array" ref="G2792:G2792">SUM(IF($E$17:$E$2778=E2792,$G$17:$G$2778,0))</f>
        <v>14000</v>
      </c>
      <c r="H2792" s="155" t="n">
        <f aca="false" t="array" ref="H2792:H2792">SUM(IF($E$17:$E$2778=E2792,$H$17:$H$2778,0))</f>
        <v>0</v>
      </c>
      <c r="K2792" s="111"/>
    </row>
    <row r="2793" s="51" customFormat="true" ht="12.75" hidden="true" customHeight="true" outlineLevel="0" collapsed="false">
      <c r="A2793" s="150" t="s">
        <v>596</v>
      </c>
      <c r="B2793" s="150" t="n">
        <v>1</v>
      </c>
      <c r="C2793" s="151" t="str">
        <f aca="false">INDEX((klasyfikacja!$B$2:$B$136),MATCH(A2793,klasyfikacja!$A$2:$A$136,0))</f>
        <v>Wpływy z opłaty uzdrowiskowej, pobieranej w gminach posiadających status gminy uzdrowiskowej</v>
      </c>
      <c r="D2793" s="152"/>
      <c r="E2793" s="153" t="s">
        <v>861</v>
      </c>
      <c r="F2793" s="154" t="n">
        <f aca="false">SUM(G2793:H2793)</f>
        <v>0</v>
      </c>
      <c r="G2793" s="155" t="n">
        <f aca="false" t="array" ref="G2793:G2793">SUM(IF($E$17:$E$2778=E2793,$G$17:$G$2778,0))</f>
        <v>0</v>
      </c>
      <c r="H2793" s="155" t="n">
        <f aca="false" t="array" ref="H2793:H2793">SUM(IF($E$17:$E$2778=E2793,$H$17:$H$2778,0))</f>
        <v>0</v>
      </c>
      <c r="K2793" s="111"/>
    </row>
    <row r="2794" s="51" customFormat="true" ht="12.75" hidden="true" customHeight="true" outlineLevel="0" collapsed="false">
      <c r="A2794" s="150" t="s">
        <v>598</v>
      </c>
      <c r="B2794" s="150" t="n">
        <v>1</v>
      </c>
      <c r="C2794" s="151" t="str">
        <f aca="false">INDEX((klasyfikacja!$B$2:$B$136),MATCH(A2794,klasyfikacja!$A$2:$A$136,0))</f>
        <v>Wpływy z opłaty produktowej</v>
      </c>
      <c r="D2794" s="152"/>
      <c r="E2794" s="153" t="s">
        <v>338</v>
      </c>
      <c r="F2794" s="154" t="n">
        <f aca="false">SUM(G2794:H2794)</f>
        <v>5000</v>
      </c>
      <c r="G2794" s="155" t="n">
        <f aca="false" t="array" ref="G2794:G2794">SUM(IF($E$17:$E$2778=E2794,$G$17:$G$2778,0))</f>
        <v>5000</v>
      </c>
      <c r="H2794" s="155" t="n">
        <f aca="false" t="array" ref="H2794:H2794">SUM(IF($E$17:$E$2778=E2794,$H$17:$H$2778,0))</f>
        <v>0</v>
      </c>
      <c r="K2794" s="111"/>
    </row>
    <row r="2795" s="51" customFormat="true" ht="12.75" hidden="true" customHeight="true" outlineLevel="0" collapsed="false">
      <c r="A2795" s="150" t="s">
        <v>600</v>
      </c>
      <c r="B2795" s="150" t="n">
        <v>1</v>
      </c>
      <c r="C2795" s="151" t="str">
        <f aca="false">INDEX((klasyfikacja!$B$2:$B$136),MATCH(A2795,klasyfikacja!$A$2:$A$136,0))</f>
        <v>Wpływy z opłaty skarbowej</v>
      </c>
      <c r="D2795" s="152"/>
      <c r="E2795" s="153" t="s">
        <v>341</v>
      </c>
      <c r="F2795" s="154" t="n">
        <f aca="false">SUM(G2795:H2795)</f>
        <v>24000000</v>
      </c>
      <c r="G2795" s="155" t="n">
        <f aca="false" t="array" ref="G2795:G2795">SUM(IF($E$17:$E$2778=E2795,$G$17:$G$2778,0))</f>
        <v>24000000</v>
      </c>
      <c r="H2795" s="155" t="n">
        <f aca="false" t="array" ref="H2795:H2795">SUM(IF($E$17:$E$2778=E2795,$H$17:$H$2778,0))</f>
        <v>0</v>
      </c>
      <c r="K2795" s="111"/>
    </row>
    <row r="2796" s="51" customFormat="true" ht="12.75" hidden="true" customHeight="true" outlineLevel="0" collapsed="false">
      <c r="A2796" s="150" t="s">
        <v>602</v>
      </c>
      <c r="B2796" s="150" t="n">
        <v>1</v>
      </c>
      <c r="C2796" s="151" t="str">
        <f aca="false">INDEX((klasyfikacja!$B$2:$B$136),MATCH(A2796,klasyfikacja!$A$2:$A$136,0))</f>
        <v>Wpływy z opłaty komunikacyjnej</v>
      </c>
      <c r="D2796" s="152"/>
      <c r="E2796" s="153" t="s">
        <v>332</v>
      </c>
      <c r="F2796" s="154" t="n">
        <f aca="false">SUM(G2796:H2796)</f>
        <v>18000000</v>
      </c>
      <c r="G2796" s="155" t="n">
        <f aca="false" t="array" ref="G2796:G2796">SUM(IF($E$17:$E$2778=E2796,$G$17:$G$2778,0))</f>
        <v>0</v>
      </c>
      <c r="H2796" s="155" t="n">
        <f aca="false" t="array" ref="H2796:H2796">SUM(IF($E$17:$E$2778=E2796,$H$17:$H$2778,0))</f>
        <v>18000000</v>
      </c>
      <c r="K2796" s="111"/>
    </row>
    <row r="2797" s="51" customFormat="true" ht="12.75" hidden="true" customHeight="true" outlineLevel="0" collapsed="false">
      <c r="A2797" s="150" t="s">
        <v>604</v>
      </c>
      <c r="B2797" s="150" t="n">
        <v>1</v>
      </c>
      <c r="C2797" s="151" t="str">
        <f aca="false">INDEX((klasyfikacja!$B$2:$B$136),MATCH(A2797,klasyfikacja!$A$2:$A$136,0))</f>
        <v>Wpływy z opłaty targowej</v>
      </c>
      <c r="D2797" s="152"/>
      <c r="E2797" s="153" t="s">
        <v>344</v>
      </c>
      <c r="F2797" s="154" t="n">
        <f aca="false">SUM(G2797:H2797)</f>
        <v>1500000</v>
      </c>
      <c r="G2797" s="155" t="n">
        <f aca="false" t="array" ref="G2797:G2797">SUM(IF($E$17:$E$2778=E2797,$G$17:$G$2778,0))</f>
        <v>1500000</v>
      </c>
      <c r="H2797" s="155" t="n">
        <f aca="false" t="array" ref="H2797:H2797">SUM(IF($E$17:$E$2778=E2797,$H$17:$H$2778,0))</f>
        <v>0</v>
      </c>
      <c r="K2797" s="111"/>
    </row>
    <row r="2798" s="51" customFormat="true" ht="12.75" hidden="true" customHeight="true" outlineLevel="0" collapsed="false">
      <c r="A2798" s="150" t="s">
        <v>606</v>
      </c>
      <c r="B2798" s="150" t="n">
        <v>1</v>
      </c>
      <c r="C2798" s="151" t="str">
        <f aca="false">INDEX((klasyfikacja!$B$2:$B$136),MATCH(A2798,klasyfikacja!$A$2:$A$136,0))</f>
        <v>Wpływy z opłaty miejscowej</v>
      </c>
      <c r="D2798" s="152"/>
      <c r="E2798" s="153" t="s">
        <v>862</v>
      </c>
      <c r="F2798" s="154" t="n">
        <f aca="false">SUM(G2798:H2798)</f>
        <v>0</v>
      </c>
      <c r="G2798" s="155" t="n">
        <f aca="false" t="array" ref="G2798:G2798">SUM(IF($E$17:$E$2778=E2798,$G$17:$G$2778,0))</f>
        <v>0</v>
      </c>
      <c r="H2798" s="155" t="n">
        <f aca="false" t="array" ref="H2798:H2798">SUM(IF($E$17:$E$2778=E2798,$H$17:$H$2778,0))</f>
        <v>0</v>
      </c>
      <c r="K2798" s="111"/>
    </row>
    <row r="2799" s="51" customFormat="true" ht="12.75" hidden="true" customHeight="true" outlineLevel="0" collapsed="false">
      <c r="A2799" s="150" t="s">
        <v>608</v>
      </c>
      <c r="B2799" s="150" t="n">
        <v>1</v>
      </c>
      <c r="C2799" s="151" t="str">
        <f aca="false">INDEX((klasyfikacja!$B$2:$B$136),MATCH(A2799,klasyfikacja!$A$2:$A$136,0))</f>
        <v>Wpływy z opłaty eksploatacyjnej</v>
      </c>
      <c r="D2799" s="152"/>
      <c r="E2799" s="153" t="s">
        <v>330</v>
      </c>
      <c r="F2799" s="154" t="n">
        <f aca="false">SUM(G2799:H2799)</f>
        <v>8000</v>
      </c>
      <c r="G2799" s="155" t="n">
        <f aca="false" t="array" ref="G2799:G2799">SUM(IF($E$17:$E$2778=E2799,$G$17:$G$2778,0))</f>
        <v>8000</v>
      </c>
      <c r="H2799" s="155" t="n">
        <f aca="false" t="array" ref="H2799:H2799">SUM(IF($E$17:$E$2778=E2799,$H$17:$H$2778,0))</f>
        <v>0</v>
      </c>
      <c r="K2799" s="111"/>
    </row>
    <row r="2800" s="51" customFormat="true" ht="12.75" hidden="true" customHeight="true" outlineLevel="0" collapsed="false">
      <c r="A2800" s="150" t="s">
        <v>610</v>
      </c>
      <c r="B2800" s="150" t="n">
        <v>1</v>
      </c>
      <c r="C2800" s="151" t="str">
        <f aca="false">INDEX((klasyfikacja!$B$2:$B$136),MATCH(A2800,klasyfikacja!$A$2:$A$136,0))</f>
        <v>Wpływy z opłat za trwały zarząd, użytkowanie i służebności</v>
      </c>
      <c r="D2800" s="152"/>
      <c r="E2800" s="153" t="s">
        <v>390</v>
      </c>
      <c r="F2800" s="154" t="n">
        <f aca="false">SUM(G2800:H2800)</f>
        <v>8125000</v>
      </c>
      <c r="G2800" s="155" t="n">
        <f aca="false" t="array" ref="G2800:G2800">SUM(IF($E$17:$E$2778=E2800,$G$17:$G$2778,0))</f>
        <v>8125000</v>
      </c>
      <c r="H2800" s="155" t="n">
        <f aca="false" t="array" ref="H2800:H2800">SUM(IF($E$17:$E$2778=E2800,$H$17:$H$2778,0))</f>
        <v>0</v>
      </c>
      <c r="K2800" s="111"/>
    </row>
    <row r="2801" s="51" customFormat="true" ht="12.75" hidden="true" customHeight="true" outlineLevel="0" collapsed="false">
      <c r="A2801" s="150" t="s">
        <v>612</v>
      </c>
      <c r="B2801" s="150" t="n">
        <v>1</v>
      </c>
      <c r="C2801" s="50" t="str">
        <f aca="false">INDEX((klasyfikacja!$B$2:$B$136),MATCH(A2801,klasyfikacja!$A$2:$A$136,0))</f>
        <v>Wpływy z opłat za zezwolenia na sprzedaż napojów alkoholowych</v>
      </c>
      <c r="D2801" s="152"/>
      <c r="E2801" s="153" t="s">
        <v>375</v>
      </c>
      <c r="F2801" s="154" t="n">
        <f aca="false">SUM(G2801:H2801)</f>
        <v>25000000</v>
      </c>
      <c r="G2801" s="155" t="n">
        <f aca="false" t="array" ref="G2801:G2801">SUM(IF($E$17:$E$2778=E2801,$G$17:$G$2778,0))</f>
        <v>25000000</v>
      </c>
      <c r="H2801" s="155" t="n">
        <f aca="false" t="array" ref="H2801:H2801">SUM(IF($E$17:$E$2778=E2801,$H$17:$H$2778,0))</f>
        <v>0</v>
      </c>
      <c r="K2801" s="111"/>
    </row>
    <row r="2802" s="51" customFormat="true" ht="25.5" hidden="true" customHeight="false" outlineLevel="0" collapsed="false">
      <c r="A2802" s="150" t="s">
        <v>614</v>
      </c>
      <c r="B2802" s="150" t="n">
        <v>1</v>
      </c>
      <c r="C2802" s="151" t="str">
        <f aca="false">INDEX((klasyfikacja!$B$2:$B$136),MATCH(A2802,klasyfikacja!$A$2:$A$136,0))</f>
        <v>Wpływy z innych lokalnych opłat pobieranych przez jednostki samorządu terytorialnego na podstawie odrębnych ustaw</v>
      </c>
      <c r="D2802" s="152"/>
      <c r="E2802" s="153" t="s">
        <v>30</v>
      </c>
      <c r="F2802" s="154" t="n">
        <f aca="false">SUM(G2802:H2802)</f>
        <v>372862000</v>
      </c>
      <c r="G2802" s="155" t="n">
        <f aca="false" t="array" ref="G2802:G2802">SUM(IF($E$17:$E$2778=E2802,$G$17:$G$2778,0))</f>
        <v>367858000</v>
      </c>
      <c r="H2802" s="155" t="n">
        <f aca="false" t="array" ref="H2802:H2802">SUM(IF($E$17:$E$2778=E2802,$H$17:$H$2778,0))</f>
        <v>5004000</v>
      </c>
      <c r="K2802" s="111"/>
    </row>
    <row r="2803" s="51" customFormat="true" ht="12.75" hidden="true" customHeight="true" outlineLevel="0" collapsed="false">
      <c r="A2803" s="150" t="s">
        <v>616</v>
      </c>
      <c r="B2803" s="150" t="n">
        <v>1</v>
      </c>
      <c r="C2803" s="151" t="str">
        <f aca="false">INDEX((klasyfikacja!$B$2:$B$136),MATCH(A2803,klasyfikacja!$A$2:$A$136,0))</f>
        <v>Wpływy z podatku od czynności cywilnoprawnych</v>
      </c>
      <c r="D2803" s="152"/>
      <c r="E2803" s="153" t="s">
        <v>403</v>
      </c>
      <c r="F2803" s="154" t="n">
        <f aca="false">SUM(G2803:H2803)</f>
        <v>160000000</v>
      </c>
      <c r="G2803" s="155" t="n">
        <f aca="false" t="array" ref="G2803:G2803">SUM(IF($E$17:$E$2778=E2803,$G$17:$G$2778,0))</f>
        <v>160000000</v>
      </c>
      <c r="H2803" s="155" t="n">
        <f aca="false" t="array" ref="H2803:H2803">SUM(IF($E$17:$E$2778=E2803,$H$17:$H$2778,0))</f>
        <v>0</v>
      </c>
      <c r="K2803" s="111"/>
    </row>
    <row r="2804" s="51" customFormat="true" ht="12.75" hidden="true" customHeight="true" outlineLevel="0" collapsed="false">
      <c r="A2804" s="49" t="s">
        <v>618</v>
      </c>
      <c r="B2804" s="49" t="n">
        <v>1</v>
      </c>
      <c r="C2804" s="50" t="str">
        <f aca="false">INDEX((klasyfikacja!$B$2:$B$136),MATCH(A2804,klasyfikacja!$A$2:$A$136,0))</f>
        <v>Wpływy z opłat z tytułu użytkowania wieczystego nieruchomości</v>
      </c>
      <c r="D2804" s="98"/>
      <c r="E2804" s="102" t="s">
        <v>393</v>
      </c>
      <c r="F2804" s="154" t="n">
        <f aca="false">SUM(G2804:H2804)</f>
        <v>23000000</v>
      </c>
      <c r="G2804" s="155" t="n">
        <f aca="false" t="array" ref="G2804:G2804">SUM(IF($E$17:$E$2778=E2804,$G$17:$G$2778,0))</f>
        <v>23000000</v>
      </c>
      <c r="H2804" s="155" t="n">
        <f aca="false" t="array" ref="H2804:H2804">SUM(IF($E$17:$E$2778=E2804,$H$17:$H$2778,0))</f>
        <v>0</v>
      </c>
      <c r="K2804" s="111"/>
    </row>
    <row r="2805" s="51" customFormat="true" ht="12.75" hidden="true" customHeight="true" outlineLevel="0" collapsed="false">
      <c r="A2805" s="150" t="s">
        <v>620</v>
      </c>
      <c r="B2805" s="150" t="n">
        <v>1</v>
      </c>
      <c r="C2805" s="151" t="str">
        <f aca="false">INDEX((klasyfikacja!$B$2:$B$136),MATCH(A2805,klasyfikacja!$A$2:$A$136,0))</f>
        <v>Wpływy z tytułu grzywien, mandatów i innych kar pieniężnych od osób fizycznych</v>
      </c>
      <c r="D2805" s="152"/>
      <c r="E2805" s="153" t="s">
        <v>173</v>
      </c>
      <c r="F2805" s="154" t="n">
        <f aca="false">SUM(G2805:H2805)</f>
        <v>4082000</v>
      </c>
      <c r="G2805" s="155" t="n">
        <f aca="false" t="array" ref="G2805:G2805">SUM(IF($E$17:$E$2778=E2805,$G$17:$G$2778,0))</f>
        <v>4058000</v>
      </c>
      <c r="H2805" s="155" t="n">
        <f aca="false" t="array" ref="H2805:H2805">SUM(IF($E$17:$E$2778=E2805,$H$17:$H$2778,0))</f>
        <v>24000</v>
      </c>
      <c r="K2805" s="111"/>
    </row>
    <row r="2806" s="51" customFormat="true" ht="12.75" hidden="true" customHeight="true" outlineLevel="0" collapsed="false">
      <c r="A2806" s="150" t="s">
        <v>622</v>
      </c>
      <c r="B2806" s="150" t="n">
        <v>1</v>
      </c>
      <c r="C2806" s="151" t="str">
        <f aca="false">INDEX((klasyfikacja!$B$2:$B$136),MATCH(A2806,klasyfikacja!$A$2:$A$136,0))</f>
        <v>Wpływy z tytułu grzywien i innych kar pieniężnych od osób prawnych i innych jednostek organizacyjnych</v>
      </c>
      <c r="D2806" s="152"/>
      <c r="E2806" s="153" t="s">
        <v>195</v>
      </c>
      <c r="F2806" s="154" t="n">
        <f aca="false">SUM(G2806:H2806)</f>
        <v>70000</v>
      </c>
      <c r="G2806" s="155" t="n">
        <f aca="false" t="array" ref="G2806:G2806">SUM(IF($E$17:$E$2778=E2806,$G$17:$G$2778,0))</f>
        <v>70000</v>
      </c>
      <c r="H2806" s="155" t="n">
        <f aca="false" t="array" ref="H2806:H2806">SUM(IF($E$17:$E$2778=E2806,$H$17:$H$2778,0))</f>
        <v>0</v>
      </c>
      <c r="K2806" s="111"/>
    </row>
    <row r="2807" s="51" customFormat="true" ht="12.75" hidden="true" customHeight="true" outlineLevel="0" collapsed="false">
      <c r="A2807" s="150" t="s">
        <v>624</v>
      </c>
      <c r="B2807" s="150" t="n">
        <v>1</v>
      </c>
      <c r="C2807" s="151" t="str">
        <f aca="false">INDEX((klasyfikacja!$B$2:$B$136),MATCH(A2807,klasyfikacja!$A$2:$A$136,0))</f>
        <v>Wpływy z opłat za koncesje i licencje</v>
      </c>
      <c r="D2807" s="152"/>
      <c r="E2807" s="153" t="s">
        <v>356</v>
      </c>
      <c r="F2807" s="154" t="n">
        <f aca="false">SUM(G2807:H2807)</f>
        <v>268000</v>
      </c>
      <c r="G2807" s="155" t="n">
        <f aca="false" t="array" ref="G2807:G2807">SUM(IF($E$17:$E$2778=E2807,$G$17:$G$2778,0))</f>
        <v>163000</v>
      </c>
      <c r="H2807" s="155" t="n">
        <f aca="false" t="array" ref="H2807:H2807">SUM(IF($E$17:$E$2778=E2807,$H$17:$H$2778,0))</f>
        <v>105000</v>
      </c>
      <c r="K2807" s="111"/>
    </row>
    <row r="2808" s="51" customFormat="true" ht="25.5" hidden="true" customHeight="false" outlineLevel="0" collapsed="false">
      <c r="A2808" s="150" t="s">
        <v>626</v>
      </c>
      <c r="B2808" s="150" t="n">
        <v>1</v>
      </c>
      <c r="C2808" s="151" t="str">
        <f aca="false">INDEX((klasyfikacja!$B$2:$B$136),MATCH(A2808,klasyfikacja!$A$2:$A$136,0))</f>
        <v>Wpływy z opłat egzaminacyjnych oraz opłat za wydawanie świadectw, dyplomów, zaświadczeń, certyfikatów i ich duplikatów</v>
      </c>
      <c r="D2808" s="152"/>
      <c r="E2808" s="153" t="s">
        <v>863</v>
      </c>
      <c r="F2808" s="154" t="n">
        <f aca="false">SUM(G2808:H2808)</f>
        <v>0</v>
      </c>
      <c r="G2808" s="155" t="n">
        <f aca="false" t="array" ref="G2808:G2808">SUM(IF($E$17:$E$2778=E2808,$G$17:$G$2778,0))</f>
        <v>0</v>
      </c>
      <c r="H2808" s="155" t="n">
        <f aca="false" t="array" ref="H2808:H2808">SUM(IF($E$17:$E$2778=E2808,$H$17:$H$2778,0))</f>
        <v>0</v>
      </c>
      <c r="K2808" s="111"/>
    </row>
    <row r="2809" s="51" customFormat="true" ht="12.75" hidden="true" customHeight="true" outlineLevel="0" collapsed="false">
      <c r="A2809" s="150" t="s">
        <v>628</v>
      </c>
      <c r="B2809" s="150" t="n">
        <v>1</v>
      </c>
      <c r="C2809" s="151" t="str">
        <f aca="false">INDEX((klasyfikacja!$B$2:$B$136),MATCH(A2809,klasyfikacja!$A$2:$A$136,0))</f>
        <v>Wpływy z opłat za zezwolenia, akredytacje oraz opłaty ewidencyjne, w tym opłaty za częstotliwości</v>
      </c>
      <c r="D2809" s="152"/>
      <c r="E2809" s="153" t="s">
        <v>367</v>
      </c>
      <c r="F2809" s="154" t="n">
        <f aca="false">SUM(G2809:H2809)</f>
        <v>16000</v>
      </c>
      <c r="G2809" s="155" t="n">
        <f aca="false" t="array" ref="G2809:G2809">SUM(IF($E$17:$E$2778=E2809,$G$17:$G$2778,0))</f>
        <v>0</v>
      </c>
      <c r="H2809" s="155" t="n">
        <f aca="false" t="array" ref="H2809:H2809">SUM(IF($E$17:$E$2778=E2809,$H$17:$H$2778,0))</f>
        <v>16000</v>
      </c>
      <c r="K2809" s="111"/>
    </row>
    <row r="2810" s="51" customFormat="true" ht="25.5" hidden="true" customHeight="false" outlineLevel="0" collapsed="false">
      <c r="A2810" s="150" t="s">
        <v>630</v>
      </c>
      <c r="B2810" s="144" t="n">
        <v>1</v>
      </c>
      <c r="C2810" s="145" t="str">
        <f aca="false">INDEX((klasyfikacja!$B$2:$B$136),MATCH(A2810,klasyfikacja!$A$2:$A$136,0))</f>
        <v>Wpływy z tytułu opłat i kosztów sądowych oraz innych opłat uiszczanych na rzecz Skarbu Państwa z tytułu postępowania sądowego i prokuratorskiego</v>
      </c>
      <c r="D2810" s="152"/>
      <c r="E2810" s="153" t="s">
        <v>203</v>
      </c>
      <c r="F2810" s="154" t="n">
        <f aca="false">SUM(G2810:H2810)</f>
        <v>2808000</v>
      </c>
      <c r="G2810" s="155" t="n">
        <f aca="false" t="array" ref="G2810:G2810">SUM(IF($E$17:$E$2778=E2810,$G$17:$G$2778,0))</f>
        <v>2800000</v>
      </c>
      <c r="H2810" s="155" t="n">
        <f aca="false" t="array" ref="H2810:H2810">SUM(IF($E$17:$E$2778=E2810,$H$17:$H$2778,0))</f>
        <v>8000</v>
      </c>
      <c r="K2810" s="111"/>
    </row>
    <row r="2811" s="51" customFormat="true" ht="12.75" hidden="true" customHeight="true" outlineLevel="0" collapsed="false">
      <c r="A2811" s="49" t="s">
        <v>632</v>
      </c>
      <c r="B2811" s="49" t="n">
        <v>1</v>
      </c>
      <c r="C2811" s="50" t="str">
        <f aca="false">INDEX((klasyfikacja!$B$2:$B$136),MATCH(A2811,klasyfikacja!$A$2:$A$136,0))</f>
        <v>Wpływy z tytułu kosztów egzekucyjnych, opłaty komorniczej i kosztów upomnień</v>
      </c>
      <c r="D2811" s="152"/>
      <c r="E2811" s="153" t="s">
        <v>200</v>
      </c>
      <c r="F2811" s="154" t="n">
        <f aca="false">SUM(G2811:H2811)</f>
        <v>3471000</v>
      </c>
      <c r="G2811" s="155" t="n">
        <f aca="false" t="array" ref="G2811:G2811">SUM(IF($E$17:$E$2778=E2811,$G$17:$G$2778,0))</f>
        <v>3471000</v>
      </c>
      <c r="H2811" s="155" t="n">
        <f aca="false" t="array" ref="H2811:H2811">SUM(IF($E$17:$E$2778=E2811,$H$17:$H$2778,0))</f>
        <v>0</v>
      </c>
      <c r="K2811" s="111"/>
    </row>
    <row r="2812" s="51" customFormat="true" ht="12.75" hidden="true" customHeight="true" outlineLevel="0" collapsed="false">
      <c r="A2812" s="150" t="s">
        <v>634</v>
      </c>
      <c r="B2812" s="150" t="n">
        <v>1</v>
      </c>
      <c r="C2812" s="151" t="str">
        <f aca="false">INDEX((klasyfikacja!$B$2:$B$136),MATCH(A2812,klasyfikacja!$A$2:$A$136,0))</f>
        <v>Wpływy z opłat za wydanie prawa jazdy</v>
      </c>
      <c r="D2812" s="152"/>
      <c r="E2812" s="153" t="s">
        <v>388</v>
      </c>
      <c r="F2812" s="154" t="n">
        <f aca="false">SUM(G2812:H2812)</f>
        <v>1870000</v>
      </c>
      <c r="G2812" s="155" t="n">
        <f aca="false" t="array" ref="G2812:G2812">SUM(IF($E$17:$E$2778=E2812,$G$17:$G$2778,0))</f>
        <v>0</v>
      </c>
      <c r="H2812" s="155" t="n">
        <f aca="false" t="array" ref="H2812:H2812">SUM(IF($E$17:$E$2778=E2812,$H$17:$H$2778,0))</f>
        <v>1870000</v>
      </c>
      <c r="K2812" s="111"/>
    </row>
    <row r="2813" s="51" customFormat="true" ht="12.75" hidden="true" customHeight="true" outlineLevel="0" collapsed="false">
      <c r="A2813" s="150" t="s">
        <v>636</v>
      </c>
      <c r="B2813" s="150" t="n">
        <v>1</v>
      </c>
      <c r="C2813" s="151" t="str">
        <f aca="false">INDEX((klasyfikacja!$B$2:$B$136),MATCH(A2813,klasyfikacja!$A$2:$A$136,0))</f>
        <v>Wpływy z opłat za korzystanie z wychowania przedszkolnego</v>
      </c>
      <c r="D2813" s="152"/>
      <c r="E2813" s="153" t="s">
        <v>280</v>
      </c>
      <c r="F2813" s="154" t="n">
        <f aca="false">SUM(G2813:H2813)</f>
        <v>6605000</v>
      </c>
      <c r="G2813" s="155" t="n">
        <f aca="false" t="array" ref="G2813:G2813">SUM(IF($E$17:$E$2778=E2813,$G$17:$G$2778,0))</f>
        <v>6605000</v>
      </c>
      <c r="H2813" s="155" t="n">
        <f aca="false" t="array" ref="H2813:H2813">SUM(IF($E$17:$E$2778=E2813,$H$17:$H$2778,0))</f>
        <v>0</v>
      </c>
      <c r="K2813" s="111"/>
    </row>
    <row r="2814" s="51" customFormat="true" ht="25.5" hidden="true" customHeight="false" outlineLevel="0" collapsed="false">
      <c r="A2814" s="49" t="s">
        <v>638</v>
      </c>
      <c r="B2814" s="49" t="n">
        <v>1</v>
      </c>
      <c r="C2814" s="50" t="str">
        <f aca="false">INDEX((klasyfikacja!$B$2:$B$136),MATCH(A2814,klasyfikacja!$A$2:$A$136,0))</f>
        <v>Wpływy z opłat za korzystanie z wyżywienia w jednostkach realizujących zadania z zakresu wychowania przedszkolnego</v>
      </c>
      <c r="D2814" s="98"/>
      <c r="E2814" s="102" t="s">
        <v>510</v>
      </c>
      <c r="F2814" s="154" t="n">
        <f aca="false">SUM(G2814:H2814)</f>
        <v>39315000</v>
      </c>
      <c r="G2814" s="155" t="n">
        <f aca="false" t="array" ref="G2814:G2814">SUM(IF($E$17:$E$2778=E2814,$G$17:$G$2778,0))</f>
        <v>39285000</v>
      </c>
      <c r="H2814" s="155" t="n">
        <f aca="false" t="array" ref="H2814:H2814">SUM(IF($E$17:$E$2778=E2814,$H$17:$H$2778,0))</f>
        <v>30000</v>
      </c>
      <c r="K2814" s="111"/>
    </row>
    <row r="2815" s="51" customFormat="true" ht="12" hidden="true" customHeight="true" outlineLevel="0" collapsed="false">
      <c r="A2815" s="150" t="s">
        <v>640</v>
      </c>
      <c r="B2815" s="150" t="n">
        <v>1</v>
      </c>
      <c r="C2815" s="151" t="str">
        <f aca="false">INDEX((klasyfikacja!$B$2:$B$136),MATCH(A2815,klasyfikacja!$A$2:$A$136,0))</f>
        <v>Wpływy od rodziców z tytułu opłaty za pobyt dziecka w pieczy zastępczej</v>
      </c>
      <c r="D2815" s="152"/>
      <c r="E2815" s="153" t="s">
        <v>248</v>
      </c>
      <c r="F2815" s="154" t="n">
        <f aca="false">SUM(G2815:H2815)</f>
        <v>36000</v>
      </c>
      <c r="G2815" s="155" t="n">
        <f aca="false" t="array" ref="G2815:G2815">SUM(IF($E$17:$E$2778=E2815,$G$17:$G$2778,0))</f>
        <v>0</v>
      </c>
      <c r="H2815" s="155" t="n">
        <f aca="false" t="array" ref="H2815:H2815">SUM(IF($E$17:$E$2778=E2815,$H$17:$H$2778,0))</f>
        <v>36000</v>
      </c>
      <c r="K2815" s="111"/>
    </row>
    <row r="2816" s="51" customFormat="true" ht="12.75" hidden="true" customHeight="true" outlineLevel="0" collapsed="false">
      <c r="A2816" s="150" t="s">
        <v>642</v>
      </c>
      <c r="B2816" s="150" t="n">
        <v>1</v>
      </c>
      <c r="C2816" s="151" t="str">
        <f aca="false">INDEX((klasyfikacja!$B$2:$B$136),MATCH(A2816,klasyfikacja!$A$2:$A$136,0))</f>
        <v>Wpływy z różnych opłat</v>
      </c>
      <c r="D2816" s="152"/>
      <c r="E2816" s="153" t="s">
        <v>205</v>
      </c>
      <c r="F2816" s="154" t="n">
        <f aca="false">SUM(G2816:H2816)</f>
        <v>8210000</v>
      </c>
      <c r="G2816" s="155" t="n">
        <f aca="false" t="array" ref="G2816:G2816">SUM(IF($E$17:$E$2778=E2816,$G$17:$G$2778,0))</f>
        <v>2442000</v>
      </c>
      <c r="H2816" s="155" t="n">
        <f aca="false" t="array" ref="H2816:H2816">SUM(IF($E$17:$E$2778=E2816,$H$17:$H$2778,0))</f>
        <v>5768000</v>
      </c>
      <c r="K2816" s="111"/>
    </row>
    <row r="2817" s="51" customFormat="true" ht="12" hidden="true" customHeight="true" outlineLevel="0" collapsed="false">
      <c r="A2817" s="150" t="s">
        <v>644</v>
      </c>
      <c r="B2817" s="150" t="n">
        <v>1</v>
      </c>
      <c r="C2817" s="151" t="str">
        <f aca="false">INDEX((klasyfikacja!$B$2:$B$136),MATCH(A2817,klasyfikacja!$A$2:$A$136,0))</f>
        <v>Wpływy z dywidend</v>
      </c>
      <c r="D2817" s="152"/>
      <c r="E2817" s="153" t="s">
        <v>884</v>
      </c>
      <c r="F2817" s="154" t="n">
        <f aca="false">SUM(G2817:H2817)</f>
        <v>0</v>
      </c>
      <c r="G2817" s="155" t="n">
        <f aca="false" t="array" ref="G2817:G2817">SUM(IF($E$17:$E$2778=E2817,$G$17:$G$2778,0))</f>
        <v>0</v>
      </c>
      <c r="H2817" s="155" t="n">
        <f aca="false" t="array" ref="H2817:H2817">SUM(IF($E$17:$E$2778=E2817,$H$17:$H$2778,0))</f>
        <v>0</v>
      </c>
      <c r="K2817" s="111"/>
    </row>
    <row r="2818" s="51" customFormat="true" ht="25.5" hidden="true" customHeight="true" outlineLevel="0" collapsed="false">
      <c r="A2818" s="150" t="s">
        <v>646</v>
      </c>
      <c r="B2818" s="150" t="n">
        <v>1</v>
      </c>
      <c r="C2818" s="151" t="str">
        <f aca="false">INDEX((klasyfikacja!$B$2:$B$136),MATCH(A2818,klasyfikacja!$A$2:$A$136,0))</f>
        <v>Wpływy z najmu i dzierżawy składników majątkowych Skarbu Państwa, jednostek samorządu terytorialnego lub innych jednostek zaliczanych do sektora finansów publicznych oraz innych umów o podobnym charakterze</v>
      </c>
      <c r="D2818" s="152"/>
      <c r="E2818" s="153" t="s">
        <v>58</v>
      </c>
      <c r="F2818" s="154" t="n">
        <f aca="false">SUM(G2818:H2818)</f>
        <v>125301000</v>
      </c>
      <c r="G2818" s="155" t="n">
        <f aca="false" t="array" ref="G2818:G2818">SUM(IF($E$17:$E$2778=E2818,$G$17:$G$2778,0))</f>
        <v>124949000</v>
      </c>
      <c r="H2818" s="155" t="n">
        <f aca="false" t="array" ref="H2818:H2818">SUM(IF($E$17:$E$2778=E2818,$H$17:$H$2778,0))</f>
        <v>352000</v>
      </c>
      <c r="K2818" s="111"/>
    </row>
    <row r="2819" s="51" customFormat="true" ht="12.75" hidden="true" customHeight="true" outlineLevel="0" collapsed="false">
      <c r="A2819" s="150" t="s">
        <v>648</v>
      </c>
      <c r="B2819" s="150" t="n">
        <v>1</v>
      </c>
      <c r="C2819" s="151" t="str">
        <f aca="false">INDEX((klasyfikacja!$B$2:$B$136),MATCH(A2819,klasyfikacja!$A$2:$A$136,0))</f>
        <v>Wpływy z usług</v>
      </c>
      <c r="D2819" s="152"/>
      <c r="E2819" s="153" t="s">
        <v>37</v>
      </c>
      <c r="F2819" s="156" t="n">
        <f aca="false">SUM(G2819:H2819)</f>
        <v>400915000</v>
      </c>
      <c r="G2819" s="155" t="n">
        <f aca="false" t="array" ref="G2819:G2819">SUM(IF($E$17:$E$2778=E2819,$G$17:$G$2778,0))</f>
        <v>363939000</v>
      </c>
      <c r="H2819" s="155" t="n">
        <f aca="false" t="array" ref="H2819:H2819">SUM(IF($E$17:$E$2778=E2819,$H$17:$H$2778,0))</f>
        <v>36976000</v>
      </c>
      <c r="K2819" s="111"/>
    </row>
    <row r="2820" s="51" customFormat="true" ht="12.75" hidden="true" customHeight="true" outlineLevel="0" collapsed="false">
      <c r="A2820" s="150" t="s">
        <v>650</v>
      </c>
      <c r="B2820" s="150" t="n">
        <v>1</v>
      </c>
      <c r="C2820" s="151" t="str">
        <f aca="false">INDEX((klasyfikacja!$B$2:$B$136),MATCH(A2820,klasyfikacja!$A$2:$A$136,0))</f>
        <v>Wpływy ze sprzedaży wyrobów</v>
      </c>
      <c r="D2820" s="152"/>
      <c r="E2820" s="153" t="s">
        <v>864</v>
      </c>
      <c r="F2820" s="154" t="n">
        <f aca="false">SUM(G2820:H2820)</f>
        <v>0</v>
      </c>
      <c r="G2820" s="155" t="n">
        <f aca="false" t="array" ref="G2820:G2820">SUM(IF($E$17:$E$2778=E2820,$G$17:$G$2778,0))</f>
        <v>0</v>
      </c>
      <c r="H2820" s="155" t="n">
        <f aca="false" t="array" ref="H2820:H2820">SUM(IF($E$17:$E$2778=E2820,$H$17:$H$2778,0))</f>
        <v>0</v>
      </c>
      <c r="K2820" s="111"/>
    </row>
    <row r="2821" s="51" customFormat="true" ht="25.5" hidden="true" customHeight="true" outlineLevel="0" collapsed="false">
      <c r="A2821" s="150" t="s">
        <v>652</v>
      </c>
      <c r="B2821" s="49" t="n">
        <v>1</v>
      </c>
      <c r="C2821" s="151" t="str">
        <f aca="false">INDEX((klasyfikacja!$B$2:$B$136),MATCH(A2821,klasyfikacja!$A$2:$A$136,0))</f>
        <v>Wpływy z odsetek od dotacji oraz płatności: wykorzystanych niezgodnie z przeznaczeniem lub wykorzystanych z naruszeniem procedur, o których mowa w art. 184 ustawy, pobranych nienależnie lub w nadmiernej wysokości</v>
      </c>
      <c r="D2821" s="98"/>
      <c r="E2821" s="102" t="s">
        <v>562</v>
      </c>
      <c r="F2821" s="154" t="n">
        <f aca="false">SUM(G2821:H2821)</f>
        <v>18000</v>
      </c>
      <c r="G2821" s="155" t="n">
        <f aca="false" t="array" ref="G2821:G2821">SUM(IF($E$17:$E$2778=E2821,$G$17:$G$2778,0))</f>
        <v>18000</v>
      </c>
      <c r="H2821" s="155" t="n">
        <f aca="false" t="array" ref="H2821:H2821">SUM(IF($E$17:$E$2778=E2821,$H$17:$H$2778,0))</f>
        <v>0</v>
      </c>
      <c r="K2821" s="111"/>
    </row>
    <row r="2822" s="51" customFormat="true" ht="12.75" hidden="true" customHeight="true" outlineLevel="0" collapsed="false">
      <c r="A2822" s="150" t="s">
        <v>654</v>
      </c>
      <c r="B2822" s="150" t="n">
        <v>1</v>
      </c>
      <c r="C2822" s="151" t="str">
        <f aca="false">INDEX((klasyfikacja!$B$2:$B$136),MATCH(A2822,klasyfikacja!$A$2:$A$136,0))</f>
        <v>Wpływy z odsetek od nieterminowych wpłat z tytułu podatków i opłat</v>
      </c>
      <c r="D2822" s="152"/>
      <c r="E2822" s="153" t="s">
        <v>321</v>
      </c>
      <c r="F2822" s="154" t="n">
        <f aca="false">SUM(G2822:H2822)</f>
        <v>1853000</v>
      </c>
      <c r="G2822" s="155" t="n">
        <f aca="false" t="array" ref="G2822:G2822">SUM(IF($E$17:$E$2778=E2822,$G$17:$G$2778,0))</f>
        <v>1853000</v>
      </c>
      <c r="H2822" s="155" t="n">
        <f aca="false" t="array" ref="H2822:H2822">SUM(IF($E$17:$E$2778=E2822,$H$17:$H$2778,0))</f>
        <v>0</v>
      </c>
      <c r="K2822" s="111"/>
    </row>
    <row r="2823" s="51" customFormat="true" ht="12.75" hidden="true" customHeight="true" outlineLevel="0" collapsed="false">
      <c r="A2823" s="150" t="s">
        <v>656</v>
      </c>
      <c r="B2823" s="150" t="n">
        <v>1</v>
      </c>
      <c r="C2823" s="151" t="str">
        <f aca="false">INDEX((klasyfikacja!$B$2:$B$136),MATCH(A2823,klasyfikacja!$A$2:$A$136,0))</f>
        <v>Wpływy z pozostałych odsetek</v>
      </c>
      <c r="D2823" s="152"/>
      <c r="E2823" s="153" t="s">
        <v>311</v>
      </c>
      <c r="F2823" s="154" t="n">
        <f aca="false">SUM(G2823:H2823)</f>
        <v>8360000</v>
      </c>
      <c r="G2823" s="155" t="n">
        <f aca="false" t="array" ref="G2823:G2823">SUM(IF($E$17:$E$2778=E2823,$G$17:$G$2778,0))</f>
        <v>8347000</v>
      </c>
      <c r="H2823" s="155" t="n">
        <f aca="false" t="array" ref="H2823:H2823">SUM(IF($E$17:$E$2778=E2823,$H$17:$H$2778,0))</f>
        <v>13000</v>
      </c>
      <c r="K2823" s="111"/>
    </row>
    <row r="2824" s="51" customFormat="true" ht="12.75" hidden="true" customHeight="true" outlineLevel="0" collapsed="false">
      <c r="A2824" s="150" t="s">
        <v>658</v>
      </c>
      <c r="B2824" s="150" t="n">
        <v>1</v>
      </c>
      <c r="C2824" s="151" t="str">
        <f aca="false">INDEX((klasyfikacja!$B$2:$B$136),MATCH(A2824,klasyfikacja!$A$2:$A$136,0))</f>
        <v>Wpływy z pozostałych odsetek (Finansowanie programów ze środków bezzwrotnych pochodzących z Unii Europejskiej)</v>
      </c>
      <c r="D2824" s="152"/>
      <c r="E2824" s="153" t="s">
        <v>865</v>
      </c>
      <c r="F2824" s="154" t="n">
        <f aca="false">SUM(G2824:H2824)</f>
        <v>0</v>
      </c>
      <c r="G2824" s="155" t="n">
        <f aca="false" t="array" ref="G2824:G2824">SUM(IF($E$17:$E$2778=E2824,$G$17:$G$2778,0))</f>
        <v>0</v>
      </c>
      <c r="H2824" s="155" t="n">
        <f aca="false" t="array" ref="H2824:H2824">SUM(IF($E$17:$E$2778=E2824,$H$17:$H$2778,0))</f>
        <v>0</v>
      </c>
      <c r="K2824" s="111"/>
    </row>
    <row r="2825" s="51" customFormat="true" ht="12.75" hidden="true" customHeight="true" outlineLevel="0" collapsed="false">
      <c r="A2825" s="144" t="s">
        <v>660</v>
      </c>
      <c r="B2825" s="144" t="n">
        <v>1</v>
      </c>
      <c r="C2825" s="145" t="str">
        <f aca="false">INDEX((klasyfikacja!$B$2:$B$136),MATCH(A2825,klasyfikacja!$A$2:$A$136,0))</f>
        <v>Wpływy z rozliczeń/zwrotów z lat ubiegłych</v>
      </c>
      <c r="D2825" s="152"/>
      <c r="E2825" s="153" t="s">
        <v>275</v>
      </c>
      <c r="F2825" s="154" t="n">
        <f aca="false">SUM(G2825:H2825)</f>
        <v>1154000</v>
      </c>
      <c r="G2825" s="155" t="n">
        <f aca="false" t="array" ref="G2825:G2825">SUM(IF($E$17:$E$2778=E2825,$G$17:$G$2778,0))</f>
        <v>1111000</v>
      </c>
      <c r="H2825" s="155" t="n">
        <f aca="false" t="array" ref="H2825:H2825">SUM(IF($E$17:$E$2778=E2825,$H$17:$H$2778,0))</f>
        <v>43000</v>
      </c>
      <c r="K2825" s="111"/>
    </row>
    <row r="2826" s="51" customFormat="true" ht="12.75" hidden="true" customHeight="true" outlineLevel="0" collapsed="false">
      <c r="A2826" s="150" t="s">
        <v>662</v>
      </c>
      <c r="B2826" s="49" t="n">
        <v>1</v>
      </c>
      <c r="C2826" s="151" t="str">
        <f aca="false">INDEX((klasyfikacja!$B$2:$B$136),MATCH(A2826,klasyfikacja!$A$2:$A$136,0))</f>
        <v>Wpływy z tytułu kar i odszkodowań wynikających z umów</v>
      </c>
      <c r="D2826" s="152"/>
      <c r="E2826" s="153" t="s">
        <v>178</v>
      </c>
      <c r="F2826" s="156" t="n">
        <f aca="false">SUM(G2826:H2826)</f>
        <v>23191000</v>
      </c>
      <c r="G2826" s="155" t="n">
        <f aca="false" t="array" ref="G2826:G2826">SUM(IF($E$17:$E$2778=E2826,$G$17:$G$2778,0))</f>
        <v>23171000</v>
      </c>
      <c r="H2826" s="155" t="n">
        <f aca="false" t="array" ref="H2826:H2826">SUM(IF($E$17:$E$2778=E2826,$H$17:$H$2778,0))</f>
        <v>20000</v>
      </c>
      <c r="K2826" s="111"/>
    </row>
    <row r="2827" s="51" customFormat="true" ht="12.75" hidden="true" customHeight="true" outlineLevel="0" collapsed="false">
      <c r="A2827" s="150" t="s">
        <v>664</v>
      </c>
      <c r="B2827" s="150" t="n">
        <v>1</v>
      </c>
      <c r="C2827" s="151" t="str">
        <f aca="false">INDEX((klasyfikacja!$B$2:$B$136),MATCH(A2827,klasyfikacja!$A$2:$A$136,0))</f>
        <v>Wpływy z otrzymanych spadków, zapisów i darowizn w postaci pieniężnej</v>
      </c>
      <c r="D2827" s="152"/>
      <c r="E2827" s="153" t="s">
        <v>95</v>
      </c>
      <c r="F2827" s="154" t="n">
        <f aca="false">SUM(G2827:H2827)</f>
        <v>202000</v>
      </c>
      <c r="G2827" s="155" t="n">
        <f aca="false" t="array" ref="G2827:G2827">SUM(IF($E$17:$E$2778=E2827,$G$17:$G$2778,0))</f>
        <v>201000</v>
      </c>
      <c r="H2827" s="155" t="n">
        <f aca="false" t="array" ref="H2827:H2827">SUM(IF($E$17:$E$2778=E2827,$H$17:$H$2778,0))</f>
        <v>1000</v>
      </c>
      <c r="K2827" s="111"/>
    </row>
    <row r="2828" s="51" customFormat="true" ht="12.75" hidden="true" customHeight="true" outlineLevel="0" collapsed="false">
      <c r="A2828" s="150" t="s">
        <v>666</v>
      </c>
      <c r="B2828" s="150" t="n">
        <v>1</v>
      </c>
      <c r="C2828" s="151" t="str">
        <f aca="false">INDEX((klasyfikacja!$B$2:$B$136),MATCH(A2828,klasyfikacja!$A$2:$A$136,0))</f>
        <v>Wpływy z różnych dochodów</v>
      </c>
      <c r="D2828" s="152"/>
      <c r="E2828" s="153" t="s">
        <v>153</v>
      </c>
      <c r="F2828" s="154" t="n">
        <f aca="false">SUM(G2828:H2828)</f>
        <v>175498309</v>
      </c>
      <c r="G2828" s="155" t="n">
        <f aca="false" t="array" ref="G2828:G2828">SUM(IF($E$17:$E$2778=E2828,$G$17:$G$2778,0))</f>
        <v>170535309</v>
      </c>
      <c r="H2828" s="155" t="n">
        <f aca="false" t="array" ref="H2828:H2828">SUM(IF($E$17:$E$2778=E2828,$H$17:$H$2778,0))</f>
        <v>4963000</v>
      </c>
      <c r="K2828" s="111"/>
    </row>
    <row r="2829" s="51" customFormat="true" ht="25.5" hidden="true" customHeight="true" outlineLevel="0" collapsed="false">
      <c r="A2829" s="150" t="s">
        <v>668</v>
      </c>
      <c r="B2829" s="150" t="n">
        <v>1</v>
      </c>
      <c r="C2829" s="151" t="str">
        <f aca="false">INDEX((klasyfikacja!$B$2:$B$136),MATCH(A2829,klasyfikacja!$A$2:$A$136,0))</f>
        <v>Wpływy z różnych dochodów (Finansowanie programów ze środków bezzwrotnych pochodzących z Unii Europejskiej)</v>
      </c>
      <c r="D2829" s="152"/>
      <c r="E2829" s="153" t="s">
        <v>866</v>
      </c>
      <c r="F2829" s="154" t="n">
        <f aca="false">SUM(G2829:H2829)</f>
        <v>0</v>
      </c>
      <c r="G2829" s="155" t="n">
        <f aca="false" t="array" ref="G2829:G2829">SUM(IF($E$17:$E$2778=E2829,$G$17:$G$2778,0))</f>
        <v>0</v>
      </c>
      <c r="H2829" s="155" t="n">
        <f aca="false" t="array" ref="H2829:H2829">SUM(IF($E$17:$E$2778=E2829,$H$17:$H$2778,0))</f>
        <v>0</v>
      </c>
      <c r="K2829" s="111"/>
    </row>
    <row r="2830" s="51" customFormat="true" ht="12.75" hidden="true" customHeight="true" outlineLevel="0" collapsed="false">
      <c r="A2830" s="150" t="s">
        <v>670</v>
      </c>
      <c r="B2830" s="150" t="n">
        <v>1</v>
      </c>
      <c r="C2830" s="151" t="str">
        <f aca="false">INDEX((klasyfikacja!$B$2:$B$136),MATCH(A2830,klasyfikacja!$A$2:$A$136,0))</f>
        <v>Wpływy z różnych dochodów (Płatności w zakresie budżetu środków europejskich)</v>
      </c>
      <c r="D2830" s="152"/>
      <c r="E2830" s="153" t="s">
        <v>867</v>
      </c>
      <c r="F2830" s="154" t="n">
        <f aca="false">SUM(G2830:H2830)</f>
        <v>0</v>
      </c>
      <c r="G2830" s="155" t="n">
        <f aca="false" t="array" ref="G2830:G2830">SUM(IF($E$17:$E$2778=E2830,$G$17:$G$2778,0))</f>
        <v>0</v>
      </c>
      <c r="H2830" s="155" t="n">
        <f aca="false" t="array" ref="H2830:H2830">SUM(IF($E$17:$E$2778=E2830,$H$17:$H$2778,0))</f>
        <v>0</v>
      </c>
      <c r="K2830" s="111"/>
    </row>
    <row r="2831" s="51" customFormat="true" ht="38.25" hidden="true" customHeight="true" outlineLevel="0" collapsed="false">
      <c r="A2831" s="49" t="s">
        <v>672</v>
      </c>
      <c r="B2831" s="49" t="n">
        <v>1</v>
      </c>
      <c r="C2831" s="50" t="str">
        <f aca="false">INDEX((klasyfikacja!$B$2:$B$136),MATCH(A2831,klasyfikacja!$A$2:$A$136,0))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2831" s="98"/>
      <c r="E2831" s="153" t="s">
        <v>868</v>
      </c>
      <c r="F2831" s="154" t="n">
        <f aca="false">SUM(G2831:H2831)</f>
        <v>0</v>
      </c>
      <c r="G2831" s="155" t="n">
        <f aca="false" t="array" ref="G2831:G2831">SUM(IF($E$17:$E$2778=E2831,$G$17:$G$2778,0))</f>
        <v>0</v>
      </c>
      <c r="H2831" s="155" t="n">
        <f aca="false" t="array" ref="H2831:H2831">SUM(IF($E$17:$E$2778=E2831,$H$17:$H$2778,0))</f>
        <v>0</v>
      </c>
      <c r="K2831" s="111"/>
    </row>
    <row r="2832" s="51" customFormat="true" ht="37.5" hidden="true" customHeight="true" outlineLevel="0" collapsed="false">
      <c r="A2832" s="150" t="s">
        <v>674</v>
      </c>
      <c r="B2832" s="150" t="n">
        <v>1</v>
      </c>
      <c r="C2832" s="151" t="str">
        <f aca="false">INDEX((klasyfikacja!$B$2:$B$136),MATCH(A2832,klasyfikacja!$A$2:$A$136,0))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2832" s="152"/>
      <c r="E2832" s="153" t="n">
        <v>2007</v>
      </c>
      <c r="F2832" s="154" t="n">
        <f aca="false">SUM(G2832:H2832)</f>
        <v>0</v>
      </c>
      <c r="G2832" s="155" t="n">
        <f aca="false" t="array" ref="G2832:G2832">SUM(IF($E$17:$E$2778=E2832,$G$17:$G$2778,0))</f>
        <v>0</v>
      </c>
      <c r="H2832" s="155" t="n">
        <f aca="false" t="array" ref="H2832:H2832">SUM(IF($E$17:$E$2778=E2832,$H$17:$H$2778,0))</f>
        <v>0</v>
      </c>
      <c r="K2832" s="111"/>
    </row>
    <row r="2833" s="51" customFormat="true" ht="63.75" hidden="true" customHeight="true" outlineLevel="0" collapsed="false">
      <c r="A2833" s="150" t="s">
        <v>676</v>
      </c>
      <c r="B2833" s="150" t="n">
        <v>1</v>
      </c>
      <c r="C2833" s="151" t="str">
        <f aca="false">INDEX((klasyfikacja!$B$2:$B$136),MATCH(A2833,klasyfikacja!$A$2:$A$136,0))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2833" s="152"/>
      <c r="E2833" s="153" t="n">
        <v>2008</v>
      </c>
      <c r="F2833" s="154" t="n">
        <f aca="false">SUM(G2833:H2833)</f>
        <v>0</v>
      </c>
      <c r="G2833" s="155" t="n">
        <f aca="false" t="array" ref="G2833:G2833">SUM(IF($E$17:$E$2778=E2833,$G$17:$G$2778,0))</f>
        <v>0</v>
      </c>
      <c r="H2833" s="155" t="n">
        <f aca="false" t="array" ref="H2833:H2833">SUM(IF($E$17:$E$2778=E2833,$H$17:$H$2778,0))</f>
        <v>0</v>
      </c>
      <c r="K2833" s="111"/>
    </row>
    <row r="2834" s="51" customFormat="true" ht="63.75" hidden="true" customHeight="true" outlineLevel="0" collapsed="false">
      <c r="A2834" s="150" t="s">
        <v>678</v>
      </c>
      <c r="B2834" s="150" t="n">
        <v>1</v>
      </c>
      <c r="C2834" s="151" t="str">
        <f aca="false">INDEX((klasyfikacja!$B$2:$B$136),MATCH(A2834,klasyfikacja!$A$2:$A$136,0))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2834" s="152"/>
      <c r="E2834" s="153" t="n">
        <v>2009</v>
      </c>
      <c r="F2834" s="154" t="n">
        <f aca="false">SUM(G2834:H2834)</f>
        <v>0</v>
      </c>
      <c r="G2834" s="155" t="n">
        <f aca="false" t="array" ref="G2834:G2834">SUM(IF($E$17:$E$2778=E2834,$G$17:$G$2778,0))</f>
        <v>0</v>
      </c>
      <c r="H2834" s="155" t="n">
        <f aca="false" t="array" ref="H2834:H2834">SUM(IF($E$17:$E$2778=E2834,$H$17:$H$2778,0))</f>
        <v>0</v>
      </c>
      <c r="K2834" s="111"/>
    </row>
    <row r="2835" s="51" customFormat="true" ht="25.5" hidden="true" customHeight="false" outlineLevel="0" collapsed="false">
      <c r="A2835" s="150" t="s">
        <v>680</v>
      </c>
      <c r="B2835" s="150" t="n">
        <v>1</v>
      </c>
      <c r="C2835" s="151" t="str">
        <f aca="false">INDEX((klasyfikacja!$B$2:$B$136),MATCH(A2835,klasyfikacja!$A$2:$A$136,0))</f>
        <v>Dotacja celowa otrzymana z budżetu państwa na realizację zadań bieżących z zakresu administracji rządowej oraz innych zadań zleconych gminie (związkom gmin, związkom powiatowo-gminnym) ustawami</v>
      </c>
      <c r="D2835" s="152"/>
      <c r="E2835" s="153" t="n">
        <v>2010</v>
      </c>
      <c r="F2835" s="156" t="n">
        <f aca="false">SUM(G2835:H2835)</f>
        <v>148554826</v>
      </c>
      <c r="G2835" s="155" t="n">
        <f aca="false" t="array" ref="G2835:G2835">SUM(IF($E$17:$E$2778=E2835,$G$17:$G$2778,0))</f>
        <v>148554826</v>
      </c>
      <c r="H2835" s="155" t="n">
        <f aca="false" t="array" ref="H2835:H2835">SUM(IF($E$17:$E$2778=E2835,$H$17:$H$2778,0))</f>
        <v>0</v>
      </c>
      <c r="K2835" s="111"/>
    </row>
    <row r="2836" s="51" customFormat="true" ht="25.5" hidden="true" customHeight="false" outlineLevel="0" collapsed="false">
      <c r="A2836" s="150" t="s">
        <v>682</v>
      </c>
      <c r="B2836" s="150" t="n">
        <v>1</v>
      </c>
      <c r="C2836" s="151" t="str">
        <f aca="false">INDEX((klasyfikacja!$B$2:$B$136),MATCH(A2836,klasyfikacja!$A$2:$A$136,0))</f>
        <v>Dotacja celowa otrzymana z budżetu państwa na zadania bieżące realizowane przez gminę na podstawie porozumień z organami administracji rządowej</v>
      </c>
      <c r="D2836" s="152"/>
      <c r="E2836" s="153" t="n">
        <v>2020</v>
      </c>
      <c r="F2836" s="154" t="n">
        <f aca="false">SUM(G2836:H2836)</f>
        <v>120000</v>
      </c>
      <c r="G2836" s="155" t="n">
        <f aca="false" t="array" ref="G2836:G2836">SUM(IF($E$17:$E$2778=E2836,$G$17:$G$2778,0))</f>
        <v>120000</v>
      </c>
      <c r="H2836" s="155" t="n">
        <f aca="false" t="array" ref="H2836:H2836">SUM(IF($E$17:$E$2778=E2836,$H$17:$H$2778,0))</f>
        <v>0</v>
      </c>
      <c r="K2836" s="111"/>
    </row>
    <row r="2837" s="51" customFormat="true" ht="25.5" hidden="true" customHeight="false" outlineLevel="0" collapsed="false">
      <c r="A2837" s="150" t="s">
        <v>684</v>
      </c>
      <c r="B2837" s="150" t="n">
        <v>1</v>
      </c>
      <c r="C2837" s="151" t="str">
        <f aca="false">INDEX((klasyfikacja!$B$2:$B$136),MATCH(A2837,klasyfikacja!$A$2:$A$136,0))</f>
        <v>Dotacja celowa otrzymana z budżetu państwa na realizację własnych zadań bieżących gmin (związków gmin, związków powiatowo-gminnych)</v>
      </c>
      <c r="D2837" s="152"/>
      <c r="E2837" s="153" t="n">
        <v>2030</v>
      </c>
      <c r="F2837" s="154" t="n">
        <f aca="false">SUM(G2837:H2837)</f>
        <v>32566958</v>
      </c>
      <c r="G2837" s="155" t="n">
        <f aca="false" t="array" ref="G2837:G2837">SUM(IF($E$17:$E$2778=E2837,$G$17:$G$2778,0))</f>
        <v>32566958</v>
      </c>
      <c r="H2837" s="155" t="n">
        <f aca="false" t="array" ref="H2837:H2837">SUM(IF($E$17:$E$2778=E2837,$H$17:$H$2778,0))</f>
        <v>0</v>
      </c>
      <c r="K2837" s="111"/>
    </row>
    <row r="2838" s="51" customFormat="true" ht="51" hidden="true" customHeight="true" outlineLevel="0" collapsed="false">
      <c r="A2838" s="150" t="s">
        <v>686</v>
      </c>
      <c r="B2838" s="150" t="n">
        <v>1</v>
      </c>
      <c r="C2838" s="151" t="str">
        <f aca="false">INDEX((klasyfikacja!$B$2:$B$136),MATCH(A2838,klasyfikacja!$A$2:$A$136,0))</f>
        <v>Dotacja celowa otrzymana z budżetu państwa na realizację własnych zadań bieżących gmin (związków gmin, związków powiatowo-gminnych) (Współfinansowanie programów i projektów realizowanych ze środków, o których mowa w art. 5 ust. 3 ustawy, z wyłączeniem środków, o których mowa w art. 5 ust. 3 pkt 2, pkt 5 lit. c i d oraz pkt 6 ustawy)</v>
      </c>
      <c r="D2838" s="152"/>
      <c r="E2838" s="153" t="n">
        <v>2039</v>
      </c>
      <c r="F2838" s="154" t="n">
        <f aca="false">SUM(G2838:H2838)</f>
        <v>0</v>
      </c>
      <c r="G2838" s="155" t="n">
        <f aca="false" t="array" ref="G2838:G2838">SUM(IF($E$17:$E$2778=E2838,$G$17:$G$2778,0))</f>
        <v>0</v>
      </c>
      <c r="H2838" s="155" t="n">
        <f aca="false" t="array" ref="H2838:H2838">SUM(IF($E$17:$E$2778=E2838,$H$17:$H$2778,0))</f>
        <v>0</v>
      </c>
      <c r="K2838" s="111"/>
    </row>
    <row r="2839" s="51" customFormat="true" ht="25.5" hidden="true" customHeight="true" outlineLevel="0" collapsed="false">
      <c r="A2839" s="150" t="s">
        <v>688</v>
      </c>
      <c r="B2839" s="150"/>
      <c r="C2839" s="151" t="str">
        <f aca="false">INDEX((klasyfikacja!$B$2:$B$136),MATCH(A2839,klasyfikacja!$A$2:$A$136,0))</f>
        <v>Dotacja celowa otrzymana z budżetu państwa na realizację zadań bieżących gmin z zakresu edukacyjnej opieki wychowawczej finansowanych w całości przez budżet państwa w ramach programów rządowych</v>
      </c>
      <c r="D2839" s="152"/>
      <c r="E2839" s="153" t="n">
        <v>2040</v>
      </c>
      <c r="F2839" s="154" t="n">
        <f aca="false">SUM(G2839:H2839)</f>
        <v>0</v>
      </c>
      <c r="G2839" s="155" t="n">
        <f aca="false" t="array" ref="G2839:G2839">SUM(IF($E$17:$E$2778=E2839,$G$17:$G$2778,0))</f>
        <v>0</v>
      </c>
      <c r="H2839" s="155" t="n">
        <f aca="false" t="array" ref="H2839:H2839">SUM(IF($E$17:$E$2778=E2839,$H$17:$H$2778,0))</f>
        <v>0</v>
      </c>
      <c r="K2839" s="111"/>
    </row>
    <row r="2840" s="51" customFormat="true" ht="37.5" hidden="true" customHeight="true" outlineLevel="0" collapsed="false">
      <c r="A2840" s="150" t="s">
        <v>690</v>
      </c>
      <c r="B2840" s="150" t="n">
        <v>1</v>
      </c>
      <c r="C2840" s="151" t="str">
        <f aca="false">INDEX((klasyfikacja!$B$2:$B$136),MATCH(A2840,klasyfikacja!$A$2:$A$136,0))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840" s="152"/>
      <c r="E2840" s="153" t="n">
        <v>2057</v>
      </c>
      <c r="F2840" s="154" t="n">
        <f aca="false">SUM(G2840:H2840)</f>
        <v>20844162</v>
      </c>
      <c r="G2840" s="155" t="n">
        <f aca="false" t="array" ref="G2840:G2840">SUM(IF($E$17:$E$2778=E2840,$G$17:$G$2778,0))</f>
        <v>9944818</v>
      </c>
      <c r="H2840" s="155" t="n">
        <f aca="false" t="array" ref="H2840:H2840">SUM(IF($E$17:$E$2778=E2840,$H$17:$H$2778,0))</f>
        <v>10899344</v>
      </c>
      <c r="K2840" s="111"/>
    </row>
    <row r="2841" s="51" customFormat="true" ht="63.75" hidden="true" customHeight="false" outlineLevel="0" collapsed="false">
      <c r="A2841" s="150" t="s">
        <v>692</v>
      </c>
      <c r="B2841" s="150" t="n">
        <v>1</v>
      </c>
      <c r="C2841" s="151" t="str">
        <f aca="false">INDEX((klasyfikacja!$B$2:$B$136),MATCH(A2841,klasyfikacja!$A$2:$A$136,0))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841" s="152"/>
      <c r="E2841" s="153" t="n">
        <v>2058</v>
      </c>
      <c r="F2841" s="154" t="n">
        <f aca="false">SUM(G2841:H2841)</f>
        <v>70187</v>
      </c>
      <c r="G2841" s="155" t="n">
        <f aca="false" t="array" ref="G2841:G2841">SUM(IF($E$17:$E$2778=E2841,$G$17:$G$2778,0))</f>
        <v>70187</v>
      </c>
      <c r="H2841" s="155" t="n">
        <f aca="false" t="array" ref="H2841:H2841">SUM(IF($E$17:$E$2778=E2841,$H$17:$H$2778,0))</f>
        <v>0</v>
      </c>
      <c r="K2841" s="111"/>
    </row>
    <row r="2842" s="51" customFormat="true" ht="63.75" hidden="true" customHeight="false" outlineLevel="0" collapsed="false">
      <c r="A2842" s="150" t="s">
        <v>694</v>
      </c>
      <c r="B2842" s="150" t="n">
        <v>1</v>
      </c>
      <c r="C2842" s="151" t="str">
        <f aca="false">INDEX((klasyfikacja!$B$2:$B$136),MATCH(A2842,klasyfikacja!$A$2:$A$136,0))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842" s="152"/>
      <c r="E2842" s="153" t="n">
        <v>2059</v>
      </c>
      <c r="F2842" s="154" t="n">
        <f aca="false">SUM(G2842:H2842)</f>
        <v>1189107</v>
      </c>
      <c r="G2842" s="155" t="n">
        <f aca="false" t="array" ref="G2842:G2842">SUM(IF($E$17:$E$2778=E2842,$G$17:$G$2778,0))</f>
        <v>559467</v>
      </c>
      <c r="H2842" s="155" t="n">
        <f aca="false" t="array" ref="H2842:H2842">SUM(IF($E$17:$E$2778=E2842,$H$17:$H$2778,0))</f>
        <v>629640</v>
      </c>
      <c r="K2842" s="111"/>
    </row>
    <row r="2843" s="51" customFormat="true" ht="37.5" hidden="true" customHeight="true" outlineLevel="0" collapsed="false">
      <c r="A2843" s="49" t="s">
        <v>696</v>
      </c>
      <c r="B2843" s="49" t="n">
        <v>1</v>
      </c>
      <c r="C2843" s="50" t="str">
        <f aca="false">INDEX((klasyfikacja!$B$2:$B$136),MATCH(A2843,klasyfikacja!$A$2:$A$136,0))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2843" s="98"/>
      <c r="E2843" s="102" t="n">
        <v>2060</v>
      </c>
      <c r="F2843" s="154" t="n">
        <f aca="false">SUM(G2843:H2843)</f>
        <v>320598279</v>
      </c>
      <c r="G2843" s="155" t="n">
        <f aca="false" t="array" ref="G2843:G2843">SUM(IF($E$17:$E$2778=E2843,$G$17:$G$2778,0))</f>
        <v>320598279</v>
      </c>
      <c r="H2843" s="155" t="n">
        <f aca="false" t="array" ref="H2843:H2843">SUM(IF($E$17:$E$2778=E2843,$H$17:$H$2778,0))</f>
        <v>0</v>
      </c>
      <c r="K2843" s="111"/>
    </row>
    <row r="2844" s="51" customFormat="true" ht="25.5" hidden="true" customHeight="false" outlineLevel="0" collapsed="false">
      <c r="A2844" s="150" t="s">
        <v>698</v>
      </c>
      <c r="B2844" s="150" t="n">
        <v>1</v>
      </c>
      <c r="C2844" s="151" t="str">
        <f aca="false">INDEX((klasyfikacja!$B$2:$B$136),MATCH(A2844,klasyfikacja!$A$2:$A$136,0))</f>
        <v>Dotacja celowa otrzymana z budżetu państwa na zadania bieżące z zakresu administracji rządowej oraz inne zadania zlecone ustawami realizowane przez powiat</v>
      </c>
      <c r="D2844" s="152"/>
      <c r="E2844" s="153" t="n">
        <v>2110</v>
      </c>
      <c r="F2844" s="154" t="n">
        <f aca="false">SUM(G2844:H2844)</f>
        <v>90194624</v>
      </c>
      <c r="G2844" s="155" t="n">
        <f aca="false" t="array" ref="G2844:G2844">SUM(IF($E$17:$E$2778=E2844,$G$17:$G$2778,0))</f>
        <v>0</v>
      </c>
      <c r="H2844" s="155" t="n">
        <f aca="false" t="array" ref="H2844:H2844">SUM(IF($E$17:$E$2778=E2844,$H$17:$H$2778,0))</f>
        <v>90194624</v>
      </c>
      <c r="K2844" s="111"/>
    </row>
    <row r="2845" s="51" customFormat="true" ht="25.5" hidden="true" customHeight="false" outlineLevel="0" collapsed="false">
      <c r="A2845" s="150" t="s">
        <v>700</v>
      </c>
      <c r="B2845" s="150" t="n">
        <v>1</v>
      </c>
      <c r="C2845" s="151" t="str">
        <f aca="false">INDEX((klasyfikacja!$B$2:$B$136),MATCH(A2845,klasyfikacja!$A$2:$A$136,0))</f>
        <v>Dotacja celowa otrzymana z budżetu państwa na zadania bieżące realizowane przez powiat na podstawie porozumień z organami administracji rządowej</v>
      </c>
      <c r="D2845" s="152"/>
      <c r="E2845" s="153" t="n">
        <v>2120</v>
      </c>
      <c r="F2845" s="154" t="n">
        <f aca="false">SUM(G2845:H2845)</f>
        <v>108640</v>
      </c>
      <c r="G2845" s="155" t="n">
        <f aca="false" t="array" ref="G2845:G2845">SUM(IF($E$17:$E$2778=E2845,$G$17:$G$2778,0))</f>
        <v>0</v>
      </c>
      <c r="H2845" s="155" t="n">
        <f aca="false" t="array" ref="H2845:H2845">SUM(IF($E$17:$E$2778=E2845,$H$17:$H$2778,0))</f>
        <v>108640</v>
      </c>
      <c r="K2845" s="111"/>
    </row>
    <row r="2846" s="51" customFormat="true" ht="12.75" hidden="true" customHeight="true" outlineLevel="0" collapsed="false">
      <c r="A2846" s="150" t="s">
        <v>702</v>
      </c>
      <c r="B2846" s="150" t="n">
        <v>1</v>
      </c>
      <c r="C2846" s="151" t="str">
        <f aca="false">INDEX((klasyfikacja!$B$2:$B$136),MATCH(A2846,klasyfikacja!$A$2:$A$136,0))</f>
        <v>Dotacja celowa otrzymana z budżetu państwa na realizację bieżących zadań własnych powiatu</v>
      </c>
      <c r="D2846" s="152"/>
      <c r="E2846" s="153" t="n">
        <v>2130</v>
      </c>
      <c r="F2846" s="154" t="n">
        <f aca="false">SUM(G2846:H2846)</f>
        <v>17394839</v>
      </c>
      <c r="G2846" s="155" t="n">
        <f aca="false" t="array" ref="G2846:G2846">SUM(IF($E$17:$E$2778=E2846,$G$17:$G$2778,0))</f>
        <v>0</v>
      </c>
      <c r="H2846" s="155" t="n">
        <f aca="false" t="array" ref="H2846:H2846">SUM(IF($E$17:$E$2778=E2846,$H$17:$H$2778,0))</f>
        <v>17394839</v>
      </c>
      <c r="K2846" s="111"/>
    </row>
    <row r="2847" s="51" customFormat="true" ht="38.25" hidden="true" customHeight="false" outlineLevel="0" collapsed="false">
      <c r="A2847" s="49" t="s">
        <v>704</v>
      </c>
      <c r="B2847" s="49" t="n">
        <v>1</v>
      </c>
      <c r="C2847" s="50" t="str">
        <f aca="false">INDEX((klasyfikacja!$B$2:$B$136),MATCH(A2847,klasyfikacja!$A$2:$A$136,0))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2847" s="152"/>
      <c r="E2847" s="153" t="n">
        <v>2160</v>
      </c>
      <c r="F2847" s="154" t="n">
        <f aca="false">SUM(G2847:H2847)</f>
        <v>1774739</v>
      </c>
      <c r="G2847" s="155" t="n">
        <f aca="false" t="array" ref="G2847:G2847">SUM(IF($E$17:$E$2778=E2847,$G$17:$G$2778,0))</f>
        <v>0</v>
      </c>
      <c r="H2847" s="155" t="n">
        <f aca="false" t="array" ref="H2847:H2847">SUM(IF($E$17:$E$2778=E2847,$H$17:$H$2778,0))</f>
        <v>1774739</v>
      </c>
      <c r="K2847" s="111"/>
    </row>
    <row r="2848" s="51" customFormat="true" ht="25.5" hidden="true" customHeight="false" outlineLevel="0" collapsed="false">
      <c r="A2848" s="150" t="s">
        <v>708</v>
      </c>
      <c r="B2848" s="150" t="n">
        <v>1</v>
      </c>
      <c r="C2848" s="151" t="str">
        <f aca="false">INDEX((klasyfikacja!$B$2:$B$136),MATCH(A2848,klasyfikacja!$A$2:$A$136,0))</f>
        <v>Dotacja celowa otrzymana z gminy na zadania bieżące realizowane na podstawie porozumień (umów) między jednostkami samorządu terytorialnego</v>
      </c>
      <c r="D2848" s="152"/>
      <c r="E2848" s="153" t="n">
        <v>2310</v>
      </c>
      <c r="F2848" s="154" t="n">
        <f aca="false">SUM(G2848:H2848)</f>
        <v>29000000</v>
      </c>
      <c r="G2848" s="155" t="n">
        <f aca="false" t="array" ref="G2848:G2848">SUM(IF($E$17:$E$2778=E2848,$G$17:$G$2778,0))</f>
        <v>29000000</v>
      </c>
      <c r="H2848" s="155" t="n">
        <f aca="false" t="array" ref="H2848:H2848">SUM(IF($E$17:$E$2778=E2848,$H$17:$H$2778,0))</f>
        <v>0</v>
      </c>
      <c r="K2848" s="111"/>
    </row>
    <row r="2849" s="51" customFormat="true" ht="51" hidden="true" customHeight="false" outlineLevel="0" collapsed="false">
      <c r="A2849" s="150" t="s">
        <v>710</v>
      </c>
      <c r="B2849" s="150" t="n">
        <v>1</v>
      </c>
      <c r="C2849" s="151" t="str">
        <f aca="false">INDEX((klasyfikacja!$B$2:$B$136),MATCH(A2849,klasyfikacja!$A$2:$A$136,0))</f>
        <v>Dotacja celowa otrzymana z gminy na zadania bieżące realizowane na podstawie porozumień (umów) między jednostkami samorządu terytorialnego (Współfinansowanie programów i projektów realizowanych ze środków, o których mowa w art. 5 ust. 3 ustawy, z wyłączeniem środków, o których mowa w art. 5 ust. 3 pkt 2, pkt 5 lit. c i d oraz pkt 6 ustawy)</v>
      </c>
      <c r="D2849" s="152"/>
      <c r="E2849" s="153" t="n">
        <v>2319</v>
      </c>
      <c r="F2849" s="154" t="n">
        <f aca="false">SUM(G2849:H2849)</f>
        <v>0</v>
      </c>
      <c r="G2849" s="155" t="n">
        <f aca="false" t="array" ref="G2849:G2849">SUM(IF($E$17:$E$2778=E2849,$G$17:$G$2778,0))</f>
        <v>0</v>
      </c>
      <c r="H2849" s="155" t="n">
        <f aca="false" t="array" ref="H2849:H2849">SUM(IF($E$17:$E$2778=E2849,$H$17:$H$2778,0))</f>
        <v>0</v>
      </c>
      <c r="K2849" s="111"/>
    </row>
    <row r="2850" s="51" customFormat="true" ht="25.5" hidden="true" customHeight="false" outlineLevel="0" collapsed="false">
      <c r="A2850" s="150" t="s">
        <v>712</v>
      </c>
      <c r="B2850" s="150" t="n">
        <v>1</v>
      </c>
      <c r="C2850" s="151" t="str">
        <f aca="false">INDEX((klasyfikacja!$B$2:$B$136),MATCH(A2850,klasyfikacja!$A$2:$A$136,0))</f>
        <v>Dotacja celowa otrzymana z powiatu na zadania bieżące realizowane na podstawie porozumień (umów) między jednostkami samorządu terytorialnego</v>
      </c>
      <c r="D2850" s="152"/>
      <c r="E2850" s="153" t="n">
        <v>2320</v>
      </c>
      <c r="F2850" s="154" t="n">
        <f aca="false">SUM(G2850:H2850)</f>
        <v>189000</v>
      </c>
      <c r="G2850" s="155" t="n">
        <f aca="false" t="array" ref="G2850:G2850">SUM(IF($E$17:$E$2778=E2850,$G$17:$G$2778,0))</f>
        <v>0</v>
      </c>
      <c r="H2850" s="155" t="n">
        <f aca="false" t="array" ref="H2850:H2850">SUM(IF($E$17:$E$2778=E2850,$H$17:$H$2778,0))</f>
        <v>189000</v>
      </c>
      <c r="K2850" s="111"/>
    </row>
    <row r="2851" s="51" customFormat="true" ht="25.5" hidden="true" customHeight="false" outlineLevel="0" collapsed="false">
      <c r="A2851" s="150" t="s">
        <v>714</v>
      </c>
      <c r="B2851" s="150" t="n">
        <v>1</v>
      </c>
      <c r="C2851" s="151" t="str">
        <f aca="false">INDEX((klasyfikacja!$B$2:$B$136),MATCH(A2851,klasyfikacja!$A$2:$A$136,0))</f>
        <v>Dotacja celowa otrzymana od samorządu województwa na zadania bieżące realizowane na podstawie porozumień (umów) między jednostkami samorządu terytorialnego</v>
      </c>
      <c r="D2851" s="152"/>
      <c r="E2851" s="153" t="n">
        <v>2330</v>
      </c>
      <c r="F2851" s="156" t="n">
        <f aca="false">SUM(G2851:H2851)</f>
        <v>1862000</v>
      </c>
      <c r="G2851" s="155" t="n">
        <f aca="false" t="array" ref="G2851:G2851">SUM(IF($E$17:$E$2778=E2851,$G$17:$G$2778,0))</f>
        <v>1862000</v>
      </c>
      <c r="H2851" s="155" t="n">
        <f aca="false" t="array" ref="H2851:H2851">SUM(IF($E$17:$E$2778=E2851,$H$17:$H$2778,0))</f>
        <v>0</v>
      </c>
      <c r="K2851" s="111"/>
    </row>
    <row r="2852" s="51" customFormat="true" ht="25.5" hidden="true" customHeight="false" outlineLevel="0" collapsed="false">
      <c r="A2852" s="150" t="s">
        <v>716</v>
      </c>
      <c r="B2852" s="150" t="n">
        <v>1</v>
      </c>
      <c r="C2852" s="151" t="str">
        <f aca="false">INDEX((klasyfikacja!$B$2:$B$136),MATCH(A2852,klasyfikacja!$A$2:$A$136,0))</f>
        <v>Dochody jednostek samorządu terytorialnego związane z realizacją zadań z zakresu administracji rządowej oraz innych zadań zleconych ustawami</v>
      </c>
      <c r="D2852" s="152"/>
      <c r="E2852" s="153" t="n">
        <v>2360</v>
      </c>
      <c r="F2852" s="154" t="n">
        <f aca="false">SUM(G2852:H2852)</f>
        <v>21885000</v>
      </c>
      <c r="G2852" s="155" t="n">
        <f aca="false" t="array" ref="G2852:G2852">SUM(IF($E$17:$E$2778=E2852,$G$17:$G$2778,0))</f>
        <v>1013000</v>
      </c>
      <c r="H2852" s="155" t="n">
        <f aca="false" t="array" ref="H2852:H2852">SUM(IF($E$17:$E$2778=E2852,$H$17:$H$2778,0))</f>
        <v>20872000</v>
      </c>
      <c r="K2852" s="111"/>
    </row>
    <row r="2853" s="51" customFormat="true" ht="12.75" hidden="true" customHeight="true" outlineLevel="0" collapsed="false">
      <c r="A2853" s="150" t="s">
        <v>718</v>
      </c>
      <c r="B2853" s="150" t="n">
        <v>1</v>
      </c>
      <c r="C2853" s="50" t="str">
        <f aca="false">INDEX((klasyfikacja!$B$2:$B$136),MATCH(A2853,klasyfikacja!$A$2:$A$136,0))</f>
        <v>Wpływy do budżetu nadwyżki środków obrotowych samorządowego zakładu budżetowego</v>
      </c>
      <c r="D2853" s="152"/>
      <c r="E2853" s="153" t="n">
        <v>2370</v>
      </c>
      <c r="F2853" s="154" t="n">
        <f aca="false">SUM(G2853:H2853)</f>
        <v>0</v>
      </c>
      <c r="G2853" s="155" t="n">
        <f aca="false" t="array" ref="G2853:G2853">SUM(IF($E$17:$E$2778=E2853,$G$17:$G$2778,0))</f>
        <v>0</v>
      </c>
      <c r="H2853" s="155" t="n">
        <f aca="false" t="array" ref="H2853:H2853">SUM(IF($E$17:$E$2778=E2853,$H$17:$H$2778,0))</f>
        <v>0</v>
      </c>
      <c r="K2853" s="111"/>
    </row>
    <row r="2854" s="51" customFormat="true" ht="25.5" hidden="true" customHeight="true" outlineLevel="0" collapsed="false">
      <c r="A2854" s="150" t="s">
        <v>720</v>
      </c>
      <c r="B2854" s="150" t="n">
        <v>1</v>
      </c>
      <c r="C2854" s="151" t="str">
        <f aca="false">INDEX((klasyfikacja!$B$2:$B$136),MATCH(A2854,klasyfikacja!$A$2:$A$136,0))</f>
        <v>Dotacja otrzymana z państwowego funduszu celowego na realizację zadań bieżących jednostek sektora finansów publicznych</v>
      </c>
      <c r="D2854" s="152"/>
      <c r="E2854" s="153" t="n">
        <v>2440</v>
      </c>
      <c r="F2854" s="154" t="n">
        <f aca="false">SUM(G2854:H2854)</f>
        <v>0</v>
      </c>
      <c r="G2854" s="155" t="n">
        <f aca="false" t="array" ref="G2854:G2854">SUM(IF($E$17:$E$2778=E2854,$G$17:$G$2778,0))</f>
        <v>0</v>
      </c>
      <c r="H2854" s="155" t="n">
        <f aca="false" t="array" ref="H2854:H2854">SUM(IF($E$17:$E$2778=E2854,$H$17:$H$2778,0))</f>
        <v>0</v>
      </c>
      <c r="K2854" s="111"/>
    </row>
    <row r="2855" s="51" customFormat="true" ht="38.25" hidden="true" customHeight="false" outlineLevel="0" collapsed="false">
      <c r="A2855" s="150" t="s">
        <v>722</v>
      </c>
      <c r="B2855" s="150" t="n">
        <v>1</v>
      </c>
      <c r="C2855" s="151" t="str">
        <f aca="false">INDEX((klasyfikacja!$B$2:$B$136),MATCH(A2855,klasyfikacja!$A$2:$A$136,0))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2855" s="98"/>
      <c r="E2855" s="102" t="n">
        <v>2442</v>
      </c>
      <c r="F2855" s="156" t="n">
        <f aca="false">SUM(G2855:H2855)</f>
        <v>0</v>
      </c>
      <c r="G2855" s="155" t="n">
        <f aca="false" t="array" ref="G2855:G2855">SUM(IF($E$17:$E$2778=E2855,$G$17:$G$2778,0))</f>
        <v>0</v>
      </c>
      <c r="H2855" s="155" t="n">
        <f aca="false" t="array" ref="H2855:H2855">SUM(IF($E$17:$E$2778=E2855,$H$17:$H$2778,0))</f>
        <v>0</v>
      </c>
      <c r="K2855" s="111"/>
    </row>
    <row r="2856" s="51" customFormat="true" ht="25.5" hidden="true" customHeight="true" outlineLevel="0" collapsed="false">
      <c r="A2856" s="150" t="s">
        <v>724</v>
      </c>
      <c r="B2856" s="150" t="n">
        <v>1</v>
      </c>
      <c r="C2856" s="151" t="str">
        <f aca="false">INDEX((klasyfikacja!$B$2:$B$136),MATCH(A2856,klasyfikacja!$A$2:$A$136,0))</f>
        <v>Środki otrzymane od pozostałych jednostek zaliczanych do sektora finansów publicznych na realizację zadań bieżących jednostek zaliczanych do sektora finansów publicznych</v>
      </c>
      <c r="D2856" s="152"/>
      <c r="E2856" s="153" t="n">
        <v>2460</v>
      </c>
      <c r="F2856" s="154" t="n">
        <f aca="false">SUM(G2856:H2856)</f>
        <v>35000</v>
      </c>
      <c r="G2856" s="155" t="n">
        <f aca="false" t="array" ref="G2856:G2856">SUM(IF($E$17:$E$2778=E2856,$G$17:$G$2778,0))</f>
        <v>35000</v>
      </c>
      <c r="H2856" s="155" t="n">
        <f aca="false" t="array" ref="H2856:H2856">SUM(IF($E$17:$E$2778=E2856,$H$17:$H$2778,0))</f>
        <v>0</v>
      </c>
      <c r="K2856" s="111"/>
    </row>
    <row r="2857" s="51" customFormat="true" ht="38.25" hidden="true" customHeight="false" outlineLevel="0" collapsed="false">
      <c r="A2857" s="150" t="s">
        <v>726</v>
      </c>
      <c r="B2857" s="150" t="n">
        <v>1</v>
      </c>
      <c r="C2857" s="151" t="str">
        <f aca="false">INDEX((klasyfikacja!$B$2:$B$136),MATCH(A2857,klasyfikacja!$A$2:$A$136,0))</f>
        <v>Środki otrzymane od pozostałych jednostek zaliczanych do sektora finansów publicznych na realizację zadań bieżących jednostek zaliczanych do sektora finansów publicznych (Współfinansowanie programów realizowanych ze środków bezzwrotnych pochodzących z Unii Europejskiej)</v>
      </c>
      <c r="D2857" s="152"/>
      <c r="E2857" s="153" t="n">
        <v>2462</v>
      </c>
      <c r="F2857" s="154" t="n">
        <f aca="false">SUM(G2857:H2857)</f>
        <v>0</v>
      </c>
      <c r="G2857" s="155" t="n">
        <f aca="false" t="array" ref="G2857:G2857">SUM(IF($E$17:$E$2778=E2857,$G$17:$G$2778,0))</f>
        <v>0</v>
      </c>
      <c r="H2857" s="155" t="n">
        <f aca="false" t="array" ref="H2857:H2857">SUM(IF($E$17:$E$2778=E2857,$H$17:$H$2778,0))</f>
        <v>0</v>
      </c>
      <c r="K2857" s="111"/>
    </row>
    <row r="2858" s="51" customFormat="true" ht="12.75" hidden="true" customHeight="true" outlineLevel="0" collapsed="false">
      <c r="A2858" s="150" t="s">
        <v>728</v>
      </c>
      <c r="B2858" s="150" t="n">
        <v>1</v>
      </c>
      <c r="C2858" s="151" t="str">
        <f aca="false">INDEX((klasyfikacja!$B$2:$B$136),MATCH(A2858,klasyfikacja!$A$2:$A$136,0))</f>
        <v>Rekompensaty utraconych dochodów w podatkach i opłatach lokalnych</v>
      </c>
      <c r="D2858" s="152"/>
      <c r="E2858" s="153" t="n">
        <v>2680</v>
      </c>
      <c r="F2858" s="154" t="n">
        <f aca="false">SUM(G2858:H2858)</f>
        <v>0</v>
      </c>
      <c r="G2858" s="155" t="n">
        <f aca="false" t="array" ref="G2858:G2858">SUM(IF($E$17:$E$2778=E2858,$G$17:$G$2778,0))</f>
        <v>0</v>
      </c>
      <c r="H2858" s="155" t="n">
        <f aca="false" t="array" ref="H2858:H2858">SUM(IF($E$17:$E$2778=E2858,$H$17:$H$2778,0))</f>
        <v>0</v>
      </c>
      <c r="K2858" s="111"/>
    </row>
    <row r="2859" s="112" customFormat="true" ht="12.75" hidden="true" customHeight="false" outlineLevel="0" collapsed="false">
      <c r="A2859" s="150" t="s">
        <v>730</v>
      </c>
      <c r="B2859" s="150" t="n">
        <v>1</v>
      </c>
      <c r="C2859" s="151" t="str">
        <f aca="false">INDEX((klasyfikacja!$B$2:$B$136),MATCH(A2859,klasyfikacja!$A$2:$A$136,0))</f>
        <v>Środki z Funduszu Pracy otrzymane na realizację zadań wynikających z odrębnych ustaw</v>
      </c>
      <c r="D2859" s="152"/>
      <c r="E2859" s="153" t="n">
        <v>2690</v>
      </c>
      <c r="F2859" s="154" t="n">
        <f aca="false">SUM(G2859:H2859)</f>
        <v>50000</v>
      </c>
      <c r="G2859" s="155" t="n">
        <f aca="false" t="array" ref="G2859:G2859">SUM(IF($E$17:$E$2778=E2859,$G$17:$G$2778,0))</f>
        <v>0</v>
      </c>
      <c r="H2859" s="155" t="n">
        <f aca="false" t="array" ref="H2859:H2859">SUM(IF($E$17:$E$2778=E2859,$H$17:$H$2778,0))</f>
        <v>50000</v>
      </c>
    </row>
    <row r="2860" s="112" customFormat="true" ht="25.5" hidden="true" customHeight="false" outlineLevel="0" collapsed="false">
      <c r="A2860" s="150" t="s">
        <v>732</v>
      </c>
      <c r="B2860" s="150" t="n">
        <v>1</v>
      </c>
      <c r="C2860" s="151" t="str">
        <f aca="false">INDEX((klasyfikacja!$B$2:$B$136),MATCH(A2860,klasyfikacja!$A$2:$A$136,0))</f>
        <v>Środki na dofinansowanie własnych zadań bieżących gmin, powiatów (związków gmin, związków powiatowo-gminnych, związków powiatów), samorządów województw, pozyskane z innych źródeł</v>
      </c>
      <c r="D2860" s="152"/>
      <c r="E2860" s="153" t="n">
        <v>2700</v>
      </c>
      <c r="F2860" s="154" t="n">
        <f aca="false">SUM(G2860:H2860)</f>
        <v>468627</v>
      </c>
      <c r="G2860" s="155" t="n">
        <f aca="false" t="array" ref="G2860:G2860">SUM(IF($E$17:$E$2778=E2860,$G$17:$G$2778,0))</f>
        <v>268627</v>
      </c>
      <c r="H2860" s="155" t="n">
        <f aca="false" t="array" ref="H2860:H2860">SUM(IF($E$17:$E$2778=E2860,$H$17:$H$2778,0))</f>
        <v>200000</v>
      </c>
    </row>
    <row r="2861" s="112" customFormat="true" ht="38.25" hidden="true" customHeight="false" outlineLevel="0" collapsed="false">
      <c r="A2861" s="150" t="s">
        <v>734</v>
      </c>
      <c r="B2861" s="150" t="n">
        <v>1</v>
      </c>
      <c r="C2861" s="151" t="str">
        <f aca="false">INDEX((klasyfikacja!$B$2:$B$136),MATCH(A2861,klasyfikacja!$A$2:$A$136,0))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2861" s="152"/>
      <c r="E2861" s="153" t="n">
        <v>2701</v>
      </c>
      <c r="F2861" s="154" t="n">
        <f aca="false">SUM(G2861:H2861)</f>
        <v>9562228</v>
      </c>
      <c r="G2861" s="155" t="n">
        <f aca="false" t="array" ref="G2861:G2861">SUM(IF($E$17:$E$2778=E2861,$G$17:$G$2778,0))</f>
        <v>2941758</v>
      </c>
      <c r="H2861" s="155" t="n">
        <f aca="false" t="array" ref="H2861:H2861">SUM(IF($E$17:$E$2778=E2861,$H$17:$H$2778,0))</f>
        <v>6620470</v>
      </c>
    </row>
    <row r="2862" s="112" customFormat="true" ht="38.25" hidden="true" customHeight="false" outlineLevel="0" collapsed="false">
      <c r="A2862" s="150" t="s">
        <v>736</v>
      </c>
      <c r="B2862" s="150" t="n">
        <v>1</v>
      </c>
      <c r="C2862" s="151" t="str">
        <f aca="false">INDEX((klasyfikacja!$B$2:$B$136),MATCH(A2862,klasyfikacja!$A$2:$A$136,0))</f>
        <v>Środki na dofinansowanie własnych zadań bieżących gmin, powiatów (związków gmin, związków powiatowo-gminnych, związków powiatów), samorządów województw, pozyskane z innych źródeł (Współfinansowanie programów realizowanych ze środków bezzwrotnych pochodzących z Unii Europejskiej)</v>
      </c>
      <c r="D2862" s="152"/>
      <c r="E2862" s="153" t="n">
        <v>2702</v>
      </c>
      <c r="F2862" s="154" t="n">
        <f aca="false">SUM(G2862:H2862)</f>
        <v>443673</v>
      </c>
      <c r="G2862" s="155" t="n">
        <f aca="false" t="array" ref="G2862:G2862">SUM(IF($E$17:$E$2778=E2862,$G$17:$G$2778,0))</f>
        <v>443673</v>
      </c>
      <c r="H2862" s="155" t="n">
        <f aca="false" t="array" ref="H2862:H2862">SUM(IF($E$17:$E$2778=E2862,$H$17:$H$2778,0))</f>
        <v>0</v>
      </c>
    </row>
    <row r="2863" s="112" customFormat="true" ht="40.5" hidden="true" customHeight="true" outlineLevel="0" collapsed="false">
      <c r="A2863" s="150" t="s">
        <v>738</v>
      </c>
      <c r="B2863" s="150" t="n">
        <v>1</v>
      </c>
      <c r="C2863" s="151" t="str">
        <f aca="false">INDEX((klasyfikacja!$B$2:$B$136),MATCH(A2863,klasyfikacja!$A$2:$A$136,0))</f>
        <v>Środki na dofinansowanie własnych zadań bieżących gmin, powiatów (związków gmin, związków powiatowo-gminnych, związków powiatów), samorządów województw, pozyskane z innych źródeł (Finansowanie z pożyczek i kredytów zagranicznych oraz darowizn lub grantów przyznanych Polsce przez poszczególne kraje lub instytucje)</v>
      </c>
      <c r="D2863" s="152"/>
      <c r="E2863" s="153" t="n">
        <v>2703</v>
      </c>
      <c r="F2863" s="154" t="n">
        <f aca="false">SUM(G2863:H2863)</f>
        <v>0</v>
      </c>
      <c r="G2863" s="155" t="n">
        <f aca="false" t="array" ref="G2863:G2863">SUM(IF($E$17:$E$2778=E2863,$G$17:$G$2778,0))</f>
        <v>0</v>
      </c>
      <c r="H2863" s="155" t="n">
        <f aca="false" t="array" ref="H2863:H2863">SUM(IF($E$17:$E$2778=E2863,$H$17:$H$2778,0))</f>
        <v>0</v>
      </c>
    </row>
    <row r="2864" s="112" customFormat="true" ht="26.25" hidden="true" customHeight="true" outlineLevel="0" collapsed="false">
      <c r="A2864" s="150" t="s">
        <v>740</v>
      </c>
      <c r="B2864" s="150" t="n">
        <v>1</v>
      </c>
      <c r="C2864" s="151" t="str">
        <f aca="false">INDEX((klasyfikacja!$B$2:$B$136),MATCH(A2864,klasyfikacja!$A$2:$A$136,0))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2864" s="152"/>
      <c r="E2864" s="153" t="n">
        <v>2705</v>
      </c>
      <c r="F2864" s="154" t="n">
        <f aca="false">SUM(G2864:H2864)</f>
        <v>7920</v>
      </c>
      <c r="G2864" s="155" t="n">
        <f aca="false" t="array" ref="G2864:G2864">SUM(IF($E$17:$E$2778=E2864,$G$17:$G$2778,0))</f>
        <v>7920</v>
      </c>
      <c r="H2864" s="155" t="n">
        <f aca="false" t="array" ref="H2864:H2864">SUM(IF($E$17:$E$2778=E2864,$H$17:$H$2778,0))</f>
        <v>0</v>
      </c>
    </row>
    <row r="2865" s="112" customFormat="true" ht="38.25" hidden="true" customHeight="true" outlineLevel="0" collapsed="false">
      <c r="A2865" s="150" t="s">
        <v>742</v>
      </c>
      <c r="B2865" s="150" t="n">
        <v>1</v>
      </c>
      <c r="C2865" s="151" t="str">
        <f aca="false">INDEX((klasyfikacja!$B$2:$B$136),MATCH(A2865,klasyfikacja!$A$2:$A$136,0))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2865" s="152"/>
      <c r="E2865" s="153" t="n">
        <v>2706</v>
      </c>
      <c r="F2865" s="154" t="n">
        <f aca="false">SUM(G2865:H2865)</f>
        <v>0</v>
      </c>
      <c r="G2865" s="155" t="n">
        <f aca="false" t="array" ref="G2865:G2865">SUM(IF($E$17:$E$2778=E2865,$G$17:$G$2778,0))</f>
        <v>0</v>
      </c>
      <c r="H2865" s="155" t="n">
        <f aca="false" t="array" ref="H2865:H2865">SUM(IF($E$17:$E$2778=E2865,$H$17:$H$2778,0))</f>
        <v>0</v>
      </c>
    </row>
    <row r="2866" s="112" customFormat="true" ht="38.25" hidden="true" customHeight="true" outlineLevel="0" collapsed="false">
      <c r="A2866" s="150" t="s">
        <v>744</v>
      </c>
      <c r="B2866" s="150" t="n">
        <v>1</v>
      </c>
      <c r="C2866" s="151" t="str">
        <f aca="false">INDEX((klasyfikacja!$B$2:$B$136),MATCH(A2866,klasyfikacja!$A$2:$A$136,0))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2866" s="152"/>
      <c r="E2866" s="153" t="n">
        <v>2707</v>
      </c>
      <c r="F2866" s="154" t="n">
        <f aca="false">SUM(G2866:H2866)</f>
        <v>465307</v>
      </c>
      <c r="G2866" s="155" t="n">
        <f aca="false" t="array" ref="G2866:G2866">SUM(IF($E$17:$E$2778=E2866,$G$17:$G$2778,0))</f>
        <v>465307</v>
      </c>
      <c r="H2866" s="155" t="n">
        <f aca="false" t="array" ref="H2866:H2866">SUM(IF($E$17:$E$2778=E2866,$H$17:$H$2778,0))</f>
        <v>0</v>
      </c>
    </row>
    <row r="2867" s="112" customFormat="true" ht="51.75" hidden="true" customHeight="true" outlineLevel="0" collapsed="false">
      <c r="A2867" s="150" t="s">
        <v>746</v>
      </c>
      <c r="B2867" s="150" t="n">
        <v>1</v>
      </c>
      <c r="C2867" s="151" t="str">
        <f aca="false">INDEX((klasyfikacja!$B$2:$B$136),MATCH(A2867,klasyfikacja!$A$2:$A$136,0))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867" s="152"/>
      <c r="E2867" s="153" t="n">
        <v>2708</v>
      </c>
      <c r="F2867" s="156" t="n">
        <f aca="false">SUM(G2867:H2867)</f>
        <v>80168</v>
      </c>
      <c r="G2867" s="155" t="n">
        <f aca="false" t="array" ref="G2867:G2867">SUM(IF($E$17:$E$2778=E2867,$G$17:$G$2778,0))</f>
        <v>80168</v>
      </c>
      <c r="H2867" s="155" t="n">
        <f aca="false" t="array" ref="H2867:H2867">SUM(IF($E$17:$E$2778=E2867,$H$17:$H$2778,0))</f>
        <v>0</v>
      </c>
    </row>
    <row r="2868" s="112" customFormat="true" ht="51.75" hidden="true" customHeight="true" outlineLevel="0" collapsed="false">
      <c r="A2868" s="150" t="s">
        <v>748</v>
      </c>
      <c r="B2868" s="150" t="n">
        <v>1</v>
      </c>
      <c r="C2868" s="157" t="str">
        <f aca="false">INDEX((klasyfikacja!$B$2:$B$136),MATCH(A2868,klasyfikacja!$A$2:$A$136,0))</f>
        <v>Środki na dofinansowanie własnych zadań bieżących gmin, powiatów (związków gmin, związków powiatowo-gminnych, związków powiatów), samorządów województw, pozyskane z innych źródeł (Współfinansowanie programów i projektów realizowanych ze środków, o których mowa w art. 5 ust. 3 ustawy, z wyłączeniem środków, o których mowa w art. 5 ust. 3 pkt 2, pkt 5 lit. c i d oraz pkt 6 ustawy)</v>
      </c>
      <c r="D2868" s="152"/>
      <c r="E2868" s="153" t="n">
        <v>2709</v>
      </c>
      <c r="F2868" s="156" t="n">
        <f aca="false">SUM(G2868:H2868)</f>
        <v>0</v>
      </c>
      <c r="G2868" s="155" t="n">
        <f aca="false" t="array" ref="G2868:G2868">SUM(IF($E$17:$E$2778=E2868,$G$17:$G$2778,0))</f>
        <v>0</v>
      </c>
      <c r="H2868" s="155" t="n">
        <f aca="false" t="array" ref="H2868:H2868">SUM(IF($E$17:$E$2778=E2868,$H$17:$H$2778,0))</f>
        <v>0</v>
      </c>
    </row>
    <row r="2869" s="112" customFormat="true" ht="25.5" hidden="true" customHeight="true" outlineLevel="0" collapsed="false">
      <c r="A2869" s="150" t="s">
        <v>750</v>
      </c>
      <c r="B2869" s="150" t="n">
        <v>1</v>
      </c>
      <c r="C2869" s="151" t="str">
        <f aca="false">INDEX((klasyfikacja!$B$2:$B$136),MATCH(A2869,klasyfikacja!$A$2:$A$136,0))</f>
        <v>Dotacja celowa otrzymana z tytułu pomocy finansowej udzielanej między jednostkami samorządu terytorialnego na dofinansowanie własnych zadań bieżących</v>
      </c>
      <c r="D2869" s="152"/>
      <c r="E2869" s="153" t="n">
        <v>2710</v>
      </c>
      <c r="F2869" s="154" t="n">
        <f aca="false">SUM(G2869:H2869)</f>
        <v>0</v>
      </c>
      <c r="G2869" s="155" t="n">
        <f aca="false" t="array" ref="G2869:G2869">SUM(IF($E$17:$E$2778=E2869,$G$17:$G$2778,0))</f>
        <v>0</v>
      </c>
      <c r="H2869" s="155" t="n">
        <f aca="false" t="array" ref="H2869:H2869">SUM(IF($E$17:$E$2778=E2869,$H$17:$H$2778,0))</f>
        <v>0</v>
      </c>
    </row>
    <row r="2870" s="112" customFormat="true" ht="12.75" hidden="true" customHeight="true" outlineLevel="0" collapsed="false">
      <c r="A2870" s="150" t="s">
        <v>752</v>
      </c>
      <c r="B2870" s="150"/>
      <c r="C2870" s="151" t="str">
        <f aca="false">INDEX((klasyfikacja!$B$2:$B$136),MATCH(A2870,klasyfikacja!$A$2:$A$136,0))</f>
        <v>Środki na uzupełnienie dochodów gmin</v>
      </c>
      <c r="D2870" s="152"/>
      <c r="E2870" s="153" t="n">
        <v>2750</v>
      </c>
      <c r="F2870" s="154" t="n">
        <f aca="false">SUM(G2870:H2870)</f>
        <v>0</v>
      </c>
      <c r="G2870" s="155" t="n">
        <f aca="false" t="array" ref="G2870:G2870">SUM(IF($E$17:$E$2778=E2870,$G$17:$G$2778,0))</f>
        <v>0</v>
      </c>
      <c r="H2870" s="155" t="n">
        <f aca="false" t="array" ref="H2870:H2870">SUM(IF($E$17:$E$2778=E2870,$H$17:$H$2778,0))</f>
        <v>0</v>
      </c>
    </row>
    <row r="2871" s="112" customFormat="true" ht="12.75" hidden="true" customHeight="true" outlineLevel="0" collapsed="false">
      <c r="A2871" s="150" t="s">
        <v>754</v>
      </c>
      <c r="B2871" s="150"/>
      <c r="C2871" s="151" t="str">
        <f aca="false">INDEX((klasyfikacja!$B$2:$B$136),MATCH(A2871,klasyfikacja!$A$2:$A$136,0))</f>
        <v>Środki na uzupełnienie dochodów powiatów</v>
      </c>
      <c r="D2871" s="152"/>
      <c r="E2871" s="153" t="n">
        <v>2760</v>
      </c>
      <c r="F2871" s="154" t="n">
        <f aca="false">SUM(G2871:H2871)</f>
        <v>0</v>
      </c>
      <c r="G2871" s="155" t="n">
        <f aca="false" t="array" ref="G2871:G2871">SUM(IF($E$17:$E$2778=E2871,$G$17:$G$2778,0))</f>
        <v>0</v>
      </c>
      <c r="H2871" s="155" t="n">
        <f aca="false" t="array" ref="H2871:H2871">SUM(IF($E$17:$E$2778=E2871,$H$17:$H$2778,0))</f>
        <v>0</v>
      </c>
    </row>
    <row r="2872" s="112" customFormat="true" ht="25.5" hidden="true" customHeight="true" outlineLevel="0" collapsed="false">
      <c r="A2872" s="150" t="s">
        <v>756</v>
      </c>
      <c r="B2872" s="150" t="n">
        <v>1</v>
      </c>
      <c r="C2872" s="151" t="str">
        <f aca="false">INDEX((klasyfikacja!$B$2:$B$136),MATCH(A2872,klasyfikacja!$A$2:$A$136,0))</f>
        <v>Środki na utrzymanie rzecznych przepraw promowych oraz na remonty, utrzymanie, ochronę i zarządzanie drogami krajowymi i wojewódzkimi w granicach miast na prawach powiatu</v>
      </c>
      <c r="D2872" s="152"/>
      <c r="E2872" s="153" t="n">
        <v>2790</v>
      </c>
      <c r="F2872" s="154" t="n">
        <f aca="false">SUM(G2872:H2872)</f>
        <v>0</v>
      </c>
      <c r="G2872" s="155" t="n">
        <f aca="false" t="array" ref="G2872:G2872">SUM(IF($E$17:$E$2778=E2872,$G$17:$G$2778,0))</f>
        <v>0</v>
      </c>
      <c r="H2872" s="155" t="n">
        <f aca="false" t="array" ref="H2872:H2872">SUM(IF($E$17:$E$2778=E2872,$H$17:$H$2778,0))</f>
        <v>0</v>
      </c>
    </row>
    <row r="2873" s="112" customFormat="true" ht="12.75" hidden="true" customHeight="true" outlineLevel="0" collapsed="false">
      <c r="A2873" s="49" t="s">
        <v>758</v>
      </c>
      <c r="B2873" s="49" t="n">
        <v>1</v>
      </c>
      <c r="C2873" s="50" t="str">
        <f aca="false">INDEX((klasyfikacja!$B$2:$B$136),MATCH(A2873,klasyfikacja!$A$2:$A$136,0))</f>
        <v>Dotacja z budżetu państwa dla gmin uzdrowiskowych</v>
      </c>
      <c r="D2873" s="152"/>
      <c r="E2873" s="153" t="n">
        <v>2870</v>
      </c>
      <c r="F2873" s="154" t="n">
        <f aca="false">SUM(G2873:H2873)</f>
        <v>0</v>
      </c>
      <c r="G2873" s="155" t="n">
        <f aca="false" t="array" ref="G2873:G2873">SUM(IF($E$17:$E$2778=E2873,$G$17:$G$2778,0))</f>
        <v>0</v>
      </c>
      <c r="H2873" s="155" t="n">
        <f aca="false" t="array" ref="H2873:H2873">SUM(IF($E$17:$E$2778=E2873,$H$17:$H$2778,0))</f>
        <v>0</v>
      </c>
    </row>
    <row r="2874" s="112" customFormat="true" ht="26.25" hidden="true" customHeight="true" outlineLevel="0" collapsed="false">
      <c r="A2874" s="150" t="s">
        <v>760</v>
      </c>
      <c r="B2874" s="150" t="n">
        <v>1</v>
      </c>
      <c r="C2874" s="151" t="str">
        <f aca="false">INDEX((klasyfikacja!$B$2:$B$136),MATCH(A2874,klasyfikacja!$A$2:$A$136,0))</f>
        <v>Wpływy ze zwrotów dotacji oraz płatności wykorzystanych niezgodnie z przeznaczeniem lub wykorzystanych z naruszeniem procedur, o których mowa w art. 184 ustawy, pobranych nienależnie lub w nadmiernej wysokości</v>
      </c>
      <c r="D2874" s="152"/>
      <c r="E2874" s="153" t="n">
        <v>2910</v>
      </c>
      <c r="F2874" s="154" t="n">
        <f aca="false">SUM(G2874:H2874)</f>
        <v>953000</v>
      </c>
      <c r="G2874" s="155" t="n">
        <f aca="false" t="array" ref="G2874:G2874">SUM(IF($E$17:$E$2778=E2874,$G$17:$G$2778,0))</f>
        <v>953000</v>
      </c>
      <c r="H2874" s="155" t="n">
        <f aca="false" t="array" ref="H2874:H2874">SUM(IF($E$17:$E$2778=E2874,$H$17:$H$2778,0))</f>
        <v>0</v>
      </c>
    </row>
    <row r="2875" s="112" customFormat="true" ht="12.75" hidden="true" customHeight="false" outlineLevel="0" collapsed="false">
      <c r="A2875" s="150" t="s">
        <v>762</v>
      </c>
      <c r="B2875" s="150" t="n">
        <v>1</v>
      </c>
      <c r="C2875" s="151" t="str">
        <f aca="false">INDEX((klasyfikacja!$B$2:$B$136),MATCH(A2875,klasyfikacja!$A$2:$A$136,0))</f>
        <v>Subwencje ogólne z budżetu państwa</v>
      </c>
      <c r="D2875" s="152"/>
      <c r="E2875" s="102" t="n">
        <v>2920</v>
      </c>
      <c r="F2875" s="156" t="n">
        <f aca="false">SUM(G2875:H2875)</f>
        <v>1086357559</v>
      </c>
      <c r="G2875" s="155" t="n">
        <f aca="false" t="array" ref="G2875:G2875">SUM(IF($E$17:$E$2778=E2875,$G$17:$G$2778,0))</f>
        <v>505498028</v>
      </c>
      <c r="H2875" s="155" t="n">
        <f aca="false" t="array" ref="H2875:H2875">SUM(IF($E$17:$E$2778=E2875,$H$17:$H$2778,0))</f>
        <v>580859531</v>
      </c>
    </row>
    <row r="2876" s="112" customFormat="true" ht="12.75" hidden="true" customHeight="true" outlineLevel="0" collapsed="false">
      <c r="A2876" s="114" t="s">
        <v>764</v>
      </c>
      <c r="B2876" s="49" t="n">
        <v>1</v>
      </c>
      <c r="C2876" s="115" t="str">
        <f aca="false">INDEX((klasyfikacja!$B$2:$B$136),MATCH(A2876,klasyfikacja!$A$2:$A$136,0))</f>
        <v>Wpływy ze zwrotów niewykorzystanych dotacji oraz płatności</v>
      </c>
      <c r="D2876" s="98"/>
      <c r="E2876" s="102" t="n">
        <v>2950</v>
      </c>
      <c r="F2876" s="116" t="n">
        <f aca="false">SUM(G2876:H2876)</f>
        <v>0</v>
      </c>
      <c r="G2876" s="117" t="n">
        <f aca="false" t="array" ref="G2876:G2876">SUM(IF($E$17:$E$2778=E2876,$G$17:$G$2778,0))</f>
        <v>0</v>
      </c>
      <c r="H2876" s="117" t="n">
        <f aca="false" t="array" ref="H2876:H2876">SUM(IF($E$17:$E$2778=E2876,$H$17:$H$2778,0))</f>
        <v>0</v>
      </c>
    </row>
    <row r="2877" s="112" customFormat="true" ht="18" hidden="true" customHeight="true" outlineLevel="0" collapsed="false">
      <c r="A2877" s="88"/>
      <c r="B2877" s="88" t="n">
        <v>1</v>
      </c>
      <c r="C2877" s="89" t="s">
        <v>869</v>
      </c>
      <c r="D2877" s="158"/>
      <c r="E2877" s="159"/>
      <c r="F2877" s="91" t="n">
        <f aca="false">SUM(G2877:H2877)</f>
        <v>446008774</v>
      </c>
      <c r="G2877" s="92" t="n">
        <f aca="false">SUM(G2878:G2916)</f>
        <v>328682408</v>
      </c>
      <c r="H2877" s="92" t="n">
        <f aca="false">SUM(H2878:H2916)</f>
        <v>117326366</v>
      </c>
    </row>
    <row r="2878" s="112" customFormat="true" ht="12.75" hidden="true" customHeight="false" outlineLevel="0" collapsed="false">
      <c r="A2878" s="144" t="s">
        <v>766</v>
      </c>
      <c r="B2878" s="144" t="n">
        <v>1</v>
      </c>
      <c r="C2878" s="145" t="str">
        <f aca="false">INDEX((klasyfikacja!$B$2:$B$136),MATCH(A2878,klasyfikacja!$A$2:$A$136,0))</f>
        <v>Wpływy z tytułu przekształcenia prawa użytkowania wieczystego w prawo własności</v>
      </c>
      <c r="D2878" s="146"/>
      <c r="E2878" s="160" t="s">
        <v>419</v>
      </c>
      <c r="F2878" s="148" t="n">
        <f aca="false">SUM(G2878:H2878)</f>
        <v>9000000</v>
      </c>
      <c r="G2878" s="149" t="n">
        <f aca="false" t="array" ref="G2878:G2878">SUM(IF($E$17:$E$2778=E2878,$G$17:$G$2778,0))</f>
        <v>9000000</v>
      </c>
      <c r="H2878" s="149" t="n">
        <f aca="false" t="array" ref="H2878:H2878">SUM(IF($E$17:$E$2778=E2878,$H$17:$H$2778,0))</f>
        <v>0</v>
      </c>
    </row>
    <row r="2879" s="112" customFormat="true" ht="12.75" hidden="true" customHeight="true" outlineLevel="0" collapsed="false">
      <c r="A2879" s="150" t="s">
        <v>768</v>
      </c>
      <c r="B2879" s="150" t="n">
        <v>1</v>
      </c>
      <c r="C2879" s="151" t="str">
        <f aca="false">INDEX((klasyfikacja!$B$2:$B$136),MATCH(A2879,klasyfikacja!$A$2:$A$136,0))</f>
        <v>Wpłaty z tytułu odpłatnego nabycia prawa własności oraz prawa użytkowania wieczystego nieruchomości</v>
      </c>
      <c r="D2879" s="152"/>
      <c r="E2879" s="153" t="s">
        <v>475</v>
      </c>
      <c r="F2879" s="154" t="n">
        <f aca="false">SUM(G2879:H2879)</f>
        <v>60000000</v>
      </c>
      <c r="G2879" s="155" t="n">
        <f aca="false" t="array" ref="G2879:G2879">SUM(IF($E$17:$E$2778=E2879,$G$17:$G$2778,0))</f>
        <v>60000000</v>
      </c>
      <c r="H2879" s="155" t="n">
        <f aca="false" t="array" ref="H2879:H2879">SUM(IF($E$17:$E$2778=E2879,$H$17:$H$2778,0))</f>
        <v>0</v>
      </c>
    </row>
    <row r="2880" s="112" customFormat="true" ht="12.75" hidden="true" customHeight="true" outlineLevel="0" collapsed="false">
      <c r="A2880" s="150" t="s">
        <v>770</v>
      </c>
      <c r="B2880" s="150" t="n">
        <v>1</v>
      </c>
      <c r="C2880" s="151" t="str">
        <f aca="false">INDEX((klasyfikacja!$B$2:$B$136),MATCH(A2880,klasyfikacja!$A$2:$A$136,0))</f>
        <v>Wpływy ze zbycia praw majątkowych</v>
      </c>
      <c r="D2880" s="152"/>
      <c r="E2880" s="153" t="s">
        <v>870</v>
      </c>
      <c r="F2880" s="154" t="n">
        <f aca="false">SUM(G2880:H2880)</f>
        <v>0</v>
      </c>
      <c r="G2880" s="155" t="n">
        <f aca="false" t="array" ref="G2880:G2880">SUM(IF($E$17:$E$2778=E2880,$G$17:$G$2778,0))</f>
        <v>0</v>
      </c>
      <c r="H2880" s="155" t="n">
        <f aca="false" t="array" ref="H2880:H2880">SUM(IF($E$17:$E$2778=E2880,$H$17:$H$2778,0))</f>
        <v>0</v>
      </c>
    </row>
    <row r="2881" s="112" customFormat="true" ht="12.75" hidden="true" customHeight="true" outlineLevel="0" collapsed="false">
      <c r="A2881" s="150" t="s">
        <v>772</v>
      </c>
      <c r="B2881" s="150" t="n">
        <v>1</v>
      </c>
      <c r="C2881" s="151" t="str">
        <f aca="false">INDEX((klasyfikacja!$B$2:$B$136),MATCH(A2881,klasyfikacja!$A$2:$A$136,0))</f>
        <v>Wpływy z tytułu odszkodowania za przejęte nieruchomości pod inwestycje celu publicznego</v>
      </c>
      <c r="D2881" s="152"/>
      <c r="E2881" s="153" t="s">
        <v>871</v>
      </c>
      <c r="F2881" s="154" t="n">
        <f aca="false">SUM(G2881:H2881)</f>
        <v>0</v>
      </c>
      <c r="G2881" s="155" t="n">
        <f aca="false" t="array" ref="G2881:G2881">SUM(IF($E$17:$E$2778=E2881,$G$17:$G$2778,0))</f>
        <v>0</v>
      </c>
      <c r="H2881" s="155" t="n">
        <f aca="false" t="array" ref="H2881:H2881">SUM(IF($E$17:$E$2778=E2881,$H$17:$H$2778,0))</f>
        <v>0</v>
      </c>
    </row>
    <row r="2882" s="112" customFormat="true" ht="12.75" hidden="true" customHeight="true" outlineLevel="0" collapsed="false">
      <c r="A2882" s="150" t="s">
        <v>774</v>
      </c>
      <c r="B2882" s="150" t="n">
        <v>1</v>
      </c>
      <c r="C2882" s="151" t="str">
        <f aca="false">INDEX((klasyfikacja!$B$2:$B$136),MATCH(A2882,klasyfikacja!$A$2:$A$136,0))</f>
        <v>Wpływy ze sprzedaży składników majątkowych</v>
      </c>
      <c r="D2882" s="152"/>
      <c r="E2882" s="153" t="s">
        <v>472</v>
      </c>
      <c r="F2882" s="154" t="n">
        <f aca="false">SUM(G2882:H2882)</f>
        <v>88000</v>
      </c>
      <c r="G2882" s="155" t="n">
        <f aca="false" t="array" ref="G2882:G2882">SUM(IF($E$17:$E$2778=E2882,$G$17:$G$2778,0))</f>
        <v>82000</v>
      </c>
      <c r="H2882" s="155" t="n">
        <f aca="false" t="array" ref="H2882:H2882">SUM(IF($E$17:$E$2778=E2882,$H$17:$H$2778,0))</f>
        <v>6000</v>
      </c>
    </row>
    <row r="2883" s="112" customFormat="true" ht="25.5" hidden="true" customHeight="false" outlineLevel="0" collapsed="false">
      <c r="A2883" s="150" t="s">
        <v>776</v>
      </c>
      <c r="B2883" s="144" t="n">
        <v>1</v>
      </c>
      <c r="C2883" s="151" t="str">
        <f aca="false">INDEX((klasyfikacja!$B$2:$B$136),MATCH(A2883,klasyfikacja!$A$2:$A$136,0))</f>
        <v>Środki z Funduszu Przeciwdziałania COVID-19 na finansowanie lub dofinansowanie kosztów realizacji inwestycji i zakupów inwestycyjnych związanych z przeciwdziałaniem COVID-19</v>
      </c>
      <c r="D2883" s="146"/>
      <c r="E2883" s="160" t="n">
        <v>6090</v>
      </c>
      <c r="F2883" s="154" t="n">
        <f aca="false">SUM(G2883:H2883)</f>
        <v>57500000</v>
      </c>
      <c r="G2883" s="155" t="n">
        <f aca="false" t="array" ref="G2883:G2883">SUM(IF($E$17:$E$2778=E2883,$G$17:$G$2778,0))</f>
        <v>42500000</v>
      </c>
      <c r="H2883" s="155" t="n">
        <f aca="false" t="array" ref="H2883:H2883">SUM(IF($E$17:$E$2778=E2883,$H$17:$H$2778,0))</f>
        <v>15000000</v>
      </c>
    </row>
    <row r="2884" s="112" customFormat="true" ht="25.5" hidden="true" customHeight="true" outlineLevel="0" collapsed="false">
      <c r="A2884" s="144" t="s">
        <v>778</v>
      </c>
      <c r="B2884" s="144" t="n">
        <v>1</v>
      </c>
      <c r="C2884" s="145" t="str">
        <f aca="false">INDEX((klasyfikacja!$B$2:$B$136),MATCH(A2884,klasyfikacja!$A$2:$A$136,0))</f>
        <v>Środki na inwestycje na drogach publicznych powiatowych i wojewódzkich oraz na drogach powiatowych, wojewódzkich i krajowych w granicach miast na prawach powiatu</v>
      </c>
      <c r="D2884" s="146"/>
      <c r="E2884" s="160" t="n">
        <v>6180</v>
      </c>
      <c r="F2884" s="148" t="n">
        <f aca="false">SUM(G2884:H2884)</f>
        <v>0</v>
      </c>
      <c r="G2884" s="149" t="n">
        <f aca="false" t="array" ref="G2884:G2884">SUM(IF($E$17:$E$2778=E2884,$G$17:$G$2778,0))</f>
        <v>0</v>
      </c>
      <c r="H2884" s="149" t="n">
        <f aca="false" t="array" ref="H2884:H2884">SUM(IF($E$17:$E$2778=E2884,$H$17:$H$2778,0))</f>
        <v>0</v>
      </c>
    </row>
    <row r="2885" s="112" customFormat="true" ht="39" hidden="true" customHeight="true" outlineLevel="0" collapsed="false">
      <c r="A2885" s="150" t="s">
        <v>780</v>
      </c>
      <c r="B2885" s="150" t="n">
        <v>1</v>
      </c>
      <c r="C2885" s="151" t="str">
        <f aca="false">INDEX((klasyfikacja!$B$2:$B$136),MATCH(A2885,klasyfikacja!$A$2:$A$136,0))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885" s="152"/>
      <c r="E2885" s="153" t="n">
        <v>6207</v>
      </c>
      <c r="F2885" s="154" t="n">
        <f aca="false">SUM(G2885:H2885)</f>
        <v>0</v>
      </c>
      <c r="G2885" s="155" t="n">
        <f aca="false" t="array" ref="G2885:G2885">SUM(IF($E$17:$E$2778=E2885,$G$17:$G$2778,0))</f>
        <v>0</v>
      </c>
      <c r="H2885" s="155" t="n">
        <f aca="false" t="array" ref="H2885:H2885">SUM(IF($E$17:$E$2778=E2885,$H$17:$H$2778,0))</f>
        <v>0</v>
      </c>
    </row>
    <row r="2886" s="112" customFormat="true" ht="63.75" hidden="true" customHeight="true" outlineLevel="0" collapsed="false">
      <c r="A2886" s="150" t="s">
        <v>782</v>
      </c>
      <c r="B2886" s="150" t="n">
        <v>1</v>
      </c>
      <c r="C2886" s="151" t="str">
        <f aca="false">INDEX((klasyfikacja!$B$2:$B$136),MATCH(A2886,klasyfikacja!$A$2:$A$136,0))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886" s="152"/>
      <c r="E2886" s="153" t="n">
        <v>6208</v>
      </c>
      <c r="F2886" s="154" t="n">
        <f aca="false">SUM(G2886:H2886)</f>
        <v>0</v>
      </c>
      <c r="G2886" s="155" t="n">
        <f aca="false" t="array" ref="G2886:G2886">SUM(IF($E$17:$E$2778=E2886,$G$17:$G$2778,0))</f>
        <v>0</v>
      </c>
      <c r="H2886" s="155" t="n">
        <f aca="false" t="array" ref="H2886:H2886">SUM(IF($E$17:$E$2778=E2886,$H$17:$H$2778,0))</f>
        <v>0</v>
      </c>
    </row>
    <row r="2887" s="112" customFormat="true" ht="63.75" hidden="true" customHeight="true" outlineLevel="0" collapsed="false">
      <c r="A2887" s="150" t="s">
        <v>784</v>
      </c>
      <c r="B2887" s="150" t="n">
        <v>1</v>
      </c>
      <c r="C2887" s="151" t="str">
        <f aca="false">INDEX((klasyfikacja!$B$2:$B$136),MATCH(A2887,klasyfikacja!$A$2:$A$136,0))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887" s="152"/>
      <c r="E2887" s="153" t="n">
        <v>6209</v>
      </c>
      <c r="F2887" s="154" t="n">
        <f aca="false">SUM(G2887:H2887)</f>
        <v>0</v>
      </c>
      <c r="G2887" s="155" t="n">
        <f aca="false" t="array" ref="G2887:G2887">SUM(IF($E$17:$E$2778=E2887,$G$17:$G$2778,0))</f>
        <v>0</v>
      </c>
      <c r="H2887" s="155" t="n">
        <f aca="false" t="array" ref="H2887:H2887">SUM(IF($E$17:$E$2778=E2887,$H$17:$H$2778,0))</f>
        <v>0</v>
      </c>
    </row>
    <row r="2888" s="112" customFormat="true" ht="37.5" hidden="true" customHeight="true" outlineLevel="0" collapsed="false">
      <c r="A2888" s="150" t="s">
        <v>786</v>
      </c>
      <c r="B2888" s="150" t="n">
        <v>1</v>
      </c>
      <c r="C2888" s="151" t="str">
        <f aca="false">INDEX((klasyfikacja!$B$2:$B$136),MATCH(A2888,klasyfikacja!$A$2:$A$136,0))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888" s="152"/>
      <c r="E2888" s="153" t="n">
        <v>6257</v>
      </c>
      <c r="F2888" s="154" t="n">
        <f aca="false">SUM(G2888:H2888)</f>
        <v>306785167</v>
      </c>
      <c r="G2888" s="155" t="n">
        <f aca="false" t="array" ref="G2888:G2888">SUM(IF($E$17:$E$2778=E2888,$G$17:$G$2778,0))</f>
        <v>204464801</v>
      </c>
      <c r="H2888" s="155" t="n">
        <f aca="false" t="array" ref="H2888:H2888">SUM(IF($E$17:$E$2778=E2888,$H$17:$H$2778,0))</f>
        <v>102320366</v>
      </c>
    </row>
    <row r="2889" s="112" customFormat="true" ht="63.75" hidden="true" customHeight="false" outlineLevel="0" collapsed="false">
      <c r="A2889" s="150" t="s">
        <v>787</v>
      </c>
      <c r="B2889" s="150" t="n">
        <v>1</v>
      </c>
      <c r="C2889" s="151" t="str">
        <f aca="false">INDEX((klasyfikacja!$B$2:$B$136),MATCH(A2889,klasyfikacja!$A$2:$A$136,0))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889" s="152"/>
      <c r="E2889" s="153" t="n">
        <v>6258</v>
      </c>
      <c r="F2889" s="154" t="n">
        <f aca="false">SUM(G2889:H2889)</f>
        <v>0</v>
      </c>
      <c r="G2889" s="155" t="n">
        <f aca="false" t="array" ref="G2889:G2889">SUM(IF($E$17:$E$2778=E2889,$G$17:$G$2778,0))</f>
        <v>0</v>
      </c>
      <c r="H2889" s="155" t="n">
        <f aca="false" t="array" ref="H2889:H2889">SUM(IF($E$17:$E$2778=E2889,$H$17:$H$2778,0))</f>
        <v>0</v>
      </c>
    </row>
    <row r="2890" s="112" customFormat="true" ht="63.75" hidden="true" customHeight="false" outlineLevel="0" collapsed="false">
      <c r="A2890" s="49" t="s">
        <v>788</v>
      </c>
      <c r="B2890" s="49" t="n">
        <v>1</v>
      </c>
      <c r="C2890" s="50" t="str">
        <f aca="false">INDEX((klasyfikacja!$B$2:$B$136),MATCH(A2890,klasyfikacja!$A$2:$A$136,0))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890" s="98"/>
      <c r="E2890" s="102" t="n">
        <v>6259</v>
      </c>
      <c r="F2890" s="154" t="n">
        <f aca="false">SUM(G2890:H2890)</f>
        <v>1308578</v>
      </c>
      <c r="G2890" s="155" t="n">
        <f aca="false" t="array" ref="G2890:G2890">SUM(IF($E$17:$E$2778=E2890,$G$17:$G$2778,0))</f>
        <v>1308578</v>
      </c>
      <c r="H2890" s="155" t="n">
        <f aca="false" t="array" ref="H2890:H2890">SUM(IF($E$17:$E$2778=E2890,$H$17:$H$2778,0))</f>
        <v>0</v>
      </c>
    </row>
    <row r="2891" s="112" customFormat="true" ht="25.5" hidden="true" customHeight="false" outlineLevel="0" collapsed="false">
      <c r="A2891" s="150" t="s">
        <v>789</v>
      </c>
      <c r="B2891" s="150" t="n">
        <v>1</v>
      </c>
      <c r="C2891" s="151" t="str">
        <f aca="false">INDEX((klasyfikacja!$B$2:$B$136),MATCH(A2891,klasyfikacja!$A$2:$A$136,0))</f>
        <v>Dotacja otrzymana z państwowych funduszy celowych na finansowanie lub dofinansowanie kosztów realizacji inwestycji i zakupów inwestycyjnych jednostek sektora finansów publicznych</v>
      </c>
      <c r="D2891" s="152"/>
      <c r="E2891" s="153" t="n">
        <v>6260</v>
      </c>
      <c r="F2891" s="156" t="n">
        <f aca="false">SUM(G2891:H2891)</f>
        <v>0</v>
      </c>
      <c r="G2891" s="155" t="n">
        <f aca="false" t="array" ref="G2891:G2891">SUM(IF($E$17:$E$2778=E2891,$G$17:$G$2778,0))</f>
        <v>0</v>
      </c>
      <c r="H2891" s="155" t="n">
        <f aca="false" t="array" ref="H2891:H2891">SUM(IF($E$17:$E$2778=E2891,$H$17:$H$2778,0))</f>
        <v>0</v>
      </c>
    </row>
    <row r="2892" s="112" customFormat="true" ht="38.25" hidden="true" customHeight="false" outlineLevel="0" collapsed="false">
      <c r="A2892" s="150" t="s">
        <v>791</v>
      </c>
      <c r="B2892" s="150" t="n">
        <v>1</v>
      </c>
      <c r="C2892" s="151" t="str">
        <f aca="false">INDEX((klasyfikacja!$B$2:$B$136),MATCH(A2892,klasyfikacja!$A$2:$A$136,0))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892" s="152"/>
      <c r="E2892" s="153" t="n">
        <v>6280</v>
      </c>
      <c r="F2892" s="156" t="n">
        <f aca="false">SUM(G2892:H2892)</f>
        <v>0</v>
      </c>
      <c r="G2892" s="155" t="n">
        <f aca="false" t="array" ref="G2892:G2892">SUM(IF($E$17:$E$2778=E2892,$G$17:$G$2778,0))</f>
        <v>0</v>
      </c>
      <c r="H2892" s="155" t="n">
        <f aca="false" t="array" ref="H2892:H2892">SUM(IF($E$17:$E$2778=E2892,$H$17:$H$2778,0))</f>
        <v>0</v>
      </c>
    </row>
    <row r="2893" s="112" customFormat="true" ht="51" hidden="true" customHeight="false" outlineLevel="0" collapsed="false">
      <c r="A2893" s="150" t="s">
        <v>793</v>
      </c>
      <c r="B2893" s="150" t="n">
        <v>1</v>
      </c>
      <c r="C2893" s="157" t="str">
        <f aca="false">INDEX((klasyfikacja!$B$2:$B$136),MATCH(A2893,klasyfikacja!$A$2:$A$136,0))</f>
        <v>Środki otrzymane od pozostałych jednostek zaliczanych do sektora finansów publicznych na finansowanie lub dofinansowanie kosztów realizacji inwestycji i zakupów inwestycyjnych jednostek zaliczanych do sektora finansów publicznych (Współfinansowanie programów realizowanych ze środków bezzwrotnych pochodzących z Unii Europejskiej)</v>
      </c>
      <c r="D2893" s="152"/>
      <c r="E2893" s="153" t="n">
        <v>6282</v>
      </c>
      <c r="F2893" s="156" t="n">
        <f aca="false">SUM(G2893:H2893)</f>
        <v>0</v>
      </c>
      <c r="G2893" s="155" t="n">
        <f aca="false" t="array" ref="G2893:G2893">SUM(IF($E$17:$E$2778=E2893,$G$17:$G$2778,0))</f>
        <v>0</v>
      </c>
      <c r="H2893" s="155" t="n">
        <f aca="false" t="array" ref="H2893:H2893">SUM(IF($E$17:$E$2778=E2893,$H$17:$H$2778,0))</f>
        <v>0</v>
      </c>
    </row>
    <row r="2894" s="112" customFormat="true" ht="25.5" hidden="true" customHeight="false" outlineLevel="0" collapsed="false">
      <c r="A2894" s="150" t="s">
        <v>795</v>
      </c>
      <c r="B2894" s="150" t="n">
        <v>1</v>
      </c>
      <c r="C2894" s="151" t="str">
        <f aca="false">INDEX((klasyfikacja!$B$2:$B$136),MATCH(A2894,klasyfikacja!$A$2:$A$136,0))</f>
        <v>Środki na dofinansowanie własnych inwestycji gmin, powiatów (związków gmin, związków powiatowo-gminnych, związków powiatów), samorządów województw, pozyskane z innych źródeł</v>
      </c>
      <c r="D2894" s="152"/>
      <c r="E2894" s="153" t="n">
        <v>6290</v>
      </c>
      <c r="F2894" s="154" t="n">
        <f aca="false">SUM(G2894:H2894)</f>
        <v>5176960</v>
      </c>
      <c r="G2894" s="155" t="n">
        <f aca="false" t="array" ref="G2894:G2894">SUM(IF($E$17:$E$2778=E2894,$G$17:$G$2778,0))</f>
        <v>5176960</v>
      </c>
      <c r="H2894" s="155" t="n">
        <f aca="false" t="array" ref="H2894:H2894">SUM(IF($E$17:$E$2778=E2894,$H$17:$H$2778,0))</f>
        <v>0</v>
      </c>
    </row>
    <row r="2895" s="112" customFormat="true" ht="38.25" hidden="true" customHeight="true" outlineLevel="0" collapsed="false">
      <c r="A2895" s="150" t="s">
        <v>797</v>
      </c>
      <c r="B2895" s="150" t="n">
        <v>1</v>
      </c>
      <c r="C2895" s="151" t="str">
        <f aca="false">INDEX((klasyfikacja!$B$2:$B$136),MATCH(A2895,klasyfikacja!$A$2:$A$136,0))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2895" s="152"/>
      <c r="E2895" s="153" t="n">
        <v>6291</v>
      </c>
      <c r="F2895" s="154" t="n">
        <f aca="false">SUM(G2895:H2895)</f>
        <v>244132</v>
      </c>
      <c r="G2895" s="155" t="n">
        <f aca="false" t="array" ref="G2895:G2895">SUM(IF($E$17:$E$2778=E2895,$G$17:$G$2778,0))</f>
        <v>244132</v>
      </c>
      <c r="H2895" s="155" t="n">
        <f aca="false" t="array" ref="H2895:H2895">SUM(IF($E$17:$E$2778=E2895,$H$17:$H$2778,0))</f>
        <v>0</v>
      </c>
    </row>
    <row r="2896" s="112" customFormat="true" ht="38.25" hidden="true" customHeight="true" outlineLevel="0" collapsed="false">
      <c r="A2896" s="150" t="s">
        <v>799</v>
      </c>
      <c r="B2896" s="150" t="n">
        <v>1</v>
      </c>
      <c r="C2896" s="151" t="str">
        <f aca="false">INDEX((klasyfikacja!$B$2:$B$136),MATCH(A2896,klasyfikacja!$A$2:$A$136,0))</f>
        <v>Środki na dofinansowanie własnych inwestycji gmin, powiatów (związków gmin, związków powiatowo-gminnych, związków powiatów), samorządów województw, pozyskane z innych źródeł (Finansowanie z innych środków bezzwrotnych)</v>
      </c>
      <c r="D2896" s="152"/>
      <c r="E2896" s="153" t="n">
        <v>6295</v>
      </c>
      <c r="F2896" s="154" t="n">
        <f aca="false">SUM(G2896:H2896)</f>
        <v>0</v>
      </c>
      <c r="G2896" s="155" t="n">
        <f aca="false" t="array" ref="G2896:G2896">SUM(IF($E$17:$E$2778=E2896,$G$17:$G$2778,0))</f>
        <v>0</v>
      </c>
      <c r="H2896" s="155" t="n">
        <f aca="false" t="array" ref="H2896:H2896">SUM(IF($E$17:$E$2778=E2896,$H$17:$H$2778,0))</f>
        <v>0</v>
      </c>
    </row>
    <row r="2897" s="112" customFormat="true" ht="38.25" hidden="true" customHeight="true" outlineLevel="0" collapsed="false">
      <c r="A2897" s="150" t="s">
        <v>801</v>
      </c>
      <c r="B2897" s="150" t="n">
        <v>1</v>
      </c>
      <c r="C2897" s="151" t="str">
        <f aca="false">INDEX((klasyfikacja!$B$2:$B$136),MATCH(A2897,klasyfikacja!$A$2:$A$136,0))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897" s="152"/>
      <c r="E2897" s="153" t="n">
        <v>6296</v>
      </c>
      <c r="F2897" s="154" t="n">
        <f aca="false">SUM(G2897:H2897)</f>
        <v>0</v>
      </c>
      <c r="G2897" s="155" t="n">
        <f aca="false" t="array" ref="G2897:G2897">SUM(IF($E$17:$E$2778=E2897,$G$17:$G$2778,0))</f>
        <v>0</v>
      </c>
      <c r="H2897" s="155" t="n">
        <f aca="false" t="array" ref="H2897:H2897">SUM(IF($E$17:$E$2778=E2897,$H$17:$H$2778,0))</f>
        <v>0</v>
      </c>
    </row>
    <row r="2898" s="112" customFormat="true" ht="38.25" hidden="true" customHeight="true" outlineLevel="0" collapsed="false">
      <c r="A2898" s="150" t="s">
        <v>803</v>
      </c>
      <c r="B2898" s="150" t="n">
        <v>1</v>
      </c>
      <c r="C2898" s="151" t="str">
        <f aca="false">INDEX((klasyfikacja!$B$2:$B$136),MATCH(A2898,klasyfikacja!$A$2:$A$136,0))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898" s="152"/>
      <c r="E2898" s="153" t="n">
        <v>6297</v>
      </c>
      <c r="F2898" s="154" t="n">
        <f aca="false">SUM(G2898:H2898)</f>
        <v>0</v>
      </c>
      <c r="G2898" s="155" t="n">
        <f aca="false" t="array" ref="G2898:G2898">SUM(IF($E$17:$E$2778=E2898,$G$17:$G$2778,0))</f>
        <v>0</v>
      </c>
      <c r="H2898" s="155" t="n">
        <f aca="false" t="array" ref="H2898:H2898">SUM(IF($E$17:$E$2778=E2898,$H$17:$H$2778,0))</f>
        <v>0</v>
      </c>
    </row>
    <row r="2899" s="112" customFormat="true" ht="63.75" hidden="true" customHeight="true" outlineLevel="0" collapsed="false">
      <c r="A2899" s="150" t="s">
        <v>805</v>
      </c>
      <c r="B2899" s="150" t="n">
        <v>1</v>
      </c>
      <c r="C2899" s="151" t="str">
        <f aca="false">INDEX((klasyfikacja!$B$2:$B$136),MATCH(A2899,klasyfikacja!$A$2:$A$136,0))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899" s="152"/>
      <c r="E2899" s="153" t="n">
        <v>6298</v>
      </c>
      <c r="F2899" s="154" t="n">
        <f aca="false">SUM(G2899:H2899)</f>
        <v>0</v>
      </c>
      <c r="G2899" s="155" t="n">
        <f aca="false" t="array" ref="G2899:G2899">SUM(IF($E$17:$E$2778=E2899,$G$17:$G$2778,0))</f>
        <v>0</v>
      </c>
      <c r="H2899" s="155" t="n">
        <f aca="false" t="array" ref="H2899:H2899">SUM(IF($E$17:$E$2778=E2899,$H$17:$H$2778,0))</f>
        <v>0</v>
      </c>
    </row>
    <row r="2900" s="112" customFormat="true" ht="54" hidden="true" customHeight="true" outlineLevel="0" collapsed="false">
      <c r="A2900" s="150" t="s">
        <v>807</v>
      </c>
      <c r="B2900" s="150" t="n">
        <v>1</v>
      </c>
      <c r="C2900" s="157" t="str">
        <f aca="false">INDEX((klasyfikacja!$B$2:$B$136),MATCH(A2900,klasyfikacja!$A$2:$A$136,0))</f>
        <v>Środki na dofinansowanie własnych inwestycji gmin, powiatów (związków gmin, związków powiatowo-gminnych, związków powiatów), samorządów województw, pozyskane z innych źródeł (Współfinansowanie programów i projektów realizowanych ze środków, o których mowa w art. 5 ust. 3 ustawy, z wyłączeniem środków, o których mowa w art. 5 ust. 3 pkt 2, pkt 5 lit. c i d oraz pkt 6 ustawy)</v>
      </c>
      <c r="D2900" s="152"/>
      <c r="E2900" s="153" t="n">
        <v>6299</v>
      </c>
      <c r="F2900" s="154" t="n">
        <f aca="false">SUM(G2900:H2900)</f>
        <v>0</v>
      </c>
      <c r="G2900" s="155" t="n">
        <f aca="false" t="array" ref="G2900:G2900">SUM(IF($E$17:$E$2778=E2900,$G$17:$G$2778,0))</f>
        <v>0</v>
      </c>
      <c r="H2900" s="155" t="n">
        <f aca="false" t="array" ref="H2900:H2900">SUM(IF($E$17:$E$2778=E2900,$H$17:$H$2778,0))</f>
        <v>0</v>
      </c>
    </row>
    <row r="2901" s="112" customFormat="true" ht="25.5" hidden="true" customHeight="true" outlineLevel="0" collapsed="false">
      <c r="A2901" s="150" t="s">
        <v>809</v>
      </c>
      <c r="B2901" s="150" t="n">
        <v>1</v>
      </c>
      <c r="C2901" s="151" t="str">
        <f aca="false">INDEX((klasyfikacja!$B$2:$B$136),MATCH(A2901,klasyfikacja!$A$2:$A$136,0))</f>
        <v>Dotacja celowa otrzymana z tytułu pomocy finansowej udzielanej między jednostkami samorządu terytorialnego na dofinansowanie własnych zadań inwestycyjnych i zakupów inwestycyjnych</v>
      </c>
      <c r="D2901" s="152"/>
      <c r="E2901" s="153" t="n">
        <v>6300</v>
      </c>
      <c r="F2901" s="154" t="n">
        <f aca="false">SUM(G2901:H2901)</f>
        <v>5905937</v>
      </c>
      <c r="G2901" s="155" t="n">
        <f aca="false" t="array" ref="G2901:G2901">SUM(IF($E$17:$E$2778=E2901,$G$17:$G$2778,0))</f>
        <v>5905937</v>
      </c>
      <c r="H2901" s="155" t="n">
        <f aca="false" t="array" ref="H2901:H2901">SUM(IF($E$17:$E$2778=E2901,$H$17:$H$2778,0))</f>
        <v>0</v>
      </c>
    </row>
    <row r="2902" s="112" customFormat="true" ht="25.5" hidden="true" customHeight="true" outlineLevel="0" collapsed="false">
      <c r="A2902" s="150" t="s">
        <v>811</v>
      </c>
      <c r="B2902" s="150" t="n">
        <v>1</v>
      </c>
      <c r="C2902" s="151" t="str">
        <f aca="false">INDEX((klasyfikacja!$B$2:$B$136),MATCH(A2902,klasyfikacja!$A$2:$A$136,0))</f>
        <v>Dotacja celowa otrzymana z budżetu państwa na inwestycje i zakupy inwestycyjne z zakresu administracji rządowej oraz innych zadań zleconych gminom ustawami</v>
      </c>
      <c r="D2902" s="152"/>
      <c r="E2902" s="153" t="n">
        <v>6310</v>
      </c>
      <c r="F2902" s="154" t="n">
        <f aca="false">SUM(G2902:H2902)</f>
        <v>0</v>
      </c>
      <c r="G2902" s="155" t="n">
        <f aca="false" t="array" ref="G2902:G2902">SUM(IF($E$17:$E$2778=E2902,$G$17:$G$2778,0))</f>
        <v>0</v>
      </c>
      <c r="H2902" s="155" t="n">
        <f aca="false" t="array" ref="H2902:H2902">SUM(IF($E$17:$E$2778=E2902,$H$17:$H$2778,0))</f>
        <v>0</v>
      </c>
    </row>
    <row r="2903" s="112" customFormat="true" ht="25.5" hidden="true" customHeight="true" outlineLevel="0" collapsed="false">
      <c r="A2903" s="150" t="s">
        <v>813</v>
      </c>
      <c r="B2903" s="150" t="n">
        <v>1</v>
      </c>
      <c r="C2903" s="151" t="str">
        <f aca="false">INDEX((klasyfikacja!$B$2:$B$136),MATCH(A2903,klasyfikacja!$A$2:$A$136,0))</f>
        <v>Dotacja celowa otrzymana z budżetu państwa na inwestycje i zakupy inwestycyjne realizowane przez gminę na podstawie porozumień z organami administracji rządowej</v>
      </c>
      <c r="D2903" s="152"/>
      <c r="E2903" s="153" t="n">
        <v>6320</v>
      </c>
      <c r="F2903" s="154" t="n">
        <f aca="false">SUM(G2903:H2903)</f>
        <v>0</v>
      </c>
      <c r="G2903" s="155" t="n">
        <f aca="false" t="array" ref="G2903:G2903">SUM(IF($E$17:$E$2778=E2903,$G$17:$G$2778,0))</f>
        <v>0</v>
      </c>
      <c r="H2903" s="155" t="n">
        <f aca="false" t="array" ref="H2903:H2903">SUM(IF($E$17:$E$2778=E2903,$H$17:$H$2778,0))</f>
        <v>0</v>
      </c>
    </row>
    <row r="2904" customFormat="false" ht="25.5" hidden="true" customHeight="true" outlineLevel="0" collapsed="false">
      <c r="A2904" s="150" t="s">
        <v>815</v>
      </c>
      <c r="B2904" s="150" t="n">
        <v>1</v>
      </c>
      <c r="C2904" s="151" t="str">
        <f aca="false">INDEX((klasyfikacja!$B$2:$B$136),MATCH(A2904,klasyfikacja!$A$2:$A$136,0))</f>
        <v>Dotacja celowa otrzymana z budżetu państwa na realizację inwestycji i zakupów inwestycyjnych własnych gmin (związków gmin, związków powiatowo-gminnych)</v>
      </c>
      <c r="D2904" s="161"/>
      <c r="E2904" s="153" t="n">
        <v>6330</v>
      </c>
      <c r="F2904" s="154" t="n">
        <f aca="false">SUM(G2904:H2904)</f>
        <v>0</v>
      </c>
      <c r="G2904" s="155" t="n">
        <f aca="false" t="array" ref="G2904:G2904">SUM(IF($E$17:$E$2778=E2904,$G$17:$G$2778,0))</f>
        <v>0</v>
      </c>
      <c r="H2904" s="155" t="n">
        <f aca="false" t="array" ref="H2904:H2904">SUM(IF($E$17:$E$2778=E2904,$H$17:$H$2778,0))</f>
        <v>0</v>
      </c>
    </row>
    <row r="2905" customFormat="false" ht="38.25" hidden="true" customHeight="true" outlineLevel="0" collapsed="false">
      <c r="A2905" s="150" t="s">
        <v>817</v>
      </c>
      <c r="B2905" s="49" t="n">
        <v>1</v>
      </c>
      <c r="C2905" s="151" t="str">
        <f aca="false">INDEX((klasyfikacja!$B$2:$B$136),MATCH(A2905,klasyfikacja!$A$2:$A$136,0))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905" s="161"/>
      <c r="E2905" s="153" t="n">
        <v>6340</v>
      </c>
      <c r="F2905" s="154" t="n">
        <f aca="false">SUM(G2905:H2905)</f>
        <v>0</v>
      </c>
      <c r="G2905" s="155" t="n">
        <f aca="false" t="array" ref="G2905:G2905">SUM(IF($E$17:$E$2778=E2905,$G$17:$G$2778,0))</f>
        <v>0</v>
      </c>
      <c r="H2905" s="155" t="n">
        <f aca="false" t="array" ref="H2905:H2905">SUM(IF($E$17:$E$2778=E2905,$H$17:$H$2778,0))</f>
        <v>0</v>
      </c>
    </row>
    <row r="2906" customFormat="false" ht="25.5" hidden="true" customHeight="true" outlineLevel="0" collapsed="false">
      <c r="A2906" s="150" t="s">
        <v>821</v>
      </c>
      <c r="B2906" s="150" t="n">
        <v>1</v>
      </c>
      <c r="C2906" s="151" t="str">
        <f aca="false">INDEX((klasyfikacja!$B$2:$B$136),MATCH(A2906,klasyfikacja!$A$2:$A$136,0))</f>
        <v>Dotacja celowa otrzymana z budżetu państwa na inwestycje i zakupy inwestycyjne z zakresu administracji rządowej oraz inne zadania zlecone ustawami realizowane przez powiat</v>
      </c>
      <c r="D2906" s="161"/>
      <c r="E2906" s="153" t="n">
        <v>6410</v>
      </c>
      <c r="F2906" s="154" t="n">
        <f aca="false">SUM(G2906:H2906)</f>
        <v>0</v>
      </c>
      <c r="G2906" s="155" t="n">
        <f aca="false" t="array" ref="G2906:G2906">SUM(IF($E$17:$E$2778=E2906,$G$17:$G$2778,0))</f>
        <v>0</v>
      </c>
      <c r="H2906" s="155" t="n">
        <f aca="false" t="array" ref="H2906:H2906">SUM(IF($E$17:$E$2778=E2906,$H$17:$H$2778,0))</f>
        <v>0</v>
      </c>
    </row>
    <row r="2907" customFormat="false" ht="12.75" hidden="true" customHeight="true" outlineLevel="0" collapsed="false">
      <c r="A2907" s="150" t="s">
        <v>823</v>
      </c>
      <c r="B2907" s="150"/>
      <c r="C2907" s="151" t="str">
        <f aca="false">INDEX((klasyfikacja!$B$2:$B$136),MATCH(A2907,klasyfikacja!$A$2:$A$136,0))</f>
        <v>Dotacja celowa otrzymana z budżetu państwa na inwestycje i zakupy inwestycyjne realizowane przez powiat na podstawie porozumień z organami administracji rządowej</v>
      </c>
      <c r="D2907" s="162"/>
      <c r="E2907" s="153" t="n">
        <v>6420</v>
      </c>
      <c r="F2907" s="154" t="n">
        <f aca="false">SUM(G2907:H2907)</f>
        <v>0</v>
      </c>
      <c r="G2907" s="155" t="n">
        <f aca="false" t="array" ref="G2907:G2907">SUM(IF($E$17:$E$2778=E2907,$G$17:$G$2778,0))</f>
        <v>0</v>
      </c>
      <c r="H2907" s="155" t="n">
        <f aca="false" t="array" ref="H2907:H2907">SUM(IF($E$17:$E$2778=E2907,$H$17:$H$2778,0))</f>
        <v>0</v>
      </c>
    </row>
    <row r="2908" customFormat="false" ht="12" hidden="true" customHeight="true" outlineLevel="0" collapsed="false">
      <c r="A2908" s="150" t="s">
        <v>825</v>
      </c>
      <c r="B2908" s="150" t="n">
        <v>1</v>
      </c>
      <c r="C2908" s="151" t="str">
        <f aca="false">INDEX((klasyfikacja!$B$2:$B$136),MATCH(A2908,klasyfikacja!$A$2:$A$136,0))</f>
        <v>Dotacja celowa otrzymana z budżetu państwa na realizację inwestycji i zakupów inwestycyjnych własnych powiatu</v>
      </c>
      <c r="D2908" s="163"/>
      <c r="E2908" s="153" t="n">
        <v>6430</v>
      </c>
      <c r="F2908" s="154" t="n">
        <f aca="false">SUM(G2908:H2908)</f>
        <v>0</v>
      </c>
      <c r="G2908" s="155" t="n">
        <f aca="false" t="array" ref="G2908:G2908">SUM(IF($E$17:$E$2778=E2908,$G$17:$G$2778,0))</f>
        <v>0</v>
      </c>
      <c r="H2908" s="155" t="n">
        <f aca="false" t="array" ref="H2908:H2908">SUM(IF($E$17:$E$2778=E2908,$H$17:$H$2778,0))</f>
        <v>0</v>
      </c>
    </row>
    <row r="2909" customFormat="false" ht="38.25" hidden="true" customHeight="true" outlineLevel="0" collapsed="false">
      <c r="A2909" s="49" t="s">
        <v>827</v>
      </c>
      <c r="B2909" s="49"/>
      <c r="C2909" s="50" t="str">
        <f aca="false">INDEX((klasyfikacja!$B$2:$B$136),MATCH(A2909,klasyfikacja!$A$2:$A$136,0))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909" s="163"/>
      <c r="E2909" s="153" t="n">
        <v>6440</v>
      </c>
      <c r="F2909" s="154" t="n">
        <f aca="false">SUM(G2909:H2909)</f>
        <v>0</v>
      </c>
      <c r="G2909" s="155" t="n">
        <f aca="false" t="array" ref="G2909:G2909">SUM(IF($E$17:$E$2778=E2909,$G$17:$G$2778,0))</f>
        <v>0</v>
      </c>
      <c r="H2909" s="155" t="n">
        <f aca="false" t="array" ref="H2909:H2909">SUM(IF($E$17:$E$2778=E2909,$H$17:$H$2778,0))</f>
        <v>0</v>
      </c>
    </row>
    <row r="2910" customFormat="false" ht="12.75" hidden="true" customHeight="true" outlineLevel="0" collapsed="false">
      <c r="A2910" s="150" t="s">
        <v>829</v>
      </c>
      <c r="B2910" s="150"/>
      <c r="C2910" s="151" t="str">
        <f aca="false">INDEX((klasyfikacja!$B$2:$B$136),MATCH(A2910,klasyfikacja!$A$2:$A$136,0))</f>
        <v>Dotacja celowa otrzymana z gminy na inwestycje i zakupy inwestycyjne realizowane na podstawie porozumień (umów) między jednostkami samorządu terytorialnego</v>
      </c>
      <c r="D2910" s="164"/>
      <c r="E2910" s="153" t="n">
        <v>6610</v>
      </c>
      <c r="F2910" s="154" t="n">
        <f aca="false">SUM(G2910:H2910)</f>
        <v>0</v>
      </c>
      <c r="G2910" s="155" t="n">
        <f aca="false" t="array" ref="G2910:G2910">SUM(IF($E$17:$E$2778=E2910,$G$17:$G$2778,0))</f>
        <v>0</v>
      </c>
      <c r="H2910" s="155" t="n">
        <f aca="false" t="array" ref="H2910:H2910">SUM(IF($E$17:$E$2778=E2910,$H$17:$H$2778,0))</f>
        <v>0</v>
      </c>
    </row>
    <row r="2911" customFormat="false" ht="25.5" hidden="true" customHeight="true" outlineLevel="0" collapsed="false">
      <c r="A2911" s="150" t="s">
        <v>831</v>
      </c>
      <c r="B2911" s="150" t="n">
        <v>1</v>
      </c>
      <c r="C2911" s="151" t="str">
        <f aca="false">INDEX((klasyfikacja!$B$2:$B$136),MATCH(A2911,klasyfikacja!$A$2:$A$136,0))</f>
        <v>Dotacja celowa otrzymana z powiatu na inwestycje i zakupy inwestycyjne realizowane na podstawie porozumień (umów) między jednostkami samorządu terytorialnego</v>
      </c>
      <c r="D2911" s="163"/>
      <c r="E2911" s="153" t="n">
        <v>6620</v>
      </c>
      <c r="F2911" s="154" t="n">
        <f aca="false">SUM(G2911:H2911)</f>
        <v>0</v>
      </c>
      <c r="G2911" s="155" t="n">
        <f aca="false" t="array" ref="G2911:G2911">SUM(IF($E$17:$E$2778=E2911,$G$17:$G$2778,0))</f>
        <v>0</v>
      </c>
      <c r="H2911" s="155" t="n">
        <f aca="false" t="array" ref="H2911:H2911">SUM(IF($E$17:$E$2778=E2911,$H$17:$H$2778,0))</f>
        <v>0</v>
      </c>
    </row>
    <row r="2912" customFormat="false" ht="25.5" hidden="true" customHeight="true" outlineLevel="0" collapsed="false">
      <c r="A2912" s="150" t="s">
        <v>833</v>
      </c>
      <c r="B2912" s="150" t="n">
        <v>1</v>
      </c>
      <c r="C2912" s="151" t="str">
        <f aca="false">INDEX((klasyfikacja!$B$2:$B$136),MATCH(A2912,klasyfikacja!$A$2:$A$136,0))</f>
        <v>Dotacja celowa otrzymana z samorządu województwa na inwestycje i zakupy inwestycyjne realizowane na podstawie porozumień (umów) między jednostkami samorządu terytorialnego</v>
      </c>
      <c r="D2912" s="163"/>
      <c r="E2912" s="153" t="n">
        <v>6630</v>
      </c>
      <c r="F2912" s="154" t="n">
        <f aca="false">SUM(G2912:H2912)</f>
        <v>0</v>
      </c>
      <c r="G2912" s="155" t="n">
        <f aca="false" t="array" ref="G2912:G2912">SUM(IF($E$17:$E$2778=E2912,$G$17:$G$2778,0))</f>
        <v>0</v>
      </c>
      <c r="H2912" s="155" t="n">
        <f aca="false" t="array" ref="H2912:H2912">SUM(IF($E$17:$E$2778=E2912,$H$17:$H$2778,0))</f>
        <v>0</v>
      </c>
    </row>
    <row r="2913" customFormat="false" ht="51" hidden="true" customHeight="true" outlineLevel="0" collapsed="false">
      <c r="A2913" s="150" t="s">
        <v>835</v>
      </c>
      <c r="B2913" s="150"/>
      <c r="C2913" s="151" t="str">
        <f aca="false">INDEX((klasyfikacja!$B$2:$B$136),MATCH(A2913,klasyfikacja!$A$2:$A$136,0))</f>
        <v>Dotacja celowa otrzymana z samorządu województwa na inwestycje i zakupy inwestycyjne realizowane na podstawie porozumień (umów) między jednostkami samorządu terytorialnego (Współfinansowanie programów i projektów realizowanych ze środków, o których mowa w art. 5 ust. 3 ustawy, z wyłączeniem środków, o których mowa w art. 5 ust. 3 pkt 2, pkt 5 lit. c i d oraz pkt 6 ustawy)</v>
      </c>
      <c r="D2913" s="163"/>
      <c r="E2913" s="153" t="n">
        <v>6639</v>
      </c>
      <c r="F2913" s="154" t="n">
        <f aca="false">SUM(G2913:H2913)</f>
        <v>0</v>
      </c>
      <c r="G2913" s="155" t="n">
        <f aca="false" t="array" ref="G2913:G2913">SUM(IF($E$17:$E$2778=E2913,$G$17:$G$2778,0))</f>
        <v>0</v>
      </c>
      <c r="H2913" s="155" t="n">
        <f aca="false" t="array" ref="H2913:H2913">SUM(IF($E$17:$E$2778=E2913,$H$17:$H$2778,0))</f>
        <v>0</v>
      </c>
    </row>
    <row r="2914" customFormat="false" ht="38.25" hidden="true" customHeight="true" outlineLevel="0" collapsed="false">
      <c r="A2914" s="150" t="s">
        <v>837</v>
      </c>
      <c r="B2914" s="150" t="n">
        <v>1</v>
      </c>
      <c r="C2914" s="151" t="str">
        <f aca="false">INDEX((klasyfikacja!$B$2:$B$136),MATCH(A2914,klasyfikacja!$A$2:$A$136,0))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914" s="152"/>
      <c r="E2914" s="153" t="n">
        <v>6660</v>
      </c>
      <c r="F2914" s="154" t="n">
        <f aca="false">SUM(G2914:H2914)</f>
        <v>0</v>
      </c>
      <c r="G2914" s="155" t="n">
        <f aca="false" t="array" ref="G2914:G2914">SUM(IF($E$17:$E$2778=E2914,$G$17:$G$2778,0))</f>
        <v>0</v>
      </c>
      <c r="H2914" s="155" t="n">
        <f aca="false" t="array" ref="H2914:H2914">SUM(IF($E$17:$E$2778=E2914,$H$17:$H$2778,0))</f>
        <v>0</v>
      </c>
    </row>
    <row r="2915" customFormat="false" ht="25.5" hidden="true" customHeight="true" outlineLevel="0" collapsed="false">
      <c r="A2915" s="150" t="s">
        <v>839</v>
      </c>
      <c r="B2915" s="150" t="n">
        <v>1</v>
      </c>
      <c r="C2915" s="151" t="str">
        <f aca="false">INDEX((klasyfikacja!$B$2:$B$136),MATCH(A2915,klasyfikacja!$A$2:$A$136,0))</f>
        <v>Wpłata środków finansowych z niewykorzystanych w terminie wydatków, które nie wygasają z upływem roku budżetowego</v>
      </c>
      <c r="D2915" s="152"/>
      <c r="E2915" s="153" t="n">
        <v>6680</v>
      </c>
      <c r="F2915" s="154" t="n">
        <f aca="false">SUM(G2915:H2915)</f>
        <v>0</v>
      </c>
      <c r="G2915" s="155" t="n">
        <f aca="false" t="array" ref="G2915:G2915">SUM(IF($E$17:$E$2778=E2915,$G$17:$G$2778,0))</f>
        <v>0</v>
      </c>
      <c r="H2915" s="155" t="n">
        <f aca="false" t="array" ref="H2915:H2915">SUM(IF($E$17:$E$2778=E2915,$H$17:$H$2778,0))</f>
        <v>0</v>
      </c>
    </row>
    <row r="2916" customFormat="false" ht="15.75" hidden="true" customHeight="true" outlineLevel="0" collapsed="false">
      <c r="A2916" s="150" t="s">
        <v>841</v>
      </c>
      <c r="B2916" s="150" t="n">
        <v>1</v>
      </c>
      <c r="C2916" s="151" t="str">
        <f aca="false">INDEX((klasyfikacja!$B$2:$B$136),MATCH(A2916,klasyfikacja!$A$2:$A$136,0))</f>
        <v>Wpływy ze zwrotów niewykorzystanych dotacji oraz płatności, dotyczące dochodów majątkowych</v>
      </c>
      <c r="D2916" s="152"/>
      <c r="E2916" s="153" t="n">
        <v>6690</v>
      </c>
      <c r="F2916" s="154" t="n">
        <f aca="false">SUM(G2916:H2916)</f>
        <v>0</v>
      </c>
      <c r="G2916" s="155" t="n">
        <f aca="false" t="array" ref="G2916:G2916">SUM(IF($E$17:$E$2778=E2916,$G$17:$G$2778,0))</f>
        <v>0</v>
      </c>
      <c r="H2916" s="155" t="n">
        <f aca="false" t="array" ref="H2916:H2916">SUM(IF($E$17:$E$2778=E2916,$H$17:$H$2778,0))</f>
        <v>0</v>
      </c>
    </row>
    <row r="2917" customFormat="false" ht="2.25" hidden="true" customHeight="true" outlineLevel="0" collapsed="false">
      <c r="A2917" s="165"/>
      <c r="B2917" s="165"/>
      <c r="C2917" s="166"/>
      <c r="D2917" s="166"/>
      <c r="E2917" s="166"/>
      <c r="F2917" s="167"/>
      <c r="G2917" s="167"/>
      <c r="H2917" s="167"/>
    </row>
    <row r="2918" customFormat="false" ht="15" hidden="false" customHeight="true" outlineLevel="0" collapsed="false">
      <c r="A2918" s="168"/>
      <c r="B2918" s="168"/>
      <c r="C2918" s="169"/>
      <c r="D2918" s="169"/>
      <c r="E2918" s="169"/>
    </row>
    <row r="2919" customFormat="false" ht="15" hidden="false" customHeight="true" outlineLevel="0" collapsed="false">
      <c r="A2919" s="168"/>
      <c r="B2919" s="168"/>
      <c r="C2919" s="169"/>
      <c r="D2919" s="169"/>
      <c r="E2919" s="169"/>
    </row>
    <row r="2920" customFormat="false" ht="15" hidden="false" customHeight="true" outlineLevel="0" collapsed="false">
      <c r="A2920" s="168"/>
      <c r="B2920" s="168"/>
      <c r="C2920" s="169"/>
      <c r="D2920" s="169"/>
      <c r="E2920" s="169"/>
    </row>
    <row r="2921" customFormat="false" ht="15" hidden="false" customHeight="true" outlineLevel="0" collapsed="false">
      <c r="A2921" s="168"/>
      <c r="B2921" s="168"/>
      <c r="C2921" s="169"/>
      <c r="D2921" s="169"/>
      <c r="E2921" s="169"/>
    </row>
    <row r="2922" customFormat="false" ht="15" hidden="false" customHeight="true" outlineLevel="0" collapsed="false">
      <c r="A2922" s="168"/>
      <c r="B2922" s="168"/>
      <c r="C2922" s="169"/>
      <c r="D2922" s="169"/>
      <c r="E2922" s="169"/>
    </row>
    <row r="2923" customFormat="false" ht="15" hidden="false" customHeight="true" outlineLevel="0" collapsed="false">
      <c r="A2923" s="168"/>
      <c r="B2923" s="168"/>
      <c r="C2923" s="169"/>
      <c r="D2923" s="169"/>
      <c r="E2923" s="169"/>
    </row>
    <row r="2924" customFormat="false" ht="15" hidden="false" customHeight="true" outlineLevel="0" collapsed="false">
      <c r="A2924" s="168"/>
      <c r="B2924" s="168"/>
      <c r="C2924" s="169"/>
      <c r="D2924" s="169"/>
      <c r="E2924" s="169"/>
    </row>
    <row r="2925" customFormat="false" ht="15" hidden="false" customHeight="true" outlineLevel="0" collapsed="false">
      <c r="A2925" s="168"/>
      <c r="B2925" s="168"/>
      <c r="C2925" s="169"/>
      <c r="D2925" s="169"/>
      <c r="E2925" s="169"/>
    </row>
    <row r="2926" customFormat="false" ht="15" hidden="false" customHeight="true" outlineLevel="0" collapsed="false">
      <c r="A2926" s="168"/>
      <c r="B2926" s="168"/>
      <c r="C2926" s="169"/>
      <c r="D2926" s="169"/>
      <c r="E2926" s="169"/>
    </row>
  </sheetData>
  <autoFilter ref="A14:H2917">
    <filterColumn colId="5">
      <customFilters and="true">
        <customFilter operator="**none**" val=""/>
      </customFilters>
    </filterColumn>
  </autoFilter>
  <mergeCells count="6">
    <mergeCell ref="A7:H7"/>
    <mergeCell ref="A11:A13"/>
    <mergeCell ref="C11:C13"/>
    <mergeCell ref="F11:H11"/>
    <mergeCell ref="F12:F13"/>
    <mergeCell ref="G12:H12"/>
  </mergeCells>
  <printOptions headings="false" gridLines="false" gridLinesSet="true" horizontalCentered="true" verticalCentered="false"/>
  <pageMargins left="0.708333333333333" right="0.708333333333333" top="0.984027777777778" bottom="0.984027777777778" header="0.511811023622047" footer="0.511811023622047"/>
  <pageSetup paperSize="9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4" manualBreakCount="4">
    <brk id="893" man="true" max="16383" min="0"/>
    <brk id="1687" man="true" max="16383" min="0"/>
    <brk id="2079" man="true" max="16383" min="0"/>
    <brk id="2428" man="true" max="16383" min="0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851</v>
      </c>
      <c r="B1" s="0" t="s">
        <v>854</v>
      </c>
      <c r="C1" s="0" t="s">
        <v>8</v>
      </c>
      <c r="D1" s="0" t="s">
        <v>858</v>
      </c>
    </row>
    <row r="2" customFormat="false" ht="12.8" hidden="false" customHeight="false" outlineLevel="0" collapsed="false">
      <c r="A2" s="0" t="s">
        <v>859</v>
      </c>
      <c r="B2" s="0" t="n">
        <v>62795</v>
      </c>
      <c r="C2" s="0" t="n">
        <v>30000</v>
      </c>
      <c r="D2" s="0" t="n">
        <v>32795</v>
      </c>
    </row>
    <row r="3" customFormat="false" ht="12.8" hidden="false" customHeight="false" outlineLevel="0" collapsed="false">
      <c r="A3" s="0" t="s">
        <v>860</v>
      </c>
      <c r="B3" s="0" t="n">
        <v>62795</v>
      </c>
      <c r="C3" s="0" t="n">
        <v>30000</v>
      </c>
      <c r="D3" s="0" t="n">
        <v>32795</v>
      </c>
    </row>
    <row r="4" customFormat="false" ht="12.8" hidden="false" customHeight="false" outlineLevel="0" collapsed="false">
      <c r="A4" s="0" t="s">
        <v>896</v>
      </c>
      <c r="B4" s="0" t="n">
        <v>30000</v>
      </c>
      <c r="C4" s="0" t="n">
        <v>30000</v>
      </c>
    </row>
    <row r="5" customFormat="false" ht="12.8" hidden="false" customHeight="false" outlineLevel="0" collapsed="false">
      <c r="A5" s="0" t="s">
        <v>896</v>
      </c>
      <c r="B5" s="0" t="n">
        <v>32795</v>
      </c>
      <c r="D5" s="0" t="n">
        <v>32795</v>
      </c>
    </row>
    <row r="6" customFormat="false" ht="12.8" hidden="false" customHeight="false" outlineLevel="0" collapsed="false">
      <c r="A6" s="0" t="s">
        <v>874</v>
      </c>
      <c r="B6" s="0" t="n">
        <v>812872324</v>
      </c>
      <c r="C6" s="0" t="n">
        <v>709836193</v>
      </c>
      <c r="D6" s="0" t="n">
        <v>103036131</v>
      </c>
    </row>
    <row r="7" customFormat="false" ht="12.8" hidden="false" customHeight="false" outlineLevel="0" collapsed="false">
      <c r="A7" s="0" t="s">
        <v>860</v>
      </c>
      <c r="B7" s="0" t="n">
        <v>520354401</v>
      </c>
      <c r="C7" s="0" t="n">
        <v>519271678</v>
      </c>
      <c r="D7" s="0" t="n">
        <v>1082723</v>
      </c>
    </row>
    <row r="8" customFormat="false" ht="12.8" hidden="false" customHeight="false" outlineLevel="0" collapsed="false">
      <c r="A8" s="0" t="s">
        <v>896</v>
      </c>
      <c r="B8" s="0" t="n">
        <v>102000000</v>
      </c>
      <c r="C8" s="0" t="n">
        <v>102000000</v>
      </c>
    </row>
    <row r="9" customFormat="false" ht="12.8" hidden="false" customHeight="false" outlineLevel="0" collapsed="false">
      <c r="A9" s="0" t="s">
        <v>896</v>
      </c>
      <c r="B9" s="0" t="n">
        <v>450000</v>
      </c>
      <c r="C9" s="0" t="n">
        <v>450000</v>
      </c>
    </row>
    <row r="10" customFormat="false" ht="12.8" hidden="false" customHeight="false" outlineLevel="0" collapsed="false">
      <c r="A10" s="0" t="s">
        <v>896</v>
      </c>
      <c r="B10" s="0" t="n">
        <v>330950000</v>
      </c>
      <c r="C10" s="0" t="n">
        <v>330150000</v>
      </c>
      <c r="D10" s="0" t="n">
        <v>800000</v>
      </c>
    </row>
    <row r="11" customFormat="false" ht="12.8" hidden="false" customHeight="false" outlineLevel="0" collapsed="false">
      <c r="A11" s="0" t="s">
        <v>896</v>
      </c>
      <c r="B11" s="0" t="n">
        <v>755000</v>
      </c>
      <c r="C11" s="0" t="n">
        <v>750000</v>
      </c>
      <c r="D11" s="0" t="n">
        <v>5000</v>
      </c>
    </row>
    <row r="12" customFormat="false" ht="12.8" hidden="false" customHeight="false" outlineLevel="0" collapsed="false">
      <c r="A12" s="0" t="s">
        <v>896</v>
      </c>
      <c r="B12" s="0" t="n">
        <v>1125000</v>
      </c>
      <c r="C12" s="0" t="n">
        <v>1120000</v>
      </c>
      <c r="D12" s="0" t="n">
        <v>5000</v>
      </c>
    </row>
    <row r="13" customFormat="false" ht="12.8" hidden="false" customHeight="false" outlineLevel="0" collapsed="false">
      <c r="A13" s="0" t="s">
        <v>896</v>
      </c>
      <c r="B13" s="0" t="n">
        <v>54852000</v>
      </c>
      <c r="C13" s="0" t="n">
        <v>54850000</v>
      </c>
      <c r="D13" s="0" t="n">
        <v>2000</v>
      </c>
    </row>
    <row r="14" customFormat="false" ht="12.8" hidden="false" customHeight="false" outlineLevel="0" collapsed="false">
      <c r="A14" s="0" t="s">
        <v>896</v>
      </c>
      <c r="B14" s="0" t="n">
        <v>641395</v>
      </c>
      <c r="C14" s="0" t="n">
        <v>421935</v>
      </c>
      <c r="D14" s="0" t="n">
        <v>219460</v>
      </c>
    </row>
    <row r="15" customFormat="false" ht="12.8" hidden="false" customHeight="false" outlineLevel="0" collapsed="false">
      <c r="A15" s="0" t="s">
        <v>896</v>
      </c>
      <c r="B15" s="0" t="n">
        <v>70187</v>
      </c>
      <c r="C15" s="0" t="n">
        <v>70187</v>
      </c>
    </row>
    <row r="16" customFormat="false" ht="12.8" hidden="false" customHeight="false" outlineLevel="0" collapsed="false">
      <c r="A16" s="0" t="s">
        <v>896</v>
      </c>
      <c r="B16" s="0" t="n">
        <v>51263</v>
      </c>
      <c r="D16" s="0" t="n">
        <v>51263</v>
      </c>
    </row>
    <row r="17" customFormat="false" ht="12.8" hidden="false" customHeight="false" outlineLevel="0" collapsed="false">
      <c r="A17" s="0" t="s">
        <v>896</v>
      </c>
      <c r="B17" s="0" t="n">
        <v>29000000</v>
      </c>
      <c r="C17" s="0" t="n">
        <v>29000000</v>
      </c>
    </row>
    <row r="18" customFormat="false" ht="12.8" hidden="false" customHeight="false" outlineLevel="0" collapsed="false">
      <c r="A18" s="0" t="s">
        <v>896</v>
      </c>
      <c r="B18" s="0" t="n">
        <v>459556</v>
      </c>
      <c r="C18" s="0" t="n">
        <v>459556</v>
      </c>
    </row>
    <row r="19" customFormat="false" ht="12.8" hidden="false" customHeight="false" outlineLevel="0" collapsed="false">
      <c r="A19" s="0" t="s">
        <v>869</v>
      </c>
      <c r="B19" s="0" t="n">
        <v>292517923</v>
      </c>
      <c r="C19" s="0" t="n">
        <v>190564515</v>
      </c>
      <c r="D19" s="0" t="n">
        <v>101953408</v>
      </c>
    </row>
    <row r="20" customFormat="false" ht="12.8" hidden="false" customHeight="false" outlineLevel="0" collapsed="false">
      <c r="A20" s="0" t="s">
        <v>896</v>
      </c>
      <c r="B20" s="0" t="n">
        <v>281855026</v>
      </c>
      <c r="C20" s="0" t="n">
        <v>179901618</v>
      </c>
      <c r="D20" s="0" t="n">
        <v>101953408</v>
      </c>
    </row>
    <row r="21" customFormat="false" ht="12.8" hidden="false" customHeight="false" outlineLevel="0" collapsed="false">
      <c r="A21" s="0" t="s">
        <v>896</v>
      </c>
      <c r="B21" s="0" t="n">
        <v>4756960</v>
      </c>
      <c r="C21" s="0" t="n">
        <v>4756960</v>
      </c>
    </row>
    <row r="22" customFormat="false" ht="12.8" hidden="false" customHeight="false" outlineLevel="0" collapsed="false">
      <c r="A22" s="0" t="s">
        <v>896</v>
      </c>
      <c r="B22" s="0" t="n">
        <v>5905937</v>
      </c>
      <c r="C22" s="0" t="n">
        <v>5905937</v>
      </c>
    </row>
    <row r="23" customFormat="false" ht="12.8" hidden="false" customHeight="false" outlineLevel="0" collapsed="false">
      <c r="A23" s="0" t="s">
        <v>876</v>
      </c>
      <c r="B23" s="0" t="n">
        <v>331602051</v>
      </c>
      <c r="C23" s="0" t="n">
        <v>307251051</v>
      </c>
      <c r="D23" s="0" t="n">
        <v>24351000</v>
      </c>
    </row>
    <row r="24" customFormat="false" ht="12.8" hidden="false" customHeight="false" outlineLevel="0" collapsed="false">
      <c r="A24" s="0" t="s">
        <v>860</v>
      </c>
      <c r="B24" s="0" t="n">
        <v>262057000</v>
      </c>
      <c r="C24" s="0" t="n">
        <v>237706000</v>
      </c>
      <c r="D24" s="0" t="n">
        <v>24351000</v>
      </c>
    </row>
    <row r="25" customFormat="false" ht="12.8" hidden="false" customHeight="false" outlineLevel="0" collapsed="false">
      <c r="A25" s="0" t="s">
        <v>896</v>
      </c>
      <c r="B25" s="0" t="n">
        <v>8000000</v>
      </c>
      <c r="C25" s="0" t="n">
        <v>8000000</v>
      </c>
    </row>
    <row r="26" customFormat="false" ht="12.8" hidden="false" customHeight="false" outlineLevel="0" collapsed="false">
      <c r="A26" s="0" t="s">
        <v>896</v>
      </c>
      <c r="B26" s="0" t="n">
        <v>23000000</v>
      </c>
      <c r="C26" s="0" t="n">
        <v>23000000</v>
      </c>
    </row>
    <row r="27" customFormat="false" ht="12.8" hidden="false" customHeight="false" outlineLevel="0" collapsed="false">
      <c r="A27" s="0" t="s">
        <v>896</v>
      </c>
      <c r="B27" s="0" t="n">
        <v>2001000</v>
      </c>
      <c r="C27" s="0" t="n">
        <v>2000000</v>
      </c>
      <c r="D27" s="0" t="n">
        <v>1000</v>
      </c>
    </row>
    <row r="28" customFormat="false" ht="12.8" hidden="false" customHeight="false" outlineLevel="0" collapsed="false">
      <c r="A28" s="0" t="s">
        <v>896</v>
      </c>
      <c r="B28" s="0" t="n">
        <v>600000</v>
      </c>
      <c r="C28" s="0" t="n">
        <v>600000</v>
      </c>
    </row>
    <row r="29" customFormat="false" ht="12.8" hidden="false" customHeight="false" outlineLevel="0" collapsed="false">
      <c r="A29" s="0" t="s">
        <v>896</v>
      </c>
      <c r="B29" s="0" t="n">
        <v>117567000</v>
      </c>
      <c r="C29" s="0" t="n">
        <v>117567000</v>
      </c>
    </row>
    <row r="30" customFormat="false" ht="12.8" hidden="false" customHeight="false" outlineLevel="0" collapsed="false">
      <c r="A30" s="0" t="s">
        <v>896</v>
      </c>
      <c r="B30" s="0" t="n">
        <v>7005000</v>
      </c>
      <c r="C30" s="0" t="n">
        <v>7005000</v>
      </c>
    </row>
    <row r="31" customFormat="false" ht="12.8" hidden="false" customHeight="false" outlineLevel="0" collapsed="false">
      <c r="A31" s="0" t="s">
        <v>896</v>
      </c>
      <c r="B31" s="0" t="n">
        <v>80000</v>
      </c>
      <c r="C31" s="0" t="n">
        <v>80000</v>
      </c>
    </row>
    <row r="32" customFormat="false" ht="12.8" hidden="false" customHeight="false" outlineLevel="0" collapsed="false">
      <c r="A32" s="0" t="s">
        <v>896</v>
      </c>
      <c r="B32" s="0" t="n">
        <v>14054000</v>
      </c>
      <c r="C32" s="0" t="n">
        <v>14054000</v>
      </c>
    </row>
    <row r="33" customFormat="false" ht="12.8" hidden="false" customHeight="false" outlineLevel="0" collapsed="false">
      <c r="A33" s="0" t="s">
        <v>896</v>
      </c>
      <c r="B33" s="0" t="n">
        <v>65400000</v>
      </c>
      <c r="C33" s="0" t="n">
        <v>65400000</v>
      </c>
    </row>
    <row r="34" customFormat="false" ht="12.8" hidden="false" customHeight="false" outlineLevel="0" collapsed="false">
      <c r="A34" s="0" t="s">
        <v>896</v>
      </c>
      <c r="B34" s="0" t="n">
        <v>3481000</v>
      </c>
      <c r="D34" s="0" t="n">
        <v>3481000</v>
      </c>
    </row>
    <row r="35" customFormat="false" ht="12.8" hidden="false" customHeight="false" outlineLevel="0" collapsed="false">
      <c r="A35" s="0" t="s">
        <v>896</v>
      </c>
      <c r="B35" s="0" t="n">
        <v>20869000</v>
      </c>
      <c r="D35" s="0" t="n">
        <v>20869000</v>
      </c>
    </row>
    <row r="36" customFormat="false" ht="12.8" hidden="false" customHeight="false" outlineLevel="0" collapsed="false">
      <c r="A36" s="0" t="s">
        <v>869</v>
      </c>
      <c r="B36" s="0" t="n">
        <v>69545051</v>
      </c>
      <c r="C36" s="0" t="n">
        <v>69545051</v>
      </c>
    </row>
    <row r="37" customFormat="false" ht="12.8" hidden="false" customHeight="false" outlineLevel="0" collapsed="false">
      <c r="A37" s="0" t="s">
        <v>896</v>
      </c>
      <c r="B37" s="0" t="n">
        <v>9000000</v>
      </c>
      <c r="C37" s="0" t="n">
        <v>9000000</v>
      </c>
    </row>
    <row r="38" customFormat="false" ht="12.8" hidden="false" customHeight="false" outlineLevel="0" collapsed="false">
      <c r="A38" s="0" t="s">
        <v>896</v>
      </c>
      <c r="B38" s="0" t="n">
        <v>60000000</v>
      </c>
      <c r="C38" s="0" t="n">
        <v>60000000</v>
      </c>
    </row>
    <row r="39" customFormat="false" ht="12.8" hidden="false" customHeight="false" outlineLevel="0" collapsed="false">
      <c r="A39" s="0" t="s">
        <v>896</v>
      </c>
      <c r="B39" s="0" t="n">
        <v>472396</v>
      </c>
      <c r="C39" s="0" t="n">
        <v>472396</v>
      </c>
    </row>
    <row r="40" customFormat="false" ht="12.8" hidden="false" customHeight="false" outlineLevel="0" collapsed="false">
      <c r="A40" s="0" t="s">
        <v>896</v>
      </c>
      <c r="B40" s="0" t="n">
        <v>72655</v>
      </c>
      <c r="C40" s="0" t="n">
        <v>72655</v>
      </c>
    </row>
    <row r="41" customFormat="false" ht="12.8" hidden="false" customHeight="false" outlineLevel="0" collapsed="false">
      <c r="A41" s="0" t="s">
        <v>877</v>
      </c>
      <c r="B41" s="0" t="n">
        <v>41227554</v>
      </c>
      <c r="C41" s="0" t="n">
        <v>28693287</v>
      </c>
      <c r="D41" s="0" t="n">
        <v>12534267</v>
      </c>
    </row>
    <row r="42" customFormat="false" ht="12.8" hidden="false" customHeight="false" outlineLevel="0" collapsed="false">
      <c r="A42" s="0" t="s">
        <v>860</v>
      </c>
      <c r="B42" s="0" t="n">
        <v>32489309</v>
      </c>
      <c r="C42" s="0" t="n">
        <v>20322000</v>
      </c>
      <c r="D42" s="0" t="n">
        <v>12167309</v>
      </c>
    </row>
    <row r="43" customFormat="false" ht="12.8" hidden="false" customHeight="false" outlineLevel="0" collapsed="false">
      <c r="A43" s="0" t="s">
        <v>896</v>
      </c>
      <c r="B43" s="0" t="n">
        <v>4300000</v>
      </c>
      <c r="D43" s="0" t="n">
        <v>4300000</v>
      </c>
    </row>
    <row r="44" customFormat="false" ht="12.8" hidden="false" customHeight="false" outlineLevel="0" collapsed="false">
      <c r="A44" s="0" t="s">
        <v>896</v>
      </c>
      <c r="B44" s="0" t="n">
        <v>600000</v>
      </c>
      <c r="C44" s="0" t="n">
        <v>600000</v>
      </c>
    </row>
    <row r="45" customFormat="false" ht="12.8" hidden="false" customHeight="false" outlineLevel="0" collapsed="false">
      <c r="A45" s="0" t="s">
        <v>896</v>
      </c>
      <c r="B45" s="0" t="n">
        <v>19400000</v>
      </c>
      <c r="C45" s="0" t="n">
        <v>19400000</v>
      </c>
    </row>
    <row r="46" customFormat="false" ht="12.8" hidden="false" customHeight="false" outlineLevel="0" collapsed="false">
      <c r="A46" s="0" t="s">
        <v>896</v>
      </c>
      <c r="B46" s="0" t="n">
        <v>18000</v>
      </c>
      <c r="C46" s="0" t="n">
        <v>10000</v>
      </c>
      <c r="D46" s="0" t="n">
        <v>8000</v>
      </c>
    </row>
    <row r="47" customFormat="false" ht="12.8" hidden="false" customHeight="false" outlineLevel="0" collapsed="false">
      <c r="A47" s="0" t="s">
        <v>896</v>
      </c>
      <c r="B47" s="0" t="n">
        <v>203000</v>
      </c>
      <c r="C47" s="0" t="n">
        <v>192000</v>
      </c>
      <c r="D47" s="0" t="n">
        <v>11000</v>
      </c>
    </row>
    <row r="48" customFormat="false" ht="12.8" hidden="false" customHeight="false" outlineLevel="0" collapsed="false">
      <c r="A48" s="0" t="s">
        <v>896</v>
      </c>
      <c r="B48" s="0" t="n">
        <v>120000</v>
      </c>
      <c r="C48" s="0" t="n">
        <v>120000</v>
      </c>
    </row>
    <row r="49" customFormat="false" ht="12.8" hidden="false" customHeight="false" outlineLevel="0" collapsed="false">
      <c r="A49" s="0" t="s">
        <v>896</v>
      </c>
      <c r="B49" s="0" t="n">
        <v>2209524</v>
      </c>
      <c r="D49" s="0" t="n">
        <v>2209524</v>
      </c>
    </row>
    <row r="50" customFormat="false" ht="12.8" hidden="false" customHeight="false" outlineLevel="0" collapsed="false">
      <c r="A50" s="0" t="s">
        <v>896</v>
      </c>
      <c r="B50" s="0" t="n">
        <v>5635785</v>
      </c>
      <c r="D50" s="0" t="n">
        <v>5635785</v>
      </c>
    </row>
    <row r="51" customFormat="false" ht="12.8" hidden="false" customHeight="false" outlineLevel="0" collapsed="false">
      <c r="A51" s="0" t="s">
        <v>896</v>
      </c>
      <c r="B51" s="0" t="n">
        <v>3000</v>
      </c>
      <c r="D51" s="0" t="n">
        <v>3000</v>
      </c>
    </row>
    <row r="52" customFormat="false" ht="12.8" hidden="false" customHeight="false" outlineLevel="0" collapsed="false">
      <c r="A52" s="0" t="s">
        <v>869</v>
      </c>
      <c r="B52" s="0" t="n">
        <v>8738245</v>
      </c>
      <c r="C52" s="0" t="n">
        <v>8371287</v>
      </c>
      <c r="D52" s="0" t="n">
        <v>366958</v>
      </c>
    </row>
    <row r="53" customFormat="false" ht="12.8" hidden="false" customHeight="false" outlineLevel="0" collapsed="false">
      <c r="A53" s="0" t="s">
        <v>896</v>
      </c>
      <c r="B53" s="0" t="n">
        <v>8738245</v>
      </c>
      <c r="C53" s="0" t="n">
        <v>8371287</v>
      </c>
      <c r="D53" s="0" t="n">
        <v>366958</v>
      </c>
    </row>
    <row r="54" customFormat="false" ht="12.8" hidden="false" customHeight="false" outlineLevel="0" collapsed="false">
      <c r="A54" s="0" t="s">
        <v>878</v>
      </c>
      <c r="B54" s="0" t="n">
        <v>43638835</v>
      </c>
      <c r="C54" s="0" t="n">
        <v>23175560</v>
      </c>
      <c r="D54" s="0" t="n">
        <v>20463275</v>
      </c>
    </row>
    <row r="55" customFormat="false" ht="12.8" hidden="false" customHeight="false" outlineLevel="0" collapsed="false">
      <c r="A55" s="0" t="s">
        <v>860</v>
      </c>
      <c r="B55" s="0" t="n">
        <v>43633835</v>
      </c>
      <c r="C55" s="0" t="n">
        <v>23170560</v>
      </c>
      <c r="D55" s="0" t="n">
        <v>20463275</v>
      </c>
    </row>
    <row r="56" customFormat="false" ht="12.8" hidden="false" customHeight="false" outlineLevel="0" collapsed="false">
      <c r="A56" s="0" t="s">
        <v>896</v>
      </c>
      <c r="B56" s="0" t="n">
        <v>18000000</v>
      </c>
      <c r="D56" s="0" t="n">
        <v>18000000</v>
      </c>
    </row>
    <row r="57" customFormat="false" ht="12.8" hidden="false" customHeight="false" outlineLevel="0" collapsed="false">
      <c r="A57" s="0" t="s">
        <v>896</v>
      </c>
      <c r="B57" s="0" t="n">
        <v>62000</v>
      </c>
      <c r="C57" s="0" t="n">
        <v>38000</v>
      </c>
      <c r="D57" s="0" t="n">
        <v>24000</v>
      </c>
    </row>
    <row r="58" customFormat="false" ht="12.8" hidden="false" customHeight="false" outlineLevel="0" collapsed="false">
      <c r="A58" s="0" t="s">
        <v>896</v>
      </c>
      <c r="B58" s="0" t="n">
        <v>268000</v>
      </c>
      <c r="C58" s="0" t="n">
        <v>163000</v>
      </c>
      <c r="D58" s="0" t="n">
        <v>105000</v>
      </c>
    </row>
    <row r="59" customFormat="false" ht="12.8" hidden="false" customHeight="false" outlineLevel="0" collapsed="false">
      <c r="A59" s="0" t="s">
        <v>896</v>
      </c>
      <c r="B59" s="0" t="n">
        <v>8000</v>
      </c>
      <c r="D59" s="0" t="n">
        <v>8000</v>
      </c>
    </row>
    <row r="60" customFormat="false" ht="12.8" hidden="false" customHeight="false" outlineLevel="0" collapsed="false">
      <c r="A60" s="0" t="s">
        <v>896</v>
      </c>
      <c r="B60" s="0" t="n">
        <v>750000</v>
      </c>
      <c r="C60" s="0" t="n">
        <v>750000</v>
      </c>
    </row>
    <row r="61" customFormat="false" ht="12.8" hidden="false" customHeight="false" outlineLevel="0" collapsed="false">
      <c r="A61" s="0" t="s">
        <v>896</v>
      </c>
      <c r="B61" s="0" t="n">
        <v>2200000</v>
      </c>
      <c r="C61" s="0" t="n">
        <v>2200000</v>
      </c>
    </row>
    <row r="62" customFormat="false" ht="12.8" hidden="false" customHeight="false" outlineLevel="0" collapsed="false">
      <c r="A62" s="0" t="s">
        <v>896</v>
      </c>
      <c r="B62" s="0" t="n">
        <v>1870000</v>
      </c>
      <c r="D62" s="0" t="n">
        <v>1870000</v>
      </c>
    </row>
    <row r="63" customFormat="false" ht="12.8" hidden="false" customHeight="false" outlineLevel="0" collapsed="false">
      <c r="A63" s="0" t="s">
        <v>896</v>
      </c>
      <c r="B63" s="0" t="n">
        <v>99000</v>
      </c>
      <c r="C63" s="0" t="n">
        <v>37000</v>
      </c>
      <c r="D63" s="0" t="n">
        <v>62000</v>
      </c>
    </row>
    <row r="64" customFormat="false" ht="12.8" hidden="false" customHeight="false" outlineLevel="0" collapsed="false">
      <c r="A64" s="0" t="s">
        <v>896</v>
      </c>
      <c r="B64" s="0" t="n">
        <v>483000</v>
      </c>
      <c r="C64" s="0" t="n">
        <v>483000</v>
      </c>
    </row>
    <row r="65" customFormat="false" ht="12.8" hidden="false" customHeight="false" outlineLevel="0" collapsed="false">
      <c r="A65" s="0" t="s">
        <v>896</v>
      </c>
      <c r="B65" s="0" t="n">
        <v>181000</v>
      </c>
      <c r="C65" s="0" t="n">
        <v>181000</v>
      </c>
    </row>
    <row r="66" customFormat="false" ht="12.8" hidden="false" customHeight="false" outlineLevel="0" collapsed="false">
      <c r="A66" s="0" t="s">
        <v>896</v>
      </c>
      <c r="B66" s="0" t="n">
        <v>565000</v>
      </c>
      <c r="C66" s="0" t="n">
        <v>565000</v>
      </c>
    </row>
    <row r="67" customFormat="false" ht="12.8" hidden="false" customHeight="false" outlineLevel="0" collapsed="false">
      <c r="A67" s="0" t="s">
        <v>896</v>
      </c>
      <c r="B67" s="0" t="n">
        <v>7190000</v>
      </c>
      <c r="C67" s="0" t="n">
        <v>7190000</v>
      </c>
    </row>
    <row r="68" customFormat="false" ht="12.8" hidden="false" customHeight="false" outlineLevel="0" collapsed="false">
      <c r="A68" s="0" t="s">
        <v>896</v>
      </c>
      <c r="B68" s="0" t="n">
        <v>200000</v>
      </c>
      <c r="C68" s="0" t="n">
        <v>200000</v>
      </c>
    </row>
    <row r="69" customFormat="false" ht="12.8" hidden="false" customHeight="false" outlineLevel="0" collapsed="false">
      <c r="A69" s="0" t="s">
        <v>896</v>
      </c>
      <c r="B69" s="0" t="n">
        <v>1210000</v>
      </c>
      <c r="C69" s="0" t="n">
        <v>1185000</v>
      </c>
      <c r="D69" s="0" t="n">
        <v>25000</v>
      </c>
    </row>
    <row r="70" customFormat="false" ht="12.8" hidden="false" customHeight="false" outlineLevel="0" collapsed="false">
      <c r="A70" s="0" t="s">
        <v>896</v>
      </c>
      <c r="B70" s="0" t="n">
        <v>7484215</v>
      </c>
      <c r="C70" s="0" t="n">
        <v>7484215</v>
      </c>
    </row>
    <row r="71" customFormat="false" ht="12.8" hidden="false" customHeight="false" outlineLevel="0" collapsed="false">
      <c r="A71" s="0" t="s">
        <v>896</v>
      </c>
      <c r="B71" s="0" t="n">
        <v>2147764</v>
      </c>
      <c r="C71" s="0" t="n">
        <v>2147764</v>
      </c>
    </row>
    <row r="72" customFormat="false" ht="12.8" hidden="false" customHeight="false" outlineLevel="0" collapsed="false">
      <c r="A72" s="0" t="s">
        <v>896</v>
      </c>
      <c r="B72" s="0" t="n">
        <v>216635</v>
      </c>
      <c r="D72" s="0" t="n">
        <v>216635</v>
      </c>
    </row>
    <row r="73" customFormat="false" ht="12.8" hidden="false" customHeight="false" outlineLevel="0" collapsed="false">
      <c r="A73" s="0" t="s">
        <v>896</v>
      </c>
      <c r="B73" s="0" t="n">
        <v>108640</v>
      </c>
      <c r="D73" s="0" t="n">
        <v>108640</v>
      </c>
    </row>
    <row r="74" customFormat="false" ht="12.8" hidden="false" customHeight="false" outlineLevel="0" collapsed="false">
      <c r="A74" s="0" t="s">
        <v>896</v>
      </c>
      <c r="B74" s="0" t="n">
        <v>44000</v>
      </c>
      <c r="D74" s="0" t="n">
        <v>44000</v>
      </c>
    </row>
    <row r="75" customFormat="false" ht="12.8" hidden="false" customHeight="false" outlineLevel="0" collapsed="false">
      <c r="A75" s="0" t="s">
        <v>896</v>
      </c>
      <c r="B75" s="0" t="n">
        <v>5000</v>
      </c>
      <c r="C75" s="0" t="n">
        <v>5000</v>
      </c>
    </row>
    <row r="76" customFormat="false" ht="12.8" hidden="false" customHeight="false" outlineLevel="0" collapsed="false">
      <c r="A76" s="0" t="s">
        <v>896</v>
      </c>
      <c r="B76" s="0" t="n">
        <v>7920</v>
      </c>
      <c r="C76" s="0" t="n">
        <v>7920</v>
      </c>
    </row>
    <row r="77" customFormat="false" ht="12.8" hidden="false" customHeight="false" outlineLevel="0" collapsed="false">
      <c r="A77" s="0" t="s">
        <v>896</v>
      </c>
      <c r="B77" s="0" t="n">
        <v>453493</v>
      </c>
      <c r="C77" s="0" t="n">
        <v>453493</v>
      </c>
    </row>
    <row r="78" customFormat="false" ht="12.8" hidden="false" customHeight="false" outlineLevel="0" collapsed="false">
      <c r="A78" s="0" t="s">
        <v>896</v>
      </c>
      <c r="B78" s="0" t="n">
        <v>80168</v>
      </c>
      <c r="C78" s="0" t="n">
        <v>80168</v>
      </c>
    </row>
    <row r="79" customFormat="false" ht="12.8" hidden="false" customHeight="false" outlineLevel="0" collapsed="false">
      <c r="A79" s="0" t="s">
        <v>869</v>
      </c>
      <c r="B79" s="0" t="n">
        <v>5000</v>
      </c>
      <c r="C79" s="0" t="n">
        <v>5000</v>
      </c>
    </row>
    <row r="80" customFormat="false" ht="12.8" hidden="false" customHeight="false" outlineLevel="0" collapsed="false">
      <c r="A80" s="0" t="s">
        <v>896</v>
      </c>
      <c r="B80" s="0" t="n">
        <v>5000</v>
      </c>
      <c r="C80" s="0" t="n">
        <v>5000</v>
      </c>
    </row>
    <row r="81" customFormat="false" ht="12.8" hidden="false" customHeight="false" outlineLevel="0" collapsed="false">
      <c r="A81" s="0" t="s">
        <v>879</v>
      </c>
      <c r="B81" s="0" t="n">
        <v>142691</v>
      </c>
      <c r="C81" s="0" t="n">
        <v>142691</v>
      </c>
    </row>
    <row r="82" customFormat="false" ht="12.8" hidden="false" customHeight="false" outlineLevel="0" collapsed="false">
      <c r="A82" s="0" t="s">
        <v>860</v>
      </c>
      <c r="B82" s="0" t="n">
        <v>142691</v>
      </c>
      <c r="C82" s="0" t="n">
        <v>142691</v>
      </c>
    </row>
    <row r="83" customFormat="false" ht="12.8" hidden="false" customHeight="false" outlineLevel="0" collapsed="false">
      <c r="A83" s="0" t="s">
        <v>896</v>
      </c>
      <c r="B83" s="0" t="n">
        <v>142691</v>
      </c>
      <c r="C83" s="0" t="n">
        <v>142691</v>
      </c>
    </row>
    <row r="84" customFormat="false" ht="12.8" hidden="false" customHeight="false" outlineLevel="0" collapsed="false">
      <c r="A84" s="0" t="s">
        <v>880</v>
      </c>
      <c r="B84" s="0" t="n">
        <v>1700</v>
      </c>
      <c r="D84" s="0" t="n">
        <v>1700</v>
      </c>
    </row>
    <row r="85" customFormat="false" ht="12.8" hidden="false" customHeight="false" outlineLevel="0" collapsed="false">
      <c r="A85" s="0" t="s">
        <v>860</v>
      </c>
      <c r="B85" s="0" t="n">
        <v>1700</v>
      </c>
      <c r="D85" s="0" t="n">
        <v>1700</v>
      </c>
    </row>
    <row r="86" customFormat="false" ht="12.8" hidden="false" customHeight="false" outlineLevel="0" collapsed="false">
      <c r="A86" s="0" t="s">
        <v>896</v>
      </c>
      <c r="B86" s="0" t="n">
        <v>1700</v>
      </c>
      <c r="D86" s="0" t="n">
        <v>1700</v>
      </c>
    </row>
    <row r="87" customFormat="false" ht="12.8" hidden="false" customHeight="false" outlineLevel="0" collapsed="false">
      <c r="A87" s="0" t="s">
        <v>881</v>
      </c>
      <c r="B87" s="0" t="n">
        <v>66396449</v>
      </c>
      <c r="C87" s="0" t="n">
        <v>4134000</v>
      </c>
      <c r="D87" s="0" t="n">
        <v>62262449</v>
      </c>
    </row>
    <row r="88" customFormat="false" ht="12.8" hidden="false" customHeight="false" outlineLevel="0" collapsed="false">
      <c r="A88" s="0" t="s">
        <v>860</v>
      </c>
      <c r="B88" s="0" t="n">
        <v>66396449</v>
      </c>
      <c r="C88" s="0" t="n">
        <v>4134000</v>
      </c>
      <c r="D88" s="0" t="n">
        <v>62262449</v>
      </c>
    </row>
    <row r="89" customFormat="false" ht="12.8" hidden="false" customHeight="false" outlineLevel="0" collapsed="false">
      <c r="A89" s="0" t="s">
        <v>896</v>
      </c>
      <c r="B89" s="0" t="n">
        <v>4000000</v>
      </c>
      <c r="C89" s="0" t="n">
        <v>4000000</v>
      </c>
    </row>
    <row r="90" customFormat="false" ht="12.8" hidden="false" customHeight="false" outlineLevel="0" collapsed="false">
      <c r="A90" s="0" t="s">
        <v>896</v>
      </c>
      <c r="B90" s="0" t="n">
        <v>83000</v>
      </c>
      <c r="C90" s="0" t="n">
        <v>83000</v>
      </c>
    </row>
    <row r="91" customFormat="false" ht="12.8" hidden="false" customHeight="false" outlineLevel="0" collapsed="false">
      <c r="A91" s="0" t="s">
        <v>896</v>
      </c>
      <c r="B91" s="0" t="n">
        <v>20000</v>
      </c>
      <c r="C91" s="0" t="n">
        <v>20000</v>
      </c>
    </row>
    <row r="92" customFormat="false" ht="12.8" hidden="false" customHeight="false" outlineLevel="0" collapsed="false">
      <c r="A92" s="0" t="s">
        <v>896</v>
      </c>
      <c r="B92" s="0" t="n">
        <v>30000</v>
      </c>
      <c r="C92" s="0" t="n">
        <v>30000</v>
      </c>
    </row>
    <row r="93" customFormat="false" ht="12.8" hidden="false" customHeight="false" outlineLevel="0" collapsed="false">
      <c r="A93" s="0" t="s">
        <v>896</v>
      </c>
      <c r="B93" s="0" t="n">
        <v>1000</v>
      </c>
      <c r="C93" s="0" t="n">
        <v>1000</v>
      </c>
    </row>
    <row r="94" customFormat="false" ht="12.8" hidden="false" customHeight="false" outlineLevel="0" collapsed="false">
      <c r="A94" s="0" t="s">
        <v>896</v>
      </c>
      <c r="B94" s="0" t="n">
        <v>62262449</v>
      </c>
      <c r="D94" s="0" t="n">
        <v>62262449</v>
      </c>
    </row>
    <row r="95" customFormat="false" ht="12.8" hidden="false" customHeight="false" outlineLevel="0" collapsed="false">
      <c r="A95" s="0" t="s">
        <v>882</v>
      </c>
      <c r="B95" s="0" t="n">
        <v>2046000</v>
      </c>
      <c r="D95" s="0" t="n">
        <v>2046000</v>
      </c>
    </row>
    <row r="96" customFormat="false" ht="12.8" hidden="false" customHeight="false" outlineLevel="0" collapsed="false">
      <c r="A96" s="0" t="s">
        <v>860</v>
      </c>
      <c r="B96" s="0" t="n">
        <v>2046000</v>
      </c>
      <c r="D96" s="0" t="n">
        <v>2046000</v>
      </c>
    </row>
    <row r="97" customFormat="false" ht="12.8" hidden="false" customHeight="false" outlineLevel="0" collapsed="false">
      <c r="A97" s="0" t="s">
        <v>896</v>
      </c>
      <c r="B97" s="0" t="n">
        <v>2046000</v>
      </c>
      <c r="D97" s="0" t="n">
        <v>2046000</v>
      </c>
    </row>
    <row r="98" customFormat="false" ht="12.8" hidden="false" customHeight="false" outlineLevel="0" collapsed="false">
      <c r="A98" s="0" t="s">
        <v>883</v>
      </c>
      <c r="B98" s="0" t="n">
        <v>2896196461</v>
      </c>
      <c r="C98" s="0" t="n">
        <v>2478858474</v>
      </c>
      <c r="D98" s="0" t="n">
        <v>417337987</v>
      </c>
    </row>
    <row r="99" customFormat="false" ht="12.8" hidden="false" customHeight="false" outlineLevel="0" collapsed="false">
      <c r="A99" s="0" t="s">
        <v>860</v>
      </c>
      <c r="B99" s="0" t="n">
        <v>2896196461</v>
      </c>
      <c r="C99" s="0" t="n">
        <v>2478858474</v>
      </c>
      <c r="D99" s="0" t="n">
        <v>417337987</v>
      </c>
    </row>
    <row r="100" customFormat="false" ht="12.8" hidden="false" customHeight="false" outlineLevel="0" collapsed="false">
      <c r="A100" s="0" t="s">
        <v>896</v>
      </c>
      <c r="B100" s="0" t="n">
        <v>1766798040</v>
      </c>
      <c r="C100" s="0" t="n">
        <v>1394094193</v>
      </c>
      <c r="D100" s="0" t="n">
        <v>372703847</v>
      </c>
    </row>
    <row r="101" customFormat="false" ht="12.8" hidden="false" customHeight="false" outlineLevel="0" collapsed="false">
      <c r="A101" s="0" t="s">
        <v>896</v>
      </c>
      <c r="B101" s="0" t="n">
        <v>228630421</v>
      </c>
      <c r="C101" s="0" t="n">
        <v>189000281</v>
      </c>
      <c r="D101" s="0" t="n">
        <v>39630140</v>
      </c>
    </row>
    <row r="102" customFormat="false" ht="12.8" hidden="false" customHeight="false" outlineLevel="0" collapsed="false">
      <c r="A102" s="0" t="s">
        <v>896</v>
      </c>
      <c r="B102" s="0" t="n">
        <v>4000000</v>
      </c>
      <c r="C102" s="0" t="n">
        <v>4000000</v>
      </c>
    </row>
    <row r="103" customFormat="false" ht="12.8" hidden="false" customHeight="false" outlineLevel="0" collapsed="false">
      <c r="A103" s="0" t="s">
        <v>896</v>
      </c>
      <c r="B103" s="0" t="n">
        <v>613000000</v>
      </c>
      <c r="C103" s="0" t="n">
        <v>613000000</v>
      </c>
    </row>
    <row r="104" customFormat="false" ht="12.8" hidden="false" customHeight="false" outlineLevel="0" collapsed="false">
      <c r="A104" s="0" t="s">
        <v>896</v>
      </c>
      <c r="B104" s="0" t="n">
        <v>2280000</v>
      </c>
      <c r="C104" s="0" t="n">
        <v>2280000</v>
      </c>
    </row>
    <row r="105" customFormat="false" ht="12.8" hidden="false" customHeight="false" outlineLevel="0" collapsed="false">
      <c r="A105" s="0" t="s">
        <v>896</v>
      </c>
      <c r="B105" s="0" t="n">
        <v>49000</v>
      </c>
      <c r="C105" s="0" t="n">
        <v>49000</v>
      </c>
    </row>
    <row r="106" customFormat="false" ht="12.8" hidden="false" customHeight="false" outlineLevel="0" collapsed="false">
      <c r="A106" s="0" t="s">
        <v>896</v>
      </c>
      <c r="B106" s="0" t="n">
        <v>21000000</v>
      </c>
      <c r="C106" s="0" t="n">
        <v>21000000</v>
      </c>
    </row>
    <row r="107" customFormat="false" ht="12.8" hidden="false" customHeight="false" outlineLevel="0" collapsed="false">
      <c r="A107" s="0" t="s">
        <v>896</v>
      </c>
      <c r="B107" s="0" t="n">
        <v>7000000</v>
      </c>
      <c r="C107" s="0" t="n">
        <v>7000000</v>
      </c>
    </row>
    <row r="108" customFormat="false" ht="12.8" hidden="false" customHeight="false" outlineLevel="0" collapsed="false">
      <c r="A108" s="0" t="s">
        <v>896</v>
      </c>
      <c r="B108" s="0" t="n">
        <v>25000000</v>
      </c>
      <c r="C108" s="0" t="n">
        <v>25000000</v>
      </c>
    </row>
    <row r="109" customFormat="false" ht="12.8" hidden="false" customHeight="false" outlineLevel="0" collapsed="false">
      <c r="A109" s="0" t="s">
        <v>896</v>
      </c>
      <c r="B109" s="0" t="n">
        <v>14000</v>
      </c>
      <c r="C109" s="0" t="n">
        <v>14000</v>
      </c>
    </row>
    <row r="110" customFormat="false" ht="12.8" hidden="false" customHeight="false" outlineLevel="0" collapsed="false">
      <c r="A110" s="0" t="s">
        <v>896</v>
      </c>
      <c r="B110" s="0" t="n">
        <v>24000000</v>
      </c>
      <c r="C110" s="0" t="n">
        <v>24000000</v>
      </c>
    </row>
    <row r="111" customFormat="false" ht="12.8" hidden="false" customHeight="false" outlineLevel="0" collapsed="false">
      <c r="A111" s="0" t="s">
        <v>896</v>
      </c>
      <c r="B111" s="0" t="n">
        <v>1500000</v>
      </c>
      <c r="C111" s="0" t="n">
        <v>1500000</v>
      </c>
    </row>
    <row r="112" customFormat="false" ht="12.8" hidden="false" customHeight="false" outlineLevel="0" collapsed="false">
      <c r="A112" s="0" t="s">
        <v>896</v>
      </c>
      <c r="B112" s="0" t="n">
        <v>8000</v>
      </c>
      <c r="C112" s="0" t="n">
        <v>8000</v>
      </c>
    </row>
    <row r="113" customFormat="false" ht="12.8" hidden="false" customHeight="false" outlineLevel="0" collapsed="false">
      <c r="A113" s="0" t="s">
        <v>896</v>
      </c>
      <c r="B113" s="0" t="n">
        <v>25000000</v>
      </c>
      <c r="C113" s="0" t="n">
        <v>25000000</v>
      </c>
    </row>
    <row r="114" customFormat="false" ht="12.8" hidden="false" customHeight="false" outlineLevel="0" collapsed="false">
      <c r="A114" s="0" t="s">
        <v>896</v>
      </c>
      <c r="B114" s="0" t="n">
        <v>15861000</v>
      </c>
      <c r="C114" s="0" t="n">
        <v>10857000</v>
      </c>
      <c r="D114" s="0" t="n">
        <v>5004000</v>
      </c>
    </row>
    <row r="115" customFormat="false" ht="12.8" hidden="false" customHeight="false" outlineLevel="0" collapsed="false">
      <c r="A115" s="0" t="s">
        <v>896</v>
      </c>
      <c r="B115" s="0" t="n">
        <v>160000000</v>
      </c>
      <c r="C115" s="0" t="n">
        <v>160000000</v>
      </c>
    </row>
    <row r="116" customFormat="false" ht="12.8" hidden="false" customHeight="false" outlineLevel="0" collapsed="false">
      <c r="A116" s="0" t="s">
        <v>896</v>
      </c>
      <c r="B116" s="0" t="n">
        <v>153000</v>
      </c>
      <c r="C116" s="0" t="n">
        <v>153000</v>
      </c>
    </row>
    <row r="117" customFormat="false" ht="12.8" hidden="false" customHeight="false" outlineLevel="0" collapsed="false">
      <c r="A117" s="0" t="s">
        <v>896</v>
      </c>
      <c r="B117" s="0" t="n">
        <v>1703000</v>
      </c>
      <c r="C117" s="0" t="n">
        <v>1703000</v>
      </c>
    </row>
    <row r="118" customFormat="false" ht="12.8" hidden="false" customHeight="false" outlineLevel="0" collapsed="false">
      <c r="A118" s="0" t="s">
        <v>896</v>
      </c>
      <c r="B118" s="0" t="n">
        <v>200000</v>
      </c>
      <c r="C118" s="0" t="n">
        <v>200000</v>
      </c>
    </row>
    <row r="119" customFormat="false" ht="12.8" hidden="false" customHeight="false" outlineLevel="0" collapsed="false">
      <c r="A119" s="0" t="s">
        <v>885</v>
      </c>
      <c r="B119" s="0" t="n">
        <v>1143887559</v>
      </c>
      <c r="C119" s="0" t="n">
        <v>548028028</v>
      </c>
      <c r="D119" s="0" t="n">
        <v>595859531</v>
      </c>
    </row>
    <row r="120" customFormat="false" ht="12.8" hidden="false" customHeight="false" outlineLevel="0" collapsed="false">
      <c r="A120" s="0" t="s">
        <v>860</v>
      </c>
      <c r="B120" s="0" t="n">
        <v>1086387559</v>
      </c>
      <c r="C120" s="0" t="n">
        <v>505528028</v>
      </c>
      <c r="D120" s="0" t="n">
        <v>580859531</v>
      </c>
    </row>
    <row r="121" customFormat="false" ht="12.8" hidden="false" customHeight="false" outlineLevel="0" collapsed="false">
      <c r="A121" s="0" t="s">
        <v>896</v>
      </c>
      <c r="B121" s="0" t="n">
        <v>30000</v>
      </c>
      <c r="C121" s="0" t="n">
        <v>30000</v>
      </c>
    </row>
    <row r="122" customFormat="false" ht="12.8" hidden="false" customHeight="false" outlineLevel="0" collapsed="false">
      <c r="A122" s="0" t="s">
        <v>896</v>
      </c>
      <c r="B122" s="0" t="n">
        <v>1086357559</v>
      </c>
      <c r="C122" s="0" t="n">
        <v>505498028</v>
      </c>
      <c r="D122" s="0" t="n">
        <v>580859531</v>
      </c>
    </row>
    <row r="123" customFormat="false" ht="12.8" hidden="false" customHeight="false" outlineLevel="0" collapsed="false">
      <c r="A123" s="0" t="s">
        <v>869</v>
      </c>
      <c r="B123" s="0" t="n">
        <v>57500000</v>
      </c>
      <c r="C123" s="0" t="n">
        <v>42500000</v>
      </c>
      <c r="D123" s="0" t="n">
        <v>15000000</v>
      </c>
    </row>
    <row r="124" customFormat="false" ht="12.8" hidden="false" customHeight="false" outlineLevel="0" collapsed="false">
      <c r="A124" s="0" t="s">
        <v>896</v>
      </c>
      <c r="B124" s="0" t="n">
        <v>57500000</v>
      </c>
      <c r="C124" s="0" t="n">
        <v>42500000</v>
      </c>
      <c r="D124" s="0" t="n">
        <v>15000000</v>
      </c>
    </row>
    <row r="125" customFormat="false" ht="12.8" hidden="false" customHeight="false" outlineLevel="0" collapsed="false">
      <c r="A125" s="0" t="s">
        <v>886</v>
      </c>
      <c r="B125" s="0" t="n">
        <v>120058470</v>
      </c>
      <c r="C125" s="0" t="n">
        <v>101696970</v>
      </c>
      <c r="D125" s="0" t="n">
        <v>18361500</v>
      </c>
    </row>
    <row r="126" customFormat="false" ht="12.8" hidden="false" customHeight="false" outlineLevel="0" collapsed="false">
      <c r="A126" s="0" t="s">
        <v>860</v>
      </c>
      <c r="B126" s="0" t="n">
        <v>114448970</v>
      </c>
      <c r="C126" s="0" t="n">
        <v>96087470</v>
      </c>
      <c r="D126" s="0" t="n">
        <v>18361500</v>
      </c>
    </row>
    <row r="127" customFormat="false" ht="12.8" hidden="false" customHeight="false" outlineLevel="0" collapsed="false">
      <c r="A127" s="0" t="s">
        <v>896</v>
      </c>
      <c r="B127" s="0" t="n">
        <v>50000</v>
      </c>
      <c r="C127" s="0" t="n">
        <v>50000</v>
      </c>
    </row>
    <row r="128" customFormat="false" ht="12.8" hidden="false" customHeight="false" outlineLevel="0" collapsed="false">
      <c r="A128" s="0" t="s">
        <v>896</v>
      </c>
      <c r="B128" s="0" t="n">
        <v>6605000</v>
      </c>
      <c r="C128" s="0" t="n">
        <v>6605000</v>
      </c>
    </row>
    <row r="129" customFormat="false" ht="12.8" hidden="false" customHeight="false" outlineLevel="0" collapsed="false">
      <c r="A129" s="0" t="s">
        <v>896</v>
      </c>
      <c r="B129" s="0" t="n">
        <v>39315000</v>
      </c>
      <c r="C129" s="0" t="n">
        <v>39285000</v>
      </c>
      <c r="D129" s="0" t="n">
        <v>30000</v>
      </c>
    </row>
    <row r="130" customFormat="false" ht="12.8" hidden="false" customHeight="false" outlineLevel="0" collapsed="false">
      <c r="A130" s="0" t="s">
        <v>896</v>
      </c>
      <c r="B130" s="0" t="n">
        <v>16000</v>
      </c>
      <c r="C130" s="0" t="n">
        <v>13000</v>
      </c>
      <c r="D130" s="0" t="n">
        <v>3000</v>
      </c>
    </row>
    <row r="131" customFormat="false" ht="12.8" hidden="false" customHeight="false" outlineLevel="0" collapsed="false">
      <c r="A131" s="0" t="s">
        <v>896</v>
      </c>
      <c r="B131" s="0" t="n">
        <v>428000</v>
      </c>
      <c r="C131" s="0" t="n">
        <v>330000</v>
      </c>
      <c r="D131" s="0" t="n">
        <v>98000</v>
      </c>
    </row>
    <row r="132" customFormat="false" ht="12.8" hidden="false" customHeight="false" outlineLevel="0" collapsed="false">
      <c r="A132" s="0" t="s">
        <v>896</v>
      </c>
      <c r="B132" s="0" t="n">
        <v>7069000</v>
      </c>
      <c r="C132" s="0" t="n">
        <v>3426000</v>
      </c>
      <c r="D132" s="0" t="n">
        <v>3643000</v>
      </c>
    </row>
    <row r="133" customFormat="false" ht="12.8" hidden="false" customHeight="false" outlineLevel="0" collapsed="false">
      <c r="A133" s="0" t="s">
        <v>896</v>
      </c>
      <c r="B133" s="0" t="n">
        <v>66000</v>
      </c>
      <c r="C133" s="0" t="n">
        <v>62000</v>
      </c>
      <c r="D133" s="0" t="n">
        <v>4000</v>
      </c>
    </row>
    <row r="134" customFormat="false" ht="12.8" hidden="false" customHeight="false" outlineLevel="0" collapsed="false">
      <c r="A134" s="0" t="s">
        <v>896</v>
      </c>
      <c r="B134" s="0" t="n">
        <v>17000</v>
      </c>
      <c r="C134" s="0" t="n">
        <v>13000</v>
      </c>
      <c r="D134" s="0" t="n">
        <v>4000</v>
      </c>
    </row>
    <row r="135" customFormat="false" ht="12.8" hidden="false" customHeight="false" outlineLevel="0" collapsed="false">
      <c r="A135" s="0" t="s">
        <v>896</v>
      </c>
      <c r="B135" s="0" t="n">
        <v>308000</v>
      </c>
      <c r="C135" s="0" t="n">
        <v>301000</v>
      </c>
      <c r="D135" s="0" t="n">
        <v>7000</v>
      </c>
    </row>
    <row r="136" customFormat="false" ht="12.8" hidden="false" customHeight="false" outlineLevel="0" collapsed="false">
      <c r="A136" s="0" t="s">
        <v>896</v>
      </c>
      <c r="B136" s="0" t="n">
        <v>44494000</v>
      </c>
      <c r="C136" s="0" t="n">
        <v>43806000</v>
      </c>
      <c r="D136" s="0" t="n">
        <v>688000</v>
      </c>
    </row>
    <row r="137" customFormat="false" ht="12.8" hidden="false" customHeight="false" outlineLevel="0" collapsed="false">
      <c r="A137" s="0" t="s">
        <v>896</v>
      </c>
      <c r="B137" s="0" t="n">
        <v>9077070</v>
      </c>
      <c r="C137" s="0" t="n">
        <v>1614320</v>
      </c>
      <c r="D137" s="0" t="n">
        <v>7462750</v>
      </c>
    </row>
    <row r="138" customFormat="false" ht="12.8" hidden="false" customHeight="false" outlineLevel="0" collapsed="false">
      <c r="A138" s="0" t="s">
        <v>896</v>
      </c>
      <c r="B138" s="0" t="n">
        <v>654920</v>
      </c>
      <c r="C138" s="0" t="n">
        <v>95810</v>
      </c>
      <c r="D138" s="0" t="n">
        <v>559110</v>
      </c>
    </row>
    <row r="139" customFormat="false" ht="12.8" hidden="false" customHeight="false" outlineLevel="0" collapsed="false">
      <c r="A139" s="0" t="s">
        <v>896</v>
      </c>
      <c r="B139" s="0" t="n">
        <v>200000</v>
      </c>
      <c r="D139" s="0" t="n">
        <v>200000</v>
      </c>
    </row>
    <row r="140" customFormat="false" ht="12.8" hidden="false" customHeight="false" outlineLevel="0" collapsed="false">
      <c r="A140" s="0" t="s">
        <v>896</v>
      </c>
      <c r="B140" s="0" t="n">
        <v>6148980</v>
      </c>
      <c r="C140" s="0" t="n">
        <v>486340</v>
      </c>
      <c r="D140" s="0" t="n">
        <v>5662640</v>
      </c>
    </row>
    <row r="141" customFormat="false" ht="12.8" hidden="false" customHeight="false" outlineLevel="0" collapsed="false">
      <c r="A141" s="0" t="s">
        <v>869</v>
      </c>
      <c r="B141" s="0" t="n">
        <v>5609500</v>
      </c>
      <c r="C141" s="0" t="n">
        <v>5609500</v>
      </c>
    </row>
    <row r="142" customFormat="false" ht="12.8" hidden="false" customHeight="false" outlineLevel="0" collapsed="false">
      <c r="A142" s="0" t="s">
        <v>896</v>
      </c>
      <c r="B142" s="0" t="n">
        <v>5609500</v>
      </c>
      <c r="C142" s="0" t="n">
        <v>5609500</v>
      </c>
    </row>
    <row r="143" customFormat="false" ht="12.8" hidden="false" customHeight="false" outlineLevel="0" collapsed="false">
      <c r="A143" s="0" t="s">
        <v>887</v>
      </c>
      <c r="B143" s="0" t="n">
        <v>14012997</v>
      </c>
      <c r="C143" s="0" t="n">
        <v>823000</v>
      </c>
      <c r="D143" s="0" t="n">
        <v>13189997</v>
      </c>
    </row>
    <row r="144" customFormat="false" ht="12.8" hidden="false" customHeight="false" outlineLevel="0" collapsed="false">
      <c r="A144" s="0" t="s">
        <v>860</v>
      </c>
      <c r="B144" s="0" t="n">
        <v>14012997</v>
      </c>
      <c r="C144" s="0" t="n">
        <v>823000</v>
      </c>
      <c r="D144" s="0" t="n">
        <v>13189997</v>
      </c>
    </row>
    <row r="145" customFormat="false" ht="12.8" hidden="false" customHeight="false" outlineLevel="0" collapsed="false">
      <c r="A145" s="0" t="s">
        <v>896</v>
      </c>
      <c r="B145" s="0" t="n">
        <v>20000</v>
      </c>
      <c r="C145" s="0" t="n">
        <v>20000</v>
      </c>
    </row>
    <row r="146" customFormat="false" ht="12.8" hidden="false" customHeight="false" outlineLevel="0" collapsed="false">
      <c r="A146" s="0" t="s">
        <v>896</v>
      </c>
      <c r="B146" s="0" t="n">
        <v>800000</v>
      </c>
      <c r="C146" s="0" t="n">
        <v>800000</v>
      </c>
    </row>
    <row r="147" customFormat="false" ht="12.8" hidden="false" customHeight="false" outlineLevel="0" collapsed="false">
      <c r="A147" s="0" t="s">
        <v>896</v>
      </c>
      <c r="B147" s="0" t="n">
        <v>1000</v>
      </c>
      <c r="C147" s="0" t="n">
        <v>1000</v>
      </c>
    </row>
    <row r="148" customFormat="false" ht="12.8" hidden="false" customHeight="false" outlineLevel="0" collapsed="false">
      <c r="A148" s="0" t="s">
        <v>896</v>
      </c>
      <c r="B148" s="0" t="n">
        <v>2000</v>
      </c>
      <c r="C148" s="0" t="n">
        <v>2000</v>
      </c>
    </row>
    <row r="149" customFormat="false" ht="12.8" hidden="false" customHeight="false" outlineLevel="0" collapsed="false">
      <c r="A149" s="0" t="s">
        <v>896</v>
      </c>
      <c r="B149" s="0" t="n">
        <v>13189997</v>
      </c>
      <c r="D149" s="0" t="n">
        <v>13189997</v>
      </c>
    </row>
    <row r="150" customFormat="false" ht="12.8" hidden="false" customHeight="false" outlineLevel="0" collapsed="false">
      <c r="A150" s="0" t="s">
        <v>888</v>
      </c>
      <c r="B150" s="0" t="n">
        <v>104388898</v>
      </c>
      <c r="C150" s="0" t="n">
        <v>52612539</v>
      </c>
      <c r="D150" s="0" t="n">
        <v>51776359</v>
      </c>
    </row>
    <row r="151" customFormat="false" ht="12.8" hidden="false" customHeight="false" outlineLevel="0" collapsed="false">
      <c r="A151" s="0" t="s">
        <v>860</v>
      </c>
      <c r="B151" s="0" t="n">
        <v>104382898</v>
      </c>
      <c r="C151" s="0" t="n">
        <v>52611539</v>
      </c>
      <c r="D151" s="0" t="n">
        <v>51771359</v>
      </c>
    </row>
    <row r="152" customFormat="false" ht="12.8" hidden="false" customHeight="false" outlineLevel="0" collapsed="false">
      <c r="A152" s="0" t="s">
        <v>896</v>
      </c>
      <c r="B152" s="0" t="n">
        <v>1000</v>
      </c>
      <c r="C152" s="0" t="n">
        <v>1000</v>
      </c>
    </row>
    <row r="153" customFormat="false" ht="12.8" hidden="false" customHeight="false" outlineLevel="0" collapsed="false">
      <c r="A153" s="0" t="s">
        <v>896</v>
      </c>
      <c r="B153" s="0" t="n">
        <v>12000</v>
      </c>
      <c r="C153" s="0" t="n">
        <v>12000</v>
      </c>
    </row>
    <row r="154" customFormat="false" ht="12.8" hidden="false" customHeight="false" outlineLevel="0" collapsed="false">
      <c r="A154" s="0" t="s">
        <v>896</v>
      </c>
      <c r="B154" s="0" t="n">
        <v>339000</v>
      </c>
      <c r="C154" s="0" t="n">
        <v>157000</v>
      </c>
      <c r="D154" s="0" t="n">
        <v>182000</v>
      </c>
    </row>
    <row r="155" customFormat="false" ht="12.8" hidden="false" customHeight="false" outlineLevel="0" collapsed="false">
      <c r="A155" s="0" t="s">
        <v>896</v>
      </c>
      <c r="B155" s="0" t="n">
        <v>33487000</v>
      </c>
      <c r="C155" s="0" t="n">
        <v>4199000</v>
      </c>
      <c r="D155" s="0" t="n">
        <v>29288000</v>
      </c>
    </row>
    <row r="156" customFormat="false" ht="12.8" hidden="false" customHeight="false" outlineLevel="0" collapsed="false">
      <c r="A156" s="0" t="s">
        <v>896</v>
      </c>
      <c r="B156" s="0" t="n">
        <v>3000</v>
      </c>
      <c r="C156" s="0" t="n">
        <v>1000</v>
      </c>
      <c r="D156" s="0" t="n">
        <v>2000</v>
      </c>
    </row>
    <row r="157" customFormat="false" ht="12.8" hidden="false" customHeight="false" outlineLevel="0" collapsed="false">
      <c r="A157" s="0" t="s">
        <v>896</v>
      </c>
      <c r="B157" s="0" t="n">
        <v>477000</v>
      </c>
      <c r="C157" s="0" t="n">
        <v>447000</v>
      </c>
      <c r="D157" s="0" t="n">
        <v>30000</v>
      </c>
    </row>
    <row r="158" customFormat="false" ht="12.8" hidden="false" customHeight="false" outlineLevel="0" collapsed="false">
      <c r="A158" s="0" t="s">
        <v>896</v>
      </c>
      <c r="B158" s="0" t="n">
        <v>2000</v>
      </c>
      <c r="C158" s="0" t="n">
        <v>1000</v>
      </c>
      <c r="D158" s="0" t="n">
        <v>1000</v>
      </c>
    </row>
    <row r="159" customFormat="false" ht="12.8" hidden="false" customHeight="false" outlineLevel="0" collapsed="false">
      <c r="A159" s="0" t="s">
        <v>896</v>
      </c>
      <c r="B159" s="0" t="n">
        <v>4850000</v>
      </c>
      <c r="C159" s="0" t="n">
        <v>1041000</v>
      </c>
      <c r="D159" s="0" t="n">
        <v>3809000</v>
      </c>
    </row>
    <row r="160" customFormat="false" ht="12.8" hidden="false" customHeight="false" outlineLevel="0" collapsed="false">
      <c r="A160" s="0" t="s">
        <v>896</v>
      </c>
      <c r="B160" s="0" t="n">
        <v>13822499</v>
      </c>
      <c r="C160" s="0" t="n">
        <v>13822499</v>
      </c>
    </row>
    <row r="161" customFormat="false" ht="12.8" hidden="false" customHeight="false" outlineLevel="0" collapsed="false">
      <c r="A161" s="0" t="s">
        <v>896</v>
      </c>
      <c r="B161" s="0" t="n">
        <v>32566958</v>
      </c>
      <c r="C161" s="0" t="n">
        <v>32566958</v>
      </c>
    </row>
    <row r="162" customFormat="false" ht="12.8" hidden="false" customHeight="false" outlineLevel="0" collapsed="false">
      <c r="A162" s="0" t="s">
        <v>896</v>
      </c>
      <c r="B162" s="0" t="n">
        <v>648796</v>
      </c>
      <c r="C162" s="0" t="n">
        <v>334806</v>
      </c>
      <c r="D162" s="0" t="n">
        <v>313990</v>
      </c>
    </row>
    <row r="163" customFormat="false" ht="12.8" hidden="false" customHeight="false" outlineLevel="0" collapsed="false">
      <c r="A163" s="0" t="s">
        <v>896</v>
      </c>
      <c r="B163" s="0" t="n">
        <v>48806</v>
      </c>
      <c r="C163" s="0" t="n">
        <v>20276</v>
      </c>
      <c r="D163" s="0" t="n">
        <v>28530</v>
      </c>
    </row>
    <row r="164" customFormat="false" ht="12.8" hidden="false" customHeight="false" outlineLevel="0" collapsed="false">
      <c r="A164" s="0" t="s">
        <v>896</v>
      </c>
      <c r="B164" s="0" t="n">
        <v>577000</v>
      </c>
      <c r="D164" s="0" t="n">
        <v>577000</v>
      </c>
    </row>
    <row r="165" customFormat="false" ht="12.8" hidden="false" customHeight="false" outlineLevel="0" collapsed="false">
      <c r="A165" s="0" t="s">
        <v>896</v>
      </c>
      <c r="B165" s="0" t="n">
        <v>17394839</v>
      </c>
      <c r="D165" s="0" t="n">
        <v>17394839</v>
      </c>
    </row>
    <row r="166" customFormat="false" ht="12.8" hidden="false" customHeight="false" outlineLevel="0" collapsed="false">
      <c r="A166" s="0" t="s">
        <v>896</v>
      </c>
      <c r="B166" s="0" t="n">
        <v>145000</v>
      </c>
      <c r="D166" s="0" t="n">
        <v>145000</v>
      </c>
    </row>
    <row r="167" customFormat="false" ht="12.8" hidden="false" customHeight="false" outlineLevel="0" collapsed="false">
      <c r="A167" s="0" t="s">
        <v>896</v>
      </c>
      <c r="B167" s="0" t="n">
        <v>8000</v>
      </c>
      <c r="C167" s="0" t="n">
        <v>8000</v>
      </c>
    </row>
    <row r="168" customFormat="false" ht="12.8" hidden="false" customHeight="false" outlineLevel="0" collapsed="false">
      <c r="A168" s="0" t="s">
        <v>869</v>
      </c>
      <c r="B168" s="0" t="n">
        <v>6000</v>
      </c>
      <c r="C168" s="0" t="n">
        <v>1000</v>
      </c>
      <c r="D168" s="0" t="n">
        <v>5000</v>
      </c>
    </row>
    <row r="169" customFormat="false" ht="12.8" hidden="false" customHeight="false" outlineLevel="0" collapsed="false">
      <c r="A169" s="0" t="s">
        <v>896</v>
      </c>
      <c r="B169" s="0" t="n">
        <v>6000</v>
      </c>
      <c r="C169" s="0" t="n">
        <v>1000</v>
      </c>
      <c r="D169" s="0" t="n">
        <v>5000</v>
      </c>
    </row>
    <row r="170" customFormat="false" ht="12.8" hidden="false" customHeight="false" outlineLevel="0" collapsed="false">
      <c r="A170" s="0" t="s">
        <v>889</v>
      </c>
      <c r="B170" s="0" t="n">
        <v>7238522</v>
      </c>
      <c r="C170" s="0" t="n">
        <v>3735522</v>
      </c>
      <c r="D170" s="0" t="n">
        <v>3503000</v>
      </c>
    </row>
    <row r="171" customFormat="false" ht="12.8" hidden="false" customHeight="false" outlineLevel="0" collapsed="false">
      <c r="A171" s="0" t="s">
        <v>860</v>
      </c>
      <c r="B171" s="0" t="n">
        <v>7238522</v>
      </c>
      <c r="C171" s="0" t="n">
        <v>3735522</v>
      </c>
      <c r="D171" s="0" t="n">
        <v>3503000</v>
      </c>
    </row>
    <row r="172" customFormat="false" ht="12.8" hidden="false" customHeight="false" outlineLevel="0" collapsed="false">
      <c r="A172" s="0" t="s">
        <v>896</v>
      </c>
      <c r="B172" s="0" t="n">
        <v>8000</v>
      </c>
      <c r="D172" s="0" t="n">
        <v>8000</v>
      </c>
    </row>
    <row r="173" customFormat="false" ht="12.8" hidden="false" customHeight="false" outlineLevel="0" collapsed="false">
      <c r="A173" s="0" t="s">
        <v>896</v>
      </c>
      <c r="B173" s="0" t="n">
        <v>703000</v>
      </c>
      <c r="D173" s="0" t="n">
        <v>703000</v>
      </c>
    </row>
    <row r="174" customFormat="false" ht="12.8" hidden="false" customHeight="false" outlineLevel="0" collapsed="false">
      <c r="A174" s="0" t="s">
        <v>896</v>
      </c>
      <c r="B174" s="0" t="n">
        <v>42000</v>
      </c>
      <c r="D174" s="0" t="n">
        <v>42000</v>
      </c>
    </row>
    <row r="175" customFormat="false" ht="12.8" hidden="false" customHeight="false" outlineLevel="0" collapsed="false">
      <c r="A175" s="0" t="s">
        <v>896</v>
      </c>
      <c r="B175" s="0" t="n">
        <v>3538714</v>
      </c>
      <c r="C175" s="0" t="n">
        <v>3538714</v>
      </c>
    </row>
    <row r="176" customFormat="false" ht="12.8" hidden="false" customHeight="false" outlineLevel="0" collapsed="false">
      <c r="A176" s="0" t="s">
        <v>896</v>
      </c>
      <c r="B176" s="0" t="n">
        <v>184994</v>
      </c>
      <c r="C176" s="0" t="n">
        <v>184994</v>
      </c>
    </row>
    <row r="177" customFormat="false" ht="12.8" hidden="false" customHeight="false" outlineLevel="0" collapsed="false">
      <c r="A177" s="0" t="s">
        <v>896</v>
      </c>
      <c r="B177" s="0" t="n">
        <v>2700000</v>
      </c>
      <c r="D177" s="0" t="n">
        <v>2700000</v>
      </c>
    </row>
    <row r="178" customFormat="false" ht="12.8" hidden="false" customHeight="false" outlineLevel="0" collapsed="false">
      <c r="A178" s="0" t="s">
        <v>896</v>
      </c>
      <c r="B178" s="0" t="n">
        <v>50000</v>
      </c>
      <c r="D178" s="0" t="n">
        <v>50000</v>
      </c>
    </row>
    <row r="179" customFormat="false" ht="12.8" hidden="false" customHeight="false" outlineLevel="0" collapsed="false">
      <c r="A179" s="0" t="s">
        <v>896</v>
      </c>
      <c r="B179" s="0" t="n">
        <v>11814</v>
      </c>
      <c r="C179" s="0" t="n">
        <v>11814</v>
      </c>
    </row>
    <row r="180" customFormat="false" ht="12.8" hidden="false" customHeight="false" outlineLevel="0" collapsed="false">
      <c r="A180" s="0" t="s">
        <v>890</v>
      </c>
      <c r="B180" s="0" t="n">
        <v>4232450</v>
      </c>
      <c r="C180" s="0" t="n">
        <v>5000</v>
      </c>
      <c r="D180" s="0" t="n">
        <v>4227450</v>
      </c>
    </row>
    <row r="181" customFormat="false" ht="12.8" hidden="false" customHeight="false" outlineLevel="0" collapsed="false">
      <c r="A181" s="0" t="s">
        <v>860</v>
      </c>
      <c r="B181" s="0" t="n">
        <v>4231450</v>
      </c>
      <c r="C181" s="0" t="n">
        <v>5000</v>
      </c>
      <c r="D181" s="0" t="n">
        <v>4226450</v>
      </c>
    </row>
    <row r="182" customFormat="false" ht="12.8" hidden="false" customHeight="false" outlineLevel="0" collapsed="false">
      <c r="A182" s="0" t="s">
        <v>896</v>
      </c>
      <c r="B182" s="0" t="n">
        <v>7000</v>
      </c>
      <c r="D182" s="0" t="n">
        <v>7000</v>
      </c>
    </row>
    <row r="183" customFormat="false" ht="12.8" hidden="false" customHeight="false" outlineLevel="0" collapsed="false">
      <c r="A183" s="0" t="s">
        <v>896</v>
      </c>
      <c r="B183" s="0" t="n">
        <v>72000</v>
      </c>
      <c r="D183" s="0" t="n">
        <v>72000</v>
      </c>
    </row>
    <row r="184" customFormat="false" ht="12.8" hidden="false" customHeight="false" outlineLevel="0" collapsed="false">
      <c r="A184" s="0" t="s">
        <v>896</v>
      </c>
      <c r="B184" s="0" t="n">
        <v>2220000</v>
      </c>
      <c r="D184" s="0" t="n">
        <v>2220000</v>
      </c>
    </row>
    <row r="185" customFormat="false" ht="12.8" hidden="false" customHeight="false" outlineLevel="0" collapsed="false">
      <c r="A185" s="0" t="s">
        <v>896</v>
      </c>
      <c r="B185" s="0" t="n">
        <v>2000</v>
      </c>
      <c r="D185" s="0" t="n">
        <v>2000</v>
      </c>
    </row>
    <row r="186" customFormat="false" ht="12.8" hidden="false" customHeight="false" outlineLevel="0" collapsed="false">
      <c r="A186" s="0" t="s">
        <v>896</v>
      </c>
      <c r="B186" s="0" t="n">
        <v>5000</v>
      </c>
      <c r="C186" s="0" t="n">
        <v>5000</v>
      </c>
    </row>
    <row r="187" customFormat="false" ht="12.8" hidden="false" customHeight="false" outlineLevel="0" collapsed="false">
      <c r="A187" s="0" t="s">
        <v>896</v>
      </c>
      <c r="B187" s="0" t="n">
        <v>232000</v>
      </c>
      <c r="D187" s="0" t="n">
        <v>232000</v>
      </c>
    </row>
    <row r="188" customFormat="false" ht="12.8" hidden="false" customHeight="false" outlineLevel="0" collapsed="false">
      <c r="A188" s="0" t="s">
        <v>896</v>
      </c>
      <c r="B188" s="0" t="n">
        <v>693620</v>
      </c>
      <c r="D188" s="0" t="n">
        <v>693620</v>
      </c>
    </row>
    <row r="189" customFormat="false" ht="12.8" hidden="false" customHeight="false" outlineLevel="0" collapsed="false">
      <c r="A189" s="0" t="s">
        <v>896</v>
      </c>
      <c r="B189" s="0" t="n">
        <v>42000</v>
      </c>
      <c r="D189" s="0" t="n">
        <v>42000</v>
      </c>
    </row>
    <row r="190" customFormat="false" ht="12.8" hidden="false" customHeight="false" outlineLevel="0" collapsed="false">
      <c r="A190" s="0" t="s">
        <v>896</v>
      </c>
      <c r="B190" s="0" t="n">
        <v>957830</v>
      </c>
      <c r="D190" s="0" t="n">
        <v>957830</v>
      </c>
    </row>
    <row r="191" customFormat="false" ht="12.8" hidden="false" customHeight="false" outlineLevel="0" collapsed="false">
      <c r="A191" s="0" t="s">
        <v>869</v>
      </c>
      <c r="B191" s="0" t="n">
        <v>1000</v>
      </c>
      <c r="D191" s="0" t="n">
        <v>1000</v>
      </c>
    </row>
    <row r="192" customFormat="false" ht="12.8" hidden="false" customHeight="false" outlineLevel="0" collapsed="false">
      <c r="A192" s="0" t="s">
        <v>896</v>
      </c>
      <c r="B192" s="0" t="n">
        <v>1000</v>
      </c>
      <c r="D192" s="0" t="n">
        <v>1000</v>
      </c>
    </row>
    <row r="193" customFormat="false" ht="12.8" hidden="false" customHeight="false" outlineLevel="0" collapsed="false">
      <c r="A193" s="0" t="s">
        <v>891</v>
      </c>
      <c r="B193" s="0" t="n">
        <v>460564903</v>
      </c>
      <c r="C193" s="0" t="n">
        <v>457566164</v>
      </c>
      <c r="D193" s="0" t="n">
        <v>2998739</v>
      </c>
    </row>
    <row r="194" customFormat="false" ht="12.8" hidden="false" customHeight="false" outlineLevel="0" collapsed="false">
      <c r="A194" s="0" t="s">
        <v>860</v>
      </c>
      <c r="B194" s="0" t="n">
        <v>460564903</v>
      </c>
      <c r="C194" s="0" t="n">
        <v>457566164</v>
      </c>
      <c r="D194" s="0" t="n">
        <v>2998739</v>
      </c>
    </row>
    <row r="195" customFormat="false" ht="12.8" hidden="false" customHeight="false" outlineLevel="0" collapsed="false">
      <c r="A195" s="0" t="s">
        <v>896</v>
      </c>
      <c r="B195" s="0" t="n">
        <v>36000</v>
      </c>
      <c r="D195" s="0" t="n">
        <v>36000</v>
      </c>
    </row>
    <row r="196" customFormat="false" ht="12.8" hidden="false" customHeight="false" outlineLevel="0" collapsed="false">
      <c r="A196" s="0" t="s">
        <v>896</v>
      </c>
      <c r="B196" s="0" t="n">
        <v>5000</v>
      </c>
      <c r="C196" s="0" t="n">
        <v>5000</v>
      </c>
    </row>
    <row r="197" customFormat="false" ht="12.8" hidden="false" customHeight="false" outlineLevel="0" collapsed="false">
      <c r="A197" s="0" t="s">
        <v>896</v>
      </c>
      <c r="B197" s="0" t="n">
        <v>6749000</v>
      </c>
      <c r="C197" s="0" t="n">
        <v>5724000</v>
      </c>
      <c r="D197" s="0" t="n">
        <v>1025000</v>
      </c>
    </row>
    <row r="198" customFormat="false" ht="12.8" hidden="false" customHeight="false" outlineLevel="0" collapsed="false">
      <c r="A198" s="0" t="s">
        <v>896</v>
      </c>
      <c r="B198" s="0" t="n">
        <v>73000</v>
      </c>
      <c r="C198" s="0" t="n">
        <v>73000</v>
      </c>
    </row>
    <row r="199" customFormat="false" ht="12.8" hidden="false" customHeight="false" outlineLevel="0" collapsed="false">
      <c r="A199" s="0" t="s">
        <v>896</v>
      </c>
      <c r="B199" s="0" t="n">
        <v>9000</v>
      </c>
      <c r="D199" s="0" t="n">
        <v>9000</v>
      </c>
    </row>
    <row r="200" customFormat="false" ht="12.8" hidden="false" customHeight="false" outlineLevel="0" collapsed="false">
      <c r="A200" s="0" t="s">
        <v>896</v>
      </c>
      <c r="B200" s="0" t="n">
        <v>1000</v>
      </c>
      <c r="C200" s="0" t="n">
        <v>1000</v>
      </c>
    </row>
    <row r="201" customFormat="false" ht="12.8" hidden="false" customHeight="false" outlineLevel="0" collapsed="false">
      <c r="A201" s="0" t="s">
        <v>896</v>
      </c>
      <c r="B201" s="0" t="n">
        <v>157000</v>
      </c>
      <c r="C201" s="0" t="n">
        <v>3000</v>
      </c>
      <c r="D201" s="0" t="n">
        <v>154000</v>
      </c>
    </row>
    <row r="202" customFormat="false" ht="12.8" hidden="false" customHeight="false" outlineLevel="0" collapsed="false">
      <c r="A202" s="0" t="s">
        <v>896</v>
      </c>
      <c r="B202" s="0" t="n">
        <v>127104421</v>
      </c>
      <c r="C202" s="0" t="n">
        <v>127104421</v>
      </c>
    </row>
    <row r="203" customFormat="false" ht="12.8" hidden="false" customHeight="false" outlineLevel="0" collapsed="false">
      <c r="A203" s="0" t="s">
        <v>896</v>
      </c>
      <c r="B203" s="0" t="n">
        <v>1847536</v>
      </c>
      <c r="C203" s="0" t="n">
        <v>1847536</v>
      </c>
    </row>
    <row r="204" customFormat="false" ht="12.8" hidden="false" customHeight="false" outlineLevel="0" collapsed="false">
      <c r="A204" s="0" t="s">
        <v>896</v>
      </c>
      <c r="B204" s="0" t="n">
        <v>256928</v>
      </c>
      <c r="C204" s="0" t="n">
        <v>256928</v>
      </c>
    </row>
    <row r="205" customFormat="false" ht="12.8" hidden="false" customHeight="false" outlineLevel="0" collapsed="false">
      <c r="A205" s="0" t="s">
        <v>896</v>
      </c>
      <c r="B205" s="0" t="n">
        <v>320598279</v>
      </c>
      <c r="C205" s="0" t="n">
        <v>320598279</v>
      </c>
    </row>
    <row r="206" customFormat="false" ht="12.8" hidden="false" customHeight="false" outlineLevel="0" collapsed="false">
      <c r="A206" s="0" t="s">
        <v>896</v>
      </c>
      <c r="B206" s="0" t="n">
        <v>1774739</v>
      </c>
      <c r="D206" s="0" t="n">
        <v>1774739</v>
      </c>
    </row>
    <row r="207" customFormat="false" ht="12.8" hidden="false" customHeight="false" outlineLevel="0" collapsed="false">
      <c r="A207" s="0" t="s">
        <v>896</v>
      </c>
      <c r="B207" s="0" t="n">
        <v>1000000</v>
      </c>
      <c r="C207" s="0" t="n">
        <v>1000000</v>
      </c>
    </row>
    <row r="208" customFormat="false" ht="12.8" hidden="false" customHeight="false" outlineLevel="0" collapsed="false">
      <c r="A208" s="0" t="s">
        <v>896</v>
      </c>
      <c r="B208" s="0" t="n">
        <v>953000</v>
      </c>
      <c r="C208" s="0" t="n">
        <v>953000</v>
      </c>
    </row>
    <row r="209" customFormat="false" ht="12.8" hidden="false" customHeight="false" outlineLevel="0" collapsed="false">
      <c r="A209" s="0" t="s">
        <v>892</v>
      </c>
      <c r="B209" s="0" t="n">
        <v>265383976</v>
      </c>
      <c r="C209" s="0" t="n">
        <v>264683976</v>
      </c>
      <c r="D209" s="0" t="n">
        <v>700000</v>
      </c>
    </row>
    <row r="210" customFormat="false" ht="12.8" hidden="false" customHeight="false" outlineLevel="0" collapsed="false">
      <c r="A210" s="0" t="s">
        <v>860</v>
      </c>
      <c r="B210" s="0" t="n">
        <v>263927844</v>
      </c>
      <c r="C210" s="0" t="n">
        <v>263227844</v>
      </c>
      <c r="D210" s="0" t="n">
        <v>700000</v>
      </c>
    </row>
    <row r="211" customFormat="false" ht="12.8" hidden="false" customHeight="false" outlineLevel="0" collapsed="false">
      <c r="A211" s="0" t="s">
        <v>896</v>
      </c>
      <c r="B211" s="0" t="n">
        <v>5000</v>
      </c>
      <c r="C211" s="0" t="n">
        <v>5000</v>
      </c>
    </row>
    <row r="212" customFormat="false" ht="12.8" hidden="false" customHeight="false" outlineLevel="0" collapsed="false">
      <c r="A212" s="0" t="s">
        <v>896</v>
      </c>
      <c r="B212" s="0" t="n">
        <v>255001000</v>
      </c>
      <c r="C212" s="0" t="n">
        <v>255001000</v>
      </c>
    </row>
    <row r="213" customFormat="false" ht="12.8" hidden="false" customHeight="false" outlineLevel="0" collapsed="false">
      <c r="A213" s="0" t="s">
        <v>896</v>
      </c>
      <c r="B213" s="0" t="n">
        <v>20000</v>
      </c>
      <c r="C213" s="0" t="n">
        <v>20000</v>
      </c>
    </row>
    <row r="214" customFormat="false" ht="12.8" hidden="false" customHeight="false" outlineLevel="0" collapsed="false">
      <c r="A214" s="0" t="s">
        <v>896</v>
      </c>
      <c r="B214" s="0" t="n">
        <v>70000</v>
      </c>
      <c r="C214" s="0" t="n">
        <v>70000</v>
      </c>
    </row>
    <row r="215" customFormat="false" ht="12.8" hidden="false" customHeight="false" outlineLevel="0" collapsed="false">
      <c r="A215" s="0" t="s">
        <v>896</v>
      </c>
      <c r="B215" s="0" t="n">
        <v>200000</v>
      </c>
      <c r="C215" s="0" t="n">
        <v>200000</v>
      </c>
    </row>
    <row r="216" customFormat="false" ht="12.8" hidden="false" customHeight="false" outlineLevel="0" collapsed="false">
      <c r="A216" s="0" t="s">
        <v>896</v>
      </c>
      <c r="B216" s="0" t="n">
        <v>2897000</v>
      </c>
      <c r="C216" s="0" t="n">
        <v>2197000</v>
      </c>
      <c r="D216" s="0" t="n">
        <v>700000</v>
      </c>
    </row>
    <row r="217" customFormat="false" ht="12.8" hidden="false" customHeight="false" outlineLevel="0" collapsed="false">
      <c r="A217" s="0" t="s">
        <v>896</v>
      </c>
      <c r="B217" s="0" t="n">
        <v>1280000</v>
      </c>
      <c r="C217" s="0" t="n">
        <v>1280000</v>
      </c>
    </row>
    <row r="218" customFormat="false" ht="12.8" hidden="false" customHeight="false" outlineLevel="0" collapsed="false">
      <c r="A218" s="0" t="s">
        <v>896</v>
      </c>
      <c r="B218" s="0" t="n">
        <v>40000</v>
      </c>
      <c r="C218" s="0" t="n">
        <v>40000</v>
      </c>
    </row>
    <row r="219" customFormat="false" ht="12.8" hidden="false" customHeight="false" outlineLevel="0" collapsed="false">
      <c r="A219" s="0" t="s">
        <v>896</v>
      </c>
      <c r="B219" s="0" t="n">
        <v>18000</v>
      </c>
      <c r="C219" s="0" t="n">
        <v>18000</v>
      </c>
    </row>
    <row r="220" customFormat="false" ht="12.8" hidden="false" customHeight="false" outlineLevel="0" collapsed="false">
      <c r="A220" s="0" t="s">
        <v>896</v>
      </c>
      <c r="B220" s="0" t="n">
        <v>150000</v>
      </c>
      <c r="C220" s="0" t="n">
        <v>150000</v>
      </c>
    </row>
    <row r="221" customFormat="false" ht="12.8" hidden="false" customHeight="false" outlineLevel="0" collapsed="false">
      <c r="A221" s="0" t="s">
        <v>896</v>
      </c>
      <c r="B221" s="0" t="n">
        <v>51000</v>
      </c>
      <c r="C221" s="0" t="n">
        <v>51000</v>
      </c>
    </row>
    <row r="222" customFormat="false" ht="12.8" hidden="false" customHeight="false" outlineLevel="0" collapsed="false">
      <c r="A222" s="0" t="s">
        <v>896</v>
      </c>
      <c r="B222" s="0" t="n">
        <v>475000</v>
      </c>
      <c r="C222" s="0" t="n">
        <v>475000</v>
      </c>
    </row>
    <row r="223" customFormat="false" ht="12.8" hidden="false" customHeight="false" outlineLevel="0" collapsed="false">
      <c r="A223" s="0" t="s">
        <v>896</v>
      </c>
      <c r="B223" s="0" t="n">
        <v>1246309</v>
      </c>
      <c r="C223" s="0" t="n">
        <v>1246309</v>
      </c>
    </row>
    <row r="224" customFormat="false" ht="12.8" hidden="false" customHeight="false" outlineLevel="0" collapsed="false">
      <c r="A224" s="0" t="s">
        <v>896</v>
      </c>
      <c r="B224" s="0" t="n">
        <v>35000</v>
      </c>
      <c r="C224" s="0" t="n">
        <v>35000</v>
      </c>
    </row>
    <row r="225" customFormat="false" ht="12.8" hidden="false" customHeight="false" outlineLevel="0" collapsed="false">
      <c r="A225" s="0" t="s">
        <v>896</v>
      </c>
      <c r="B225" s="0" t="n">
        <v>1995862</v>
      </c>
      <c r="C225" s="0" t="n">
        <v>1995862</v>
      </c>
    </row>
    <row r="226" customFormat="false" ht="12.8" hidden="false" customHeight="false" outlineLevel="0" collapsed="false">
      <c r="A226" s="0" t="s">
        <v>896</v>
      </c>
      <c r="B226" s="0" t="n">
        <v>443673</v>
      </c>
      <c r="C226" s="0" t="n">
        <v>443673</v>
      </c>
    </row>
    <row r="227" customFormat="false" ht="12.8" hidden="false" customHeight="false" outlineLevel="0" collapsed="false">
      <c r="A227" s="0" t="s">
        <v>869</v>
      </c>
      <c r="B227" s="0" t="n">
        <v>1456132</v>
      </c>
      <c r="C227" s="0" t="n">
        <v>1456132</v>
      </c>
    </row>
    <row r="228" customFormat="false" ht="12.8" hidden="false" customHeight="false" outlineLevel="0" collapsed="false">
      <c r="A228" s="0" t="s">
        <v>896</v>
      </c>
      <c r="B228" s="0" t="n">
        <v>76000</v>
      </c>
      <c r="C228" s="0" t="n">
        <v>76000</v>
      </c>
    </row>
    <row r="229" customFormat="false" ht="12.8" hidden="false" customHeight="false" outlineLevel="0" collapsed="false">
      <c r="A229" s="0" t="s">
        <v>896</v>
      </c>
      <c r="B229" s="0" t="n">
        <v>977000</v>
      </c>
      <c r="C229" s="0" t="n">
        <v>977000</v>
      </c>
    </row>
    <row r="230" customFormat="false" ht="12.8" hidden="false" customHeight="false" outlineLevel="0" collapsed="false">
      <c r="A230" s="0" t="s">
        <v>896</v>
      </c>
      <c r="B230" s="0" t="n">
        <v>159000</v>
      </c>
      <c r="C230" s="0" t="n">
        <v>159000</v>
      </c>
    </row>
    <row r="231" customFormat="false" ht="12.8" hidden="false" customHeight="false" outlineLevel="0" collapsed="false">
      <c r="A231" s="0" t="s">
        <v>896</v>
      </c>
      <c r="B231" s="0" t="n">
        <v>244132</v>
      </c>
      <c r="C231" s="0" t="n">
        <v>244132</v>
      </c>
    </row>
    <row r="232" customFormat="false" ht="12.8" hidden="false" customHeight="false" outlineLevel="0" collapsed="false">
      <c r="A232" s="0" t="s">
        <v>893</v>
      </c>
      <c r="B232" s="0" t="n">
        <v>13103752</v>
      </c>
      <c r="C232" s="0" t="n">
        <v>13103752</v>
      </c>
    </row>
    <row r="233" customFormat="false" ht="12.8" hidden="false" customHeight="false" outlineLevel="0" collapsed="false">
      <c r="A233" s="0" t="s">
        <v>860</v>
      </c>
      <c r="B233" s="0" t="n">
        <v>2473829</v>
      </c>
      <c r="C233" s="0" t="n">
        <v>2473829</v>
      </c>
    </row>
    <row r="234" customFormat="false" ht="12.8" hidden="false" customHeight="false" outlineLevel="0" collapsed="false">
      <c r="A234" s="0" t="s">
        <v>896</v>
      </c>
      <c r="B234" s="0" t="n">
        <v>302000</v>
      </c>
      <c r="C234" s="0" t="n">
        <v>302000</v>
      </c>
    </row>
    <row r="235" customFormat="false" ht="12.8" hidden="false" customHeight="false" outlineLevel="0" collapsed="false">
      <c r="A235" s="0" t="s">
        <v>896</v>
      </c>
      <c r="B235" s="0" t="n">
        <v>39743</v>
      </c>
      <c r="C235" s="0" t="n">
        <v>39743</v>
      </c>
    </row>
    <row r="236" customFormat="false" ht="12.8" hidden="false" customHeight="false" outlineLevel="0" collapsed="false">
      <c r="A236" s="0" t="s">
        <v>896</v>
      </c>
      <c r="B236" s="0" t="n">
        <v>1459</v>
      </c>
      <c r="C236" s="0" t="n">
        <v>1459</v>
      </c>
    </row>
    <row r="237" customFormat="false" ht="12.8" hidden="false" customHeight="false" outlineLevel="0" collapsed="false">
      <c r="A237" s="0" t="s">
        <v>896</v>
      </c>
      <c r="B237" s="0" t="n">
        <v>1862000</v>
      </c>
      <c r="C237" s="0" t="n">
        <v>1862000</v>
      </c>
    </row>
    <row r="238" customFormat="false" ht="12.8" hidden="false" customHeight="false" outlineLevel="0" collapsed="false">
      <c r="A238" s="0" t="s">
        <v>896</v>
      </c>
      <c r="B238" s="0" t="n">
        <v>268627</v>
      </c>
      <c r="C238" s="0" t="n">
        <v>268627</v>
      </c>
    </row>
    <row r="239" customFormat="false" ht="12.8" hidden="false" customHeight="false" outlineLevel="0" collapsed="false">
      <c r="A239" s="0" t="s">
        <v>869</v>
      </c>
      <c r="B239" s="0" t="n">
        <v>10629923</v>
      </c>
      <c r="C239" s="0" t="n">
        <v>10629923</v>
      </c>
    </row>
    <row r="240" customFormat="false" ht="12.8" hidden="false" customHeight="false" outlineLevel="0" collapsed="false">
      <c r="A240" s="0" t="s">
        <v>896</v>
      </c>
      <c r="B240" s="0" t="n">
        <v>9133000</v>
      </c>
      <c r="C240" s="0" t="n">
        <v>9133000</v>
      </c>
    </row>
    <row r="241" customFormat="false" ht="12.8" hidden="false" customHeight="false" outlineLevel="0" collapsed="false">
      <c r="A241" s="0" t="s">
        <v>896</v>
      </c>
      <c r="B241" s="0" t="n">
        <v>1076923</v>
      </c>
      <c r="C241" s="0" t="n">
        <v>1076923</v>
      </c>
    </row>
    <row r="242" customFormat="false" ht="12.8" hidden="false" customHeight="false" outlineLevel="0" collapsed="false">
      <c r="A242" s="0" t="s">
        <v>896</v>
      </c>
      <c r="B242" s="0" t="n">
        <v>420000</v>
      </c>
      <c r="C242" s="0" t="n">
        <v>420000</v>
      </c>
    </row>
    <row r="243" customFormat="false" ht="12.8" hidden="false" customHeight="false" outlineLevel="0" collapsed="false">
      <c r="A243" s="0" t="s">
        <v>894</v>
      </c>
      <c r="B243" s="0" t="n">
        <v>7241000</v>
      </c>
      <c r="C243" s="0" t="n">
        <v>7241000</v>
      </c>
    </row>
    <row r="244" customFormat="false" ht="12.8" hidden="false" customHeight="false" outlineLevel="0" collapsed="false">
      <c r="A244" s="0" t="s">
        <v>860</v>
      </c>
      <c r="B244" s="0" t="n">
        <v>7241000</v>
      </c>
      <c r="C244" s="0" t="n">
        <v>7241000</v>
      </c>
    </row>
    <row r="245" customFormat="false" ht="12.8" hidden="false" customHeight="false" outlineLevel="0" collapsed="false">
      <c r="A245" s="0" t="s">
        <v>896</v>
      </c>
      <c r="B245" s="0" t="n">
        <v>125000</v>
      </c>
      <c r="C245" s="0" t="n">
        <v>125000</v>
      </c>
    </row>
    <row r="246" customFormat="false" ht="12.8" hidden="false" customHeight="false" outlineLevel="0" collapsed="false">
      <c r="A246" s="0" t="s">
        <v>896</v>
      </c>
      <c r="B246" s="0" t="n">
        <v>4142000</v>
      </c>
      <c r="C246" s="0" t="n">
        <v>4142000</v>
      </c>
    </row>
    <row r="247" customFormat="false" ht="12.8" hidden="false" customHeight="false" outlineLevel="0" collapsed="false">
      <c r="A247" s="0" t="s">
        <v>896</v>
      </c>
      <c r="B247" s="0" t="n">
        <v>200000</v>
      </c>
      <c r="C247" s="0" t="n">
        <v>200000</v>
      </c>
    </row>
    <row r="248" customFormat="false" ht="12.8" hidden="false" customHeight="false" outlineLevel="0" collapsed="false">
      <c r="A248" s="0" t="s">
        <v>896</v>
      </c>
      <c r="B248" s="0" t="n">
        <v>24000</v>
      </c>
      <c r="C248" s="0" t="n">
        <v>24000</v>
      </c>
    </row>
    <row r="249" customFormat="false" ht="12.8" hidden="false" customHeight="false" outlineLevel="0" collapsed="false">
      <c r="A249" s="0" t="s">
        <v>896</v>
      </c>
      <c r="B249" s="0" t="n">
        <v>2750000</v>
      </c>
      <c r="C249" s="0" t="n">
        <v>2750000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umk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2000-10-04T08:01:42Z</dcterms:created>
  <dc:creator>podolera</dc:creator>
  <dc:description/>
  <dc:language>pl-PL</dc:language>
  <cp:lastModifiedBy/>
  <cp:lastPrinted>2021-12-21T11:13:38Z</cp:lastPrinted>
  <dcterms:modified xsi:type="dcterms:W3CDTF">2024-02-04T12:54:52Z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