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83B941A5-3FF3-4181-8A73-CFCC92F3F037}" xr6:coauthVersionLast="36" xr6:coauthVersionMax="36" xr10:uidLastSave="{00000000-0000-0000-0000-000000000000}"/>
  <bookViews>
    <workbookView xWindow="-792" yWindow="6948" windowWidth="15480" windowHeight="6600" xr2:uid="{00000000-000D-0000-FFFF-FFFF00000000}"/>
  </bookViews>
  <sheets>
    <sheet name="Zał. nr 4.1" sheetId="8" r:id="rId1"/>
  </sheets>
  <definedNames>
    <definedName name="_xlnm._FilterDatabase" localSheetId="0" hidden="1">'Zał. nr 4.1'!$A$20:$AE$92</definedName>
    <definedName name="_xlnm.Print_Area" localSheetId="0">'Zał. nr 4.1'!$B$1:$I$92</definedName>
    <definedName name="_xlnm.Print_Titles" localSheetId="0">'Zał. nr 4.1'!$9:$12</definedName>
  </definedNames>
  <calcPr calcId="191029"/>
</workbook>
</file>

<file path=xl/calcChain.xml><?xml version="1.0" encoding="utf-8"?>
<calcChain xmlns="http://schemas.openxmlformats.org/spreadsheetml/2006/main">
  <c r="H25" i="8" l="1"/>
  <c r="H52" i="8"/>
  <c r="H47" i="8" l="1"/>
  <c r="I85" i="8" l="1"/>
  <c r="H60" i="8" l="1"/>
  <c r="H53" i="8"/>
  <c r="H69" i="8" l="1"/>
  <c r="I65" i="8"/>
  <c r="H65" i="8"/>
  <c r="G33" i="8"/>
  <c r="I32" i="8"/>
  <c r="I16" i="8" l="1"/>
  <c r="H16" i="8"/>
  <c r="G84" i="8"/>
  <c r="I17" i="8" l="1"/>
  <c r="I15" i="8"/>
  <c r="H15" i="8"/>
  <c r="H17" i="8"/>
  <c r="G56" i="8"/>
  <c r="G39" i="8" l="1"/>
  <c r="I36" i="8"/>
  <c r="G35" i="8"/>
  <c r="G34" i="8"/>
  <c r="H32" i="8"/>
  <c r="G32" i="8" s="1"/>
  <c r="H24" i="8"/>
  <c r="G25" i="8"/>
  <c r="G26" i="8"/>
  <c r="G22" i="8"/>
  <c r="G61" i="8" l="1"/>
  <c r="I60" i="8" l="1"/>
  <c r="G16" i="8" l="1"/>
  <c r="G38" i="8" l="1"/>
  <c r="G67" i="8" l="1"/>
  <c r="G79" i="8"/>
  <c r="G80" i="8"/>
  <c r="G81" i="8"/>
  <c r="G82" i="8"/>
  <c r="G83" i="8"/>
  <c r="G85" i="8"/>
  <c r="G86" i="8"/>
  <c r="G87" i="8"/>
  <c r="G88" i="8"/>
  <c r="G89" i="8"/>
  <c r="G90" i="8"/>
  <c r="G91" i="8"/>
  <c r="G92" i="8"/>
  <c r="G44" i="8" l="1"/>
  <c r="G17" i="8" l="1"/>
  <c r="G47" i="8" l="1"/>
  <c r="G55" i="8"/>
  <c r="I40" i="8"/>
  <c r="H40" i="8"/>
  <c r="I21" i="8"/>
  <c r="I49" i="8"/>
  <c r="I53" i="8"/>
  <c r="H21" i="8"/>
  <c r="H49" i="8"/>
  <c r="G78" i="8"/>
  <c r="G58" i="8"/>
  <c r="G73" i="8"/>
  <c r="G62" i="8"/>
  <c r="G54" i="8"/>
  <c r="G76" i="8"/>
  <c r="G71" i="8"/>
  <c r="G70" i="8"/>
  <c r="G66" i="8"/>
  <c r="G64" i="8"/>
  <c r="G63" i="8"/>
  <c r="G59" i="8"/>
  <c r="G57" i="8"/>
  <c r="G52" i="8"/>
  <c r="G51" i="8"/>
  <c r="G50" i="8"/>
  <c r="G48" i="8"/>
  <c r="G46" i="8"/>
  <c r="G45" i="8"/>
  <c r="G43" i="8"/>
  <c r="G42" i="8"/>
  <c r="G41" i="8"/>
  <c r="G37" i="8"/>
  <c r="G31" i="8"/>
  <c r="G29" i="8"/>
  <c r="G24" i="8"/>
  <c r="G23" i="8"/>
  <c r="H13" i="8" l="1"/>
  <c r="H14" i="8" s="1"/>
  <c r="I13" i="8"/>
  <c r="I14" i="8" s="1"/>
  <c r="G69" i="8"/>
  <c r="G65" i="8"/>
  <c r="G36" i="8"/>
  <c r="G49" i="8"/>
  <c r="G15" i="8"/>
  <c r="G60" i="8"/>
  <c r="G21" i="8"/>
  <c r="G53" i="8"/>
  <c r="G30" i="8"/>
  <c r="G40" i="8"/>
  <c r="G14" i="8" l="1"/>
  <c r="G13" i="8"/>
</calcChain>
</file>

<file path=xl/sharedStrings.xml><?xml version="1.0" encoding="utf-8"?>
<sst xmlns="http://schemas.openxmlformats.org/spreadsheetml/2006/main" count="260" uniqueCount="110">
  <si>
    <t>Jednostka Realizująca</t>
  </si>
  <si>
    <t xml:space="preserve">środki własne Miasta </t>
  </si>
  <si>
    <t>1. WYDATKI NA PROGRAM INWESTYCJI STRATEGICZNYCH</t>
  </si>
  <si>
    <t>Dział</t>
  </si>
  <si>
    <t>Rozdział</t>
  </si>
  <si>
    <t>Nr 
zadania</t>
  </si>
  <si>
    <t>Nazwa zadania</t>
  </si>
  <si>
    <t>Załącznik Nr 4</t>
  </si>
  <si>
    <t>Razem wydatki na inwestycje strategiczne, w tym:</t>
  </si>
  <si>
    <t>w tym:</t>
  </si>
  <si>
    <t>Budżet ogółem</t>
  </si>
  <si>
    <t>zadania 
gminy</t>
  </si>
  <si>
    <t>Rady Miasta Krakowa</t>
  </si>
  <si>
    <t>GS</t>
  </si>
  <si>
    <t>Rozbudowa ul. Igołomskiej w Krakowie</t>
  </si>
  <si>
    <t>WYDATKI BUDŻETU MIASTA ZWIĄZANE Z  PROGRAMAMI INWESTYCYJNYMI</t>
  </si>
  <si>
    <t>zadania
powiatu</t>
  </si>
  <si>
    <t>w zł</t>
  </si>
  <si>
    <t>Pozyskanie nieruchomości dla inwestycji strategicznych zrealizowanych w latach poprzednich i dla ochrony korytarzy transportowych</t>
  </si>
  <si>
    <t>Modernizacja torowisk tramwajowych wraz z infrastrukturą towarzyszącą</t>
  </si>
  <si>
    <t>KD/SK1.1/17</t>
  </si>
  <si>
    <t>KD</t>
  </si>
  <si>
    <t>GS/ST3.1/09</t>
  </si>
  <si>
    <t>GS/ST5.1/08</t>
  </si>
  <si>
    <t>Rozbudowa al. 29 Listopada (odc. ul. Opolska - granica miasta)</t>
  </si>
  <si>
    <t>Budowa ul. Iwaszki</t>
  </si>
  <si>
    <t>GS/ST8.11/17</t>
  </si>
  <si>
    <t>Rozbudowa ul. Myślenickiej w Krakowie (ZIT)</t>
  </si>
  <si>
    <t>GS/SA1.1/00</t>
  </si>
  <si>
    <t>GS/ST2.4/06</t>
  </si>
  <si>
    <t>GS/ST8.2/06</t>
  </si>
  <si>
    <t xml:space="preserve">Budowa ul. Lema wraz z przebudową skrzyżowań: z al. Jana Pawła II i ul. Meissnera oraz z al. Pokoju </t>
  </si>
  <si>
    <t>Budowa zintegrowanego węzła przesiadkowego wraz z parkingiem P&amp;R Bronowice oraz terminalem autobusowym (ZIT)</t>
  </si>
  <si>
    <t>KULTURA I OCHRONA DZIEDZICTWA</t>
  </si>
  <si>
    <t>GS/ST8.14/16</t>
  </si>
  <si>
    <t>Rewaloryzacja obiektów zabytkowych</t>
  </si>
  <si>
    <t>TRANSPORT</t>
  </si>
  <si>
    <t>Budowa, rozbudowa, przebudowa dróg</t>
  </si>
  <si>
    <t>ZIM</t>
  </si>
  <si>
    <t>Budowa parkingów P&amp;R, węzłów przesiadkowych</t>
  </si>
  <si>
    <t>Szybka Kolej Aglomeracyjna</t>
  </si>
  <si>
    <t>Metro</t>
  </si>
  <si>
    <t>PLANOWANIE PRZESTRZENNE I ARCHITEKTURA</t>
  </si>
  <si>
    <t>Przygotowanie budowy drogi ekspresowej S7 (odc.węzeł  „Kraków  Bieżanów"- węzeł „Kraków Mistrzejowice")</t>
  </si>
  <si>
    <t>Rozbudowa ul. Łokietka - od ul. Kaczorówka do ul. Na Zielonki</t>
  </si>
  <si>
    <t>ZIM/ST6.6d/15</t>
  </si>
  <si>
    <t>ZDMK</t>
  </si>
  <si>
    <t>ZDMK/ST1.1/03</t>
  </si>
  <si>
    <t>ZDMK/ST5.1/04</t>
  </si>
  <si>
    <t>ZDMK/ST7.9/06</t>
  </si>
  <si>
    <t>ZDMK/ST8.15/11</t>
  </si>
  <si>
    <t>ZDMK/ST6.5/14</t>
  </si>
  <si>
    <t>ZDMK/ST6.11/12</t>
  </si>
  <si>
    <t>ZDMK/ST9.5/16</t>
  </si>
  <si>
    <t>Inwestycje transportowe dofinansowywane przez GMK</t>
  </si>
  <si>
    <t>Budowa, rozbudowa i przebudowa linii tramwajowych, torowisk</t>
  </si>
  <si>
    <t>Budowa linii tramwajowej KST, etap IV (ul. Meissnera - Mistrzejowice)</t>
  </si>
  <si>
    <t>Gospodarowanie mieniem Miasta - wykupy</t>
  </si>
  <si>
    <t>Gospodarowanie mieniem Miasta - odszkodowania</t>
  </si>
  <si>
    <t xml:space="preserve">Budowa wiaduktu nad torami łączącego ul. Powstańców w Krakowie z drogą powiatową nr 2156K w miejscowości Batowice i Dziekanowice, wraz z przebudową przyległego układu drogowego </t>
  </si>
  <si>
    <t>GK</t>
  </si>
  <si>
    <t>GK/ST8.11/17</t>
  </si>
  <si>
    <t>ZIM/ST1.4/19</t>
  </si>
  <si>
    <t>Budowa Trasy Wolbromskiej (odcinek od ul. Pachońskiego do granic administracyjnych Miasta Krakowa)</t>
  </si>
  <si>
    <t>ZIM/ST7.7/07</t>
  </si>
  <si>
    <t>Koncepcje rozwoju systemu transportowego</t>
  </si>
  <si>
    <t>GK/ST12.1/18</t>
  </si>
  <si>
    <t>Koncepcje programowo-przestrzenne rozwoju systemu transportu</t>
  </si>
  <si>
    <t>GS/SA1.2/19</t>
  </si>
  <si>
    <t>GS/ST8.13/17</t>
  </si>
  <si>
    <t>GS/ST8.15/19</t>
  </si>
  <si>
    <t>ZIM/ST6.2/20</t>
  </si>
  <si>
    <t>Budowa linii tramwajowej Cichy Kącik - Azory</t>
  </si>
  <si>
    <t>Rozbudowa ul. Krzyżańskiego w Krakowie (ZIT)</t>
  </si>
  <si>
    <t>GS/ST6.6c/06</t>
  </si>
  <si>
    <t>ZDMK/ST7.10/17</t>
  </si>
  <si>
    <t>Rozbudowa ul. Gen. Okulickiego wraz z budową połączenia drogowego z Rondem Piastowskim i przebudową Ronda Piastowskiego</t>
  </si>
  <si>
    <t>GS/ST1.4/21</t>
  </si>
  <si>
    <t>GS/ST7.7/18</t>
  </si>
  <si>
    <t>Budowa wiaduktu nad torami łączącego ul. Powstańców w Krakowie z drogą powiatową nr 2156K w miejscowości Batowice i Dziekanowice, wraz z przebudową przyległego układu drogowego</t>
  </si>
  <si>
    <t>Budowa Trasy Łagiewnickiej (węzeł "Ruczaj" - węzeł "Łagiewniki") wraz z linią tramwajową</t>
  </si>
  <si>
    <t>Rozbudowa węzła "Mistrzejowice" wraz z linią tramwajową KST "Stella-Sawickiego"</t>
  </si>
  <si>
    <t xml:space="preserve">Rozbudowa ul. Igołomskiej w Krakowie </t>
  </si>
  <si>
    <t>GS/ST10.3/19</t>
  </si>
  <si>
    <t>GS/ST10.4/20</t>
  </si>
  <si>
    <t>Wypłata odszkodowań z tytułu zrealizowanych strategicznych inwestycji drogowych</t>
  </si>
  <si>
    <t>środki ze śródmiejskiej strefy płatnego parkowania</t>
  </si>
  <si>
    <t>ZIM/ST6.6c/06</t>
  </si>
  <si>
    <t>Budowa przystanku kolejowego SKA "Kraków Prądnik Czerwony" wraz z budową parkingu typu Park &amp; Ride (ZIT)</t>
  </si>
  <si>
    <t>Budżet na 2022 rok</t>
  </si>
  <si>
    <t>Budowa i adaptacja budynków na cele kulturalne</t>
  </si>
  <si>
    <t>ZIM/ST7.4/06</t>
  </si>
  <si>
    <t>Rozbudowa ul. Kocmyrzowskiej</t>
  </si>
  <si>
    <t>ZIM/ST10.4/17</t>
  </si>
  <si>
    <t>ZIM/ST11.1/17</t>
  </si>
  <si>
    <t>GS/ST7.4/06</t>
  </si>
  <si>
    <t>KD/SK2.2/21</t>
  </si>
  <si>
    <t>Rządowy Fundusz Polski Ład: Program Inwestycji Strategicznych</t>
  </si>
  <si>
    <t>Przebudowa stacji kolejowej SKA "Kraków Swoszowice" wraz 
z budową parkingu typu Park &amp; Ride (ZIT)</t>
  </si>
  <si>
    <t xml:space="preserve">Budowa linii tramwajowej KST (os. Krowodrza Górka - Azory) </t>
  </si>
  <si>
    <t>x</t>
  </si>
  <si>
    <t>Rewaloryzacja zabytkowej siedziby Muzeum Inżynierii Miejskiej w Krakowie na potrzeby nowoczesnego muzeum nauki i techniki</t>
  </si>
  <si>
    <t>środki pochodzące ze źródeł zagranicznych,niepodlegające zwrotowi</t>
  </si>
  <si>
    <t>środki pochodzące ze źródeł zagranicznych, niepodlegające zwrotowi</t>
  </si>
  <si>
    <t>Budowa budynku usługowego "Krakowskie Centrum Muzyki" przy ul. Piastowskiej 
w Krakowie</t>
  </si>
  <si>
    <t>Budowa linii tramwajowej KST, etap III (os. Krowodrza Górka - Górka Narodowa) wraz 
z budową dwupoziomowego skrzyżowania w ciągu ul. Opolskiej</t>
  </si>
  <si>
    <t xml:space="preserve">Studium wykonalności budowy szybkiego, bezkolizyjnego transportu szynowego 
w Krakowie </t>
  </si>
  <si>
    <t>Budowa linii tramwajowej KST, etap III 
(os. Krowodrza Górka - Górka Narodowa) wraz z budową dwupoziomowego skrzyżowania  w ciągu ul. Opolskiej</t>
  </si>
  <si>
    <t>z dnia 15 grudnia 2021 r.</t>
  </si>
  <si>
    <t>do uchwały Nr LXXV/2083/21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</si>
</sst>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#,##0.0"/>
    <numFmt numFmtId="165" formatCode="_-* #,##0\ _z_ł_-;\-* #,##0\ _z_ł_-;_-* &quot;-&quot;??\ _z_ł_-;_-@_-"/>
  </numFmts>
  <fonts count="23">
    <font>
      <sz val="11"/>
      <color theme="1"/>
      <name val="Czcionka tekstu podstawowego"/>
      <family val="2"/>
      <charset val="238"/>
    </font>
    <font>
      <sz val="9"/>
      <color indexed="8"/>
      <name val="Times New Roman"/>
      <family val="1"/>
      <charset val="238"/>
    </font>
    <font>
      <sz val="11"/>
      <color indexed="8"/>
      <name val="Times New Roman"/>
      <family val="1"/>
      <charset val="238"/>
    </font>
    <font>
      <b/>
      <sz val="9"/>
      <name val="Arial"/>
      <family val="2"/>
      <charset val="238"/>
    </font>
    <font>
      <sz val="9"/>
      <color indexed="8"/>
      <name val="Arial"/>
      <family val="2"/>
      <charset val="238"/>
    </font>
    <font>
      <sz val="9"/>
      <name val="Arial"/>
      <family val="2"/>
      <charset val="238"/>
    </font>
    <font>
      <sz val="11"/>
      <name val="Times New Roman"/>
      <family val="1"/>
      <charset val="238"/>
    </font>
    <font>
      <b/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b/>
      <i/>
      <sz val="10"/>
      <color indexed="8"/>
      <name val="Arial"/>
      <family val="2"/>
      <charset val="238"/>
    </font>
    <font>
      <i/>
      <sz val="10"/>
      <color indexed="8"/>
      <name val="Arial"/>
      <family val="2"/>
      <charset val="238"/>
    </font>
    <font>
      <b/>
      <sz val="12"/>
      <name val="Arial"/>
      <family val="2"/>
      <charset val="238"/>
    </font>
    <font>
      <sz val="9"/>
      <name val="Times New Roman"/>
      <family val="1"/>
      <charset val="238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  <charset val="238"/>
    </font>
    <font>
      <i/>
      <sz val="9"/>
      <name val="Arial"/>
      <family val="2"/>
      <charset val="238"/>
    </font>
    <font>
      <b/>
      <i/>
      <sz val="9"/>
      <name val="Arial"/>
      <family val="2"/>
      <charset val="238"/>
    </font>
    <font>
      <sz val="12"/>
      <color rgb="FF0070C0"/>
      <name val="Arial"/>
      <family val="2"/>
      <charset val="238"/>
    </font>
    <font>
      <sz val="11"/>
      <color rgb="FFFF3300"/>
      <name val="Arial"/>
      <family val="2"/>
      <charset val="238"/>
    </font>
    <font>
      <sz val="10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0"/>
      <color rgb="FFFF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4" fillId="0" borderId="0"/>
    <xf numFmtId="43" fontId="21" fillId="0" borderId="0" applyFont="0" applyFill="0" applyBorder="0" applyAlignment="0" applyProtection="0"/>
  </cellStyleXfs>
  <cellXfs count="151">
    <xf numFmtId="0" fontId="0" fillId="0" borderId="0" xfId="0"/>
    <xf numFmtId="0" fontId="6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vertical="center"/>
    </xf>
    <xf numFmtId="164" fontId="5" fillId="0" borderId="7" xfId="0" applyNumberFormat="1" applyFont="1" applyFill="1" applyBorder="1" applyAlignment="1">
      <alignment vertical="center" wrapText="1"/>
    </xf>
    <xf numFmtId="3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vertical="center"/>
    </xf>
    <xf numFmtId="3" fontId="5" fillId="0" borderId="12" xfId="0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left" vertical="center" wrapText="1" indent="1"/>
    </xf>
    <xf numFmtId="3" fontId="5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vertical="center"/>
    </xf>
    <xf numFmtId="3" fontId="5" fillId="0" borderId="10" xfId="1" applyNumberFormat="1" applyFont="1" applyFill="1" applyBorder="1" applyAlignment="1">
      <alignment horizontal="right" vertical="center"/>
    </xf>
    <xf numFmtId="0" fontId="17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/>
    </xf>
    <xf numFmtId="3" fontId="16" fillId="0" borderId="2" xfId="0" applyNumberFormat="1" applyFont="1" applyFill="1" applyBorder="1" applyAlignment="1">
      <alignment horizontal="right" vertical="center"/>
    </xf>
    <xf numFmtId="0" fontId="16" fillId="0" borderId="2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left" vertical="center" wrapText="1" indent="1"/>
    </xf>
    <xf numFmtId="3" fontId="5" fillId="0" borderId="7" xfId="1" applyNumberFormat="1" applyFont="1" applyFill="1" applyBorder="1" applyAlignment="1">
      <alignment horizontal="right" vertical="center"/>
    </xf>
    <xf numFmtId="164" fontId="5" fillId="0" borderId="8" xfId="0" applyNumberFormat="1" applyFont="1" applyFill="1" applyBorder="1" applyAlignment="1">
      <alignment horizontal="center" vertical="center" wrapText="1"/>
    </xf>
    <xf numFmtId="3" fontId="5" fillId="0" borderId="8" xfId="1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3" fontId="5" fillId="0" borderId="2" xfId="0" applyNumberFormat="1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3" fontId="16" fillId="0" borderId="2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3" fontId="5" fillId="0" borderId="11" xfId="0" applyNumberFormat="1" applyFont="1" applyFill="1" applyBorder="1" applyAlignment="1">
      <alignment horizontal="right"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3" fontId="5" fillId="0" borderId="4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 wrapText="1"/>
    </xf>
    <xf numFmtId="3" fontId="5" fillId="0" borderId="9" xfId="0" applyNumberFormat="1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3" fontId="5" fillId="0" borderId="14" xfId="0" applyNumberFormat="1" applyFont="1" applyFill="1" applyBorder="1" applyAlignment="1">
      <alignment vertical="center" wrapText="1"/>
    </xf>
    <xf numFmtId="3" fontId="5" fillId="0" borderId="8" xfId="0" applyNumberFormat="1" applyFont="1" applyFill="1" applyBorder="1" applyAlignment="1">
      <alignment vertical="center" wrapText="1"/>
    </xf>
    <xf numFmtId="3" fontId="5" fillId="0" borderId="15" xfId="0" applyNumberFormat="1" applyFont="1" applyFill="1" applyBorder="1" applyAlignment="1">
      <alignment vertical="center" wrapText="1"/>
    </xf>
    <xf numFmtId="164" fontId="5" fillId="0" borderId="6" xfId="0" applyNumberFormat="1" applyFont="1" applyFill="1" applyBorder="1" applyAlignment="1">
      <alignment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 applyAlignment="1">
      <alignment vertical="center"/>
    </xf>
    <xf numFmtId="3" fontId="22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Alignment="1">
      <alignment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3" fontId="5" fillId="0" borderId="7" xfId="0" applyNumberFormat="1" applyFont="1" applyFill="1" applyBorder="1" applyAlignment="1">
      <alignment vertical="center" wrapText="1"/>
    </xf>
    <xf numFmtId="0" fontId="15" fillId="0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65" fontId="3" fillId="0" borderId="11" xfId="2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textRotation="90" wrapText="1"/>
    </xf>
    <xf numFmtId="0" fontId="3" fillId="0" borderId="7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</cellXfs>
  <cellStyles count="3">
    <cellStyle name="Dziesiętny" xfId="2" builtinId="3"/>
    <cellStyle name="Normalny" xfId="0" builtinId="0"/>
    <cellStyle name="Normalny 2" xfId="1" xr:uid="{00000000-0005-0000-0000-000002000000}"/>
  </cellStyles>
  <dxfs count="0"/>
  <tableStyles count="0" defaultTableStyle="TableStyleMedium9" defaultPivotStyle="PivotStyleLight16"/>
  <colors>
    <mruColors>
      <color rgb="FF00CCFF"/>
      <color rgb="FFFF66FF"/>
      <color rgb="FF00FFCC"/>
      <color rgb="FFFF33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showGridLines="0" showZeros="0" tabSelected="1" topLeftCell="B1" zoomScaleNormal="100" zoomScaleSheetLayoutView="100" workbookViewId="0">
      <selection activeCell="C15" sqref="C15:F15"/>
    </sheetView>
  </sheetViews>
  <sheetFormatPr defaultColWidth="9" defaultRowHeight="13.8" outlineLevelCol="1"/>
  <cols>
    <col min="1" max="1" width="3.5" style="13" hidden="1" customWidth="1" outlineLevel="1"/>
    <col min="2" max="2" width="18.5" style="8" customWidth="1" collapsed="1"/>
    <col min="3" max="3" width="60.59765625" style="125" customWidth="1"/>
    <col min="4" max="4" width="5.09765625" style="126" customWidth="1"/>
    <col min="5" max="5" width="6.09765625" style="126" customWidth="1"/>
    <col min="6" max="6" width="9.59765625" style="8" customWidth="1"/>
    <col min="7" max="8" width="11.09765625" style="13" customWidth="1"/>
    <col min="9" max="9" width="11.09765625" style="22" customWidth="1"/>
    <col min="10" max="10" width="24.19921875" style="13" customWidth="1"/>
    <col min="11" max="16384" width="9" style="13"/>
  </cols>
  <sheetData>
    <row r="1" spans="1:12" ht="7.5" customHeight="1">
      <c r="B1" s="7"/>
      <c r="C1" s="28"/>
      <c r="D1" s="7"/>
      <c r="E1" s="7"/>
      <c r="F1" s="7"/>
      <c r="G1" s="1"/>
      <c r="H1" s="1"/>
    </row>
    <row r="2" spans="1:12" ht="14.25" customHeight="1">
      <c r="B2" s="7"/>
      <c r="C2" s="26"/>
      <c r="D2" s="7"/>
      <c r="E2" s="7"/>
      <c r="F2" s="7"/>
      <c r="G2" s="4"/>
      <c r="H2" s="139" t="s">
        <v>7</v>
      </c>
      <c r="I2" s="139"/>
      <c r="J2" s="21"/>
    </row>
    <row r="3" spans="1:12" ht="15.75" customHeight="1">
      <c r="B3" s="7"/>
      <c r="C3" s="26"/>
      <c r="D3" s="7"/>
      <c r="E3" s="7"/>
      <c r="F3" s="7"/>
      <c r="G3" s="5"/>
      <c r="H3" s="150" t="s">
        <v>109</v>
      </c>
      <c r="I3" s="150"/>
      <c r="J3" s="21"/>
      <c r="K3" s="21"/>
    </row>
    <row r="4" spans="1:12" ht="15" customHeight="1">
      <c r="B4" s="7"/>
      <c r="C4" s="28"/>
      <c r="D4" s="7"/>
      <c r="E4" s="7"/>
      <c r="F4" s="7"/>
      <c r="G4" s="5"/>
      <c r="H4" s="6" t="s">
        <v>12</v>
      </c>
      <c r="I4" s="2"/>
      <c r="J4" s="21"/>
      <c r="K4" s="21"/>
    </row>
    <row r="5" spans="1:12" ht="15" customHeight="1">
      <c r="B5" s="7"/>
      <c r="C5" s="28"/>
      <c r="D5" s="7"/>
      <c r="E5" s="7"/>
      <c r="F5" s="7"/>
      <c r="G5" s="5"/>
      <c r="H5" s="6" t="s">
        <v>108</v>
      </c>
      <c r="I5" s="2"/>
      <c r="J5" s="21"/>
      <c r="K5" s="21"/>
    </row>
    <row r="6" spans="1:12" ht="23.25" customHeight="1">
      <c r="B6" s="140" t="s">
        <v>15</v>
      </c>
      <c r="C6" s="140"/>
      <c r="D6" s="140"/>
      <c r="E6" s="140"/>
      <c r="F6" s="140"/>
      <c r="G6" s="28"/>
      <c r="H6" s="28"/>
      <c r="I6" s="3"/>
      <c r="J6" s="21"/>
      <c r="K6" s="21"/>
    </row>
    <row r="7" spans="1:12" ht="18.75" customHeight="1">
      <c r="B7" s="141" t="s">
        <v>2</v>
      </c>
      <c r="C7" s="141"/>
      <c r="D7" s="141"/>
      <c r="E7" s="141"/>
      <c r="F7" s="141"/>
      <c r="G7" s="22"/>
      <c r="H7" s="22"/>
      <c r="I7" s="3"/>
      <c r="J7" s="21"/>
      <c r="K7" s="21"/>
    </row>
    <row r="8" spans="1:12" ht="15.75" customHeight="1">
      <c r="B8" s="7"/>
      <c r="C8" s="28"/>
      <c r="D8" s="7"/>
      <c r="E8" s="7"/>
      <c r="F8" s="7"/>
      <c r="G8" s="14"/>
      <c r="H8" s="28"/>
      <c r="I8" s="98" t="s">
        <v>17</v>
      </c>
      <c r="J8" s="21"/>
      <c r="K8" s="21"/>
    </row>
    <row r="9" spans="1:12" s="9" customFormat="1" ht="25.5" customHeight="1">
      <c r="B9" s="142" t="s">
        <v>5</v>
      </c>
      <c r="C9" s="130" t="s">
        <v>6</v>
      </c>
      <c r="D9" s="144" t="s">
        <v>3</v>
      </c>
      <c r="E9" s="144" t="s">
        <v>4</v>
      </c>
      <c r="F9" s="130" t="s">
        <v>0</v>
      </c>
      <c r="G9" s="147" t="s">
        <v>89</v>
      </c>
      <c r="H9" s="148"/>
      <c r="I9" s="149"/>
      <c r="J9" s="113"/>
      <c r="K9" s="15"/>
    </row>
    <row r="10" spans="1:12" s="9" customFormat="1" ht="24.75" customHeight="1">
      <c r="B10" s="142"/>
      <c r="C10" s="143"/>
      <c r="D10" s="145"/>
      <c r="E10" s="145"/>
      <c r="F10" s="143"/>
      <c r="G10" s="130" t="s">
        <v>10</v>
      </c>
      <c r="H10" s="132" t="s">
        <v>9</v>
      </c>
      <c r="I10" s="133"/>
      <c r="J10" s="114"/>
      <c r="K10" s="15"/>
    </row>
    <row r="11" spans="1:12" s="9" customFormat="1" ht="28.5" customHeight="1">
      <c r="A11" s="9" t="s">
        <v>100</v>
      </c>
      <c r="B11" s="142"/>
      <c r="C11" s="131"/>
      <c r="D11" s="146"/>
      <c r="E11" s="146"/>
      <c r="F11" s="131"/>
      <c r="G11" s="131"/>
      <c r="H11" s="29" t="s">
        <v>11</v>
      </c>
      <c r="I11" s="29" t="s">
        <v>16</v>
      </c>
      <c r="J11" s="127"/>
      <c r="K11" s="15"/>
    </row>
    <row r="12" spans="1:12" s="9" customFormat="1" ht="10.5" customHeight="1">
      <c r="A12" s="9" t="s">
        <v>100</v>
      </c>
      <c r="B12" s="31">
        <v>1</v>
      </c>
      <c r="C12" s="30">
        <v>2</v>
      </c>
      <c r="D12" s="30">
        <v>3</v>
      </c>
      <c r="E12" s="30">
        <v>4</v>
      </c>
      <c r="F12" s="31">
        <v>5</v>
      </c>
      <c r="G12" s="30">
        <v>6</v>
      </c>
      <c r="H12" s="31">
        <v>7</v>
      </c>
      <c r="I12" s="30">
        <v>8</v>
      </c>
      <c r="J12" s="128"/>
      <c r="K12" s="15"/>
    </row>
    <row r="13" spans="1:12" s="9" customFormat="1" ht="22.5" customHeight="1">
      <c r="A13" s="9" t="s">
        <v>100</v>
      </c>
      <c r="B13" s="55"/>
      <c r="C13" s="36" t="s">
        <v>8</v>
      </c>
      <c r="D13" s="37"/>
      <c r="E13" s="37"/>
      <c r="F13" s="38"/>
      <c r="G13" s="39">
        <f>H13+I13</f>
        <v>634264227</v>
      </c>
      <c r="H13" s="39">
        <f>H21+H24+H29+H30+H32+H36+H39+H40+H43+H44+H45+H48+H47+H49+H52+H53+H60+H65+H69+H73+H76+H78+H79+H80+H81+H82+H83+H84+H85+H86+H87+H88+H89+H90+H91+H92</f>
        <v>441408138</v>
      </c>
      <c r="I13" s="39">
        <f>I21+I24+I29+I30+I32+I36+I39+I40+I43+I44+I45+I48+I47+I49+I52+I53+I60+I65+I69+I73+I76+I78+I79+I80+I81+I82+I83+I84+I85+I86+I87+I88+I89+I90+I91+I92</f>
        <v>192856089</v>
      </c>
      <c r="J13" s="115"/>
      <c r="K13" s="116"/>
      <c r="L13" s="117"/>
    </row>
    <row r="14" spans="1:12" s="9" customFormat="1" ht="22.5" customHeight="1">
      <c r="A14" s="9" t="s">
        <v>100</v>
      </c>
      <c r="B14" s="99"/>
      <c r="C14" s="111" t="s">
        <v>1</v>
      </c>
      <c r="D14" s="112"/>
      <c r="E14" s="112"/>
      <c r="F14" s="33"/>
      <c r="G14" s="40">
        <f>H14+I14</f>
        <v>344950075</v>
      </c>
      <c r="H14" s="40">
        <f>H13-H15-H16-H17</f>
        <v>234920394</v>
      </c>
      <c r="I14" s="40">
        <f>I13-I15-I16-I17</f>
        <v>110029681</v>
      </c>
      <c r="J14" s="15"/>
      <c r="K14" s="15"/>
    </row>
    <row r="15" spans="1:12" s="9" customFormat="1" ht="22.5" customHeight="1">
      <c r="A15" s="9" t="s">
        <v>100</v>
      </c>
      <c r="B15" s="99"/>
      <c r="C15" s="137" t="s">
        <v>103</v>
      </c>
      <c r="D15" s="137"/>
      <c r="E15" s="137"/>
      <c r="F15" s="138"/>
      <c r="G15" s="40">
        <f t="shared" ref="G15:G64" si="0">H15+I15</f>
        <v>222614152</v>
      </c>
      <c r="H15" s="40">
        <f>H35+H42+H51+H58+H63+H67+H71</f>
        <v>139787744</v>
      </c>
      <c r="I15" s="40">
        <f>I35+I42+I51+I58+I63+I67+I71</f>
        <v>82826408</v>
      </c>
      <c r="J15" s="15"/>
      <c r="K15" s="15"/>
    </row>
    <row r="16" spans="1:12" s="9" customFormat="1" ht="22.5" customHeight="1">
      <c r="A16" s="9" t="s">
        <v>100</v>
      </c>
      <c r="B16" s="99"/>
      <c r="C16" s="137" t="s">
        <v>86</v>
      </c>
      <c r="D16" s="137"/>
      <c r="E16" s="137"/>
      <c r="F16" s="138"/>
      <c r="G16" s="40">
        <f t="shared" si="0"/>
        <v>26700000</v>
      </c>
      <c r="H16" s="40">
        <f>H55+H56</f>
        <v>26700000</v>
      </c>
      <c r="I16" s="40">
        <f>I55+I56</f>
        <v>0</v>
      </c>
      <c r="J16" s="15"/>
      <c r="K16" s="15"/>
    </row>
    <row r="17" spans="1:11" s="9" customFormat="1" ht="22.5" customHeight="1">
      <c r="A17" s="9" t="s">
        <v>100</v>
      </c>
      <c r="B17" s="99"/>
      <c r="C17" s="137" t="s">
        <v>97</v>
      </c>
      <c r="D17" s="137"/>
      <c r="E17" s="137"/>
      <c r="F17" s="138"/>
      <c r="G17" s="40">
        <f>H17+I17</f>
        <v>40000000</v>
      </c>
      <c r="H17" s="40">
        <f>H26</f>
        <v>40000000</v>
      </c>
      <c r="I17" s="40">
        <f>I26</f>
        <v>0</v>
      </c>
      <c r="J17" s="15"/>
      <c r="K17" s="15"/>
    </row>
    <row r="18" spans="1:11" s="9" customFormat="1" ht="4.5" customHeight="1">
      <c r="A18" s="9" t="s">
        <v>100</v>
      </c>
      <c r="B18" s="99"/>
      <c r="C18" s="41"/>
      <c r="D18" s="112"/>
      <c r="E18" s="112"/>
      <c r="F18" s="42"/>
      <c r="G18" s="43"/>
      <c r="H18" s="43"/>
      <c r="I18" s="100"/>
      <c r="J18" s="15"/>
      <c r="K18" s="15"/>
    </row>
    <row r="19" spans="1:11" s="9" customFormat="1" ht="22.5" customHeight="1">
      <c r="A19" s="9" t="s">
        <v>100</v>
      </c>
      <c r="B19" s="99"/>
      <c r="C19" s="134" t="s">
        <v>33</v>
      </c>
      <c r="D19" s="134"/>
      <c r="E19" s="134"/>
      <c r="F19" s="44"/>
      <c r="G19" s="40"/>
      <c r="H19" s="40"/>
      <c r="I19" s="40"/>
      <c r="J19" s="17"/>
      <c r="K19" s="15"/>
    </row>
    <row r="20" spans="1:11" s="10" customFormat="1" ht="22.5" customHeight="1">
      <c r="A20" s="9" t="s">
        <v>100</v>
      </c>
      <c r="B20" s="101"/>
      <c r="C20" s="129" t="s">
        <v>35</v>
      </c>
      <c r="D20" s="129"/>
      <c r="E20" s="129"/>
      <c r="F20" s="129"/>
      <c r="G20" s="40"/>
      <c r="H20" s="45"/>
      <c r="I20" s="102"/>
      <c r="J20" s="18"/>
      <c r="K20" s="19"/>
    </row>
    <row r="21" spans="1:11" s="9" customFormat="1" ht="24" customHeight="1">
      <c r="A21" s="9" t="s">
        <v>100</v>
      </c>
      <c r="B21" s="82" t="s">
        <v>20</v>
      </c>
      <c r="C21" s="46" t="s">
        <v>101</v>
      </c>
      <c r="D21" s="47"/>
      <c r="E21" s="48"/>
      <c r="F21" s="49"/>
      <c r="G21" s="50">
        <f t="shared" si="0"/>
        <v>6000000</v>
      </c>
      <c r="H21" s="51">
        <f t="shared" ref="H21" si="1">H22</f>
        <v>6000000</v>
      </c>
      <c r="I21" s="63">
        <f>I22</f>
        <v>0</v>
      </c>
      <c r="J21" s="15"/>
      <c r="K21" s="15"/>
    </row>
    <row r="22" spans="1:11" s="9" customFormat="1" ht="18" customHeight="1">
      <c r="A22" s="9" t="s">
        <v>100</v>
      </c>
      <c r="B22" s="76"/>
      <c r="C22" s="52" t="s">
        <v>1</v>
      </c>
      <c r="D22" s="53">
        <v>921</v>
      </c>
      <c r="E22" s="54">
        <v>92118</v>
      </c>
      <c r="F22" s="55" t="s">
        <v>21</v>
      </c>
      <c r="G22" s="56">
        <f>H22+I22</f>
        <v>6000000</v>
      </c>
      <c r="H22" s="57">
        <v>6000000</v>
      </c>
      <c r="I22" s="56"/>
      <c r="J22" s="15"/>
      <c r="K22" s="15"/>
    </row>
    <row r="23" spans="1:11" s="10" customFormat="1" ht="22.5" customHeight="1">
      <c r="A23" s="9" t="s">
        <v>100</v>
      </c>
      <c r="B23" s="101"/>
      <c r="C23" s="129" t="s">
        <v>90</v>
      </c>
      <c r="D23" s="129"/>
      <c r="E23" s="58"/>
      <c r="F23" s="59"/>
      <c r="G23" s="60">
        <f t="shared" si="0"/>
        <v>0</v>
      </c>
      <c r="H23" s="61"/>
      <c r="I23" s="61"/>
      <c r="J23" s="18"/>
      <c r="K23" s="19"/>
    </row>
    <row r="24" spans="1:11" s="9" customFormat="1" ht="24" customHeight="1">
      <c r="A24" s="9" t="s">
        <v>100</v>
      </c>
      <c r="B24" s="82" t="s">
        <v>96</v>
      </c>
      <c r="C24" s="106" t="s">
        <v>104</v>
      </c>
      <c r="D24" s="107"/>
      <c r="E24" s="62"/>
      <c r="F24" s="108"/>
      <c r="G24" s="63">
        <f t="shared" si="0"/>
        <v>51000000</v>
      </c>
      <c r="H24" s="64">
        <f>H25+H26</f>
        <v>51000000</v>
      </c>
      <c r="I24" s="103"/>
      <c r="J24" s="15"/>
      <c r="K24" s="15"/>
    </row>
    <row r="25" spans="1:11" s="9" customFormat="1" ht="18" customHeight="1">
      <c r="A25" s="9" t="s">
        <v>100</v>
      </c>
      <c r="B25" s="49"/>
      <c r="C25" s="65" t="s">
        <v>1</v>
      </c>
      <c r="D25" s="47">
        <v>921</v>
      </c>
      <c r="E25" s="48">
        <v>92195</v>
      </c>
      <c r="F25" s="118" t="s">
        <v>21</v>
      </c>
      <c r="G25" s="50">
        <f>H25+I25</f>
        <v>11000000</v>
      </c>
      <c r="H25" s="66">
        <f>5000000+6000000</f>
        <v>11000000</v>
      </c>
      <c r="I25" s="119"/>
      <c r="J25" s="15"/>
      <c r="K25" s="15"/>
    </row>
    <row r="26" spans="1:11" s="9" customFormat="1" ht="18" customHeight="1">
      <c r="A26" s="9" t="s">
        <v>100</v>
      </c>
      <c r="B26" s="76"/>
      <c r="C26" s="52" t="s">
        <v>97</v>
      </c>
      <c r="D26" s="53">
        <v>921</v>
      </c>
      <c r="E26" s="54">
        <v>92195</v>
      </c>
      <c r="F26" s="67" t="s">
        <v>21</v>
      </c>
      <c r="G26" s="56">
        <f>H26+I26</f>
        <v>40000000</v>
      </c>
      <c r="H26" s="68">
        <v>40000000</v>
      </c>
      <c r="I26" s="104"/>
      <c r="J26" s="15"/>
      <c r="K26" s="15"/>
    </row>
    <row r="27" spans="1:11" s="9" customFormat="1" ht="22.5" customHeight="1">
      <c r="A27" s="9" t="s">
        <v>100</v>
      </c>
      <c r="B27" s="55"/>
      <c r="C27" s="135" t="s">
        <v>36</v>
      </c>
      <c r="D27" s="135"/>
      <c r="E27" s="135"/>
      <c r="F27" s="69"/>
      <c r="G27" s="70"/>
      <c r="H27" s="70"/>
      <c r="I27" s="70"/>
      <c r="J27" s="15"/>
      <c r="K27" s="15"/>
    </row>
    <row r="28" spans="1:11" s="10" customFormat="1" ht="22.5" customHeight="1">
      <c r="A28" s="9" t="s">
        <v>100</v>
      </c>
      <c r="B28" s="101"/>
      <c r="C28" s="129" t="s">
        <v>54</v>
      </c>
      <c r="D28" s="129"/>
      <c r="E28" s="129"/>
      <c r="F28" s="136"/>
      <c r="G28" s="71"/>
      <c r="H28" s="72"/>
      <c r="I28" s="61"/>
      <c r="J28" s="18"/>
      <c r="K28" s="19"/>
    </row>
    <row r="29" spans="1:11" s="9" customFormat="1" ht="24" customHeight="1">
      <c r="A29" s="9" t="s">
        <v>100</v>
      </c>
      <c r="B29" s="35" t="s">
        <v>47</v>
      </c>
      <c r="C29" s="73" t="s">
        <v>43</v>
      </c>
      <c r="D29" s="34">
        <v>600</v>
      </c>
      <c r="E29" s="34">
        <v>60015</v>
      </c>
      <c r="F29" s="35" t="s">
        <v>46</v>
      </c>
      <c r="G29" s="74">
        <f t="shared" si="0"/>
        <v>1300000</v>
      </c>
      <c r="H29" s="74"/>
      <c r="I29" s="74">
        <v>1300000</v>
      </c>
      <c r="J29" s="15"/>
      <c r="K29" s="15"/>
    </row>
    <row r="30" spans="1:11" s="9" customFormat="1" ht="34.200000000000003">
      <c r="A30" s="9" t="s">
        <v>100</v>
      </c>
      <c r="B30" s="82" t="s">
        <v>61</v>
      </c>
      <c r="C30" s="75" t="s">
        <v>59</v>
      </c>
      <c r="D30" s="54">
        <v>600</v>
      </c>
      <c r="E30" s="54">
        <v>60016</v>
      </c>
      <c r="F30" s="76" t="s">
        <v>60</v>
      </c>
      <c r="G30" s="63">
        <f t="shared" si="0"/>
        <v>8000000</v>
      </c>
      <c r="H30" s="63">
        <v>8000000</v>
      </c>
      <c r="I30" s="50"/>
      <c r="J30" s="15"/>
      <c r="K30" s="15"/>
    </row>
    <row r="31" spans="1:11" s="11" customFormat="1" ht="22.5" customHeight="1">
      <c r="A31" s="9" t="s">
        <v>100</v>
      </c>
      <c r="B31" s="101"/>
      <c r="C31" s="77" t="s">
        <v>37</v>
      </c>
      <c r="D31" s="78"/>
      <c r="E31" s="78"/>
      <c r="F31" s="79"/>
      <c r="G31" s="80">
        <f t="shared" si="0"/>
        <v>0</v>
      </c>
      <c r="H31" s="61"/>
      <c r="I31" s="61"/>
      <c r="J31" s="18"/>
      <c r="K31" s="18"/>
    </row>
    <row r="32" spans="1:11" s="11" customFormat="1" ht="24" customHeight="1">
      <c r="A32" s="9" t="s">
        <v>100</v>
      </c>
      <c r="B32" s="82" t="s">
        <v>62</v>
      </c>
      <c r="C32" s="81" t="s">
        <v>63</v>
      </c>
      <c r="D32" s="62"/>
      <c r="E32" s="62"/>
      <c r="F32" s="82"/>
      <c r="G32" s="63">
        <f>H32+I32</f>
        <v>42684778</v>
      </c>
      <c r="H32" s="64">
        <f>H34+H35</f>
        <v>0</v>
      </c>
      <c r="I32" s="103">
        <f>I33+I34+I35</f>
        <v>42684778</v>
      </c>
      <c r="J32" s="18"/>
      <c r="K32" s="18"/>
    </row>
    <row r="33" spans="1:11" s="11" customFormat="1" ht="18" customHeight="1">
      <c r="A33" s="9" t="s">
        <v>100</v>
      </c>
      <c r="B33" s="84"/>
      <c r="C33" s="83"/>
      <c r="D33" s="48">
        <v>600</v>
      </c>
      <c r="E33" s="48">
        <v>60015</v>
      </c>
      <c r="F33" s="84" t="s">
        <v>38</v>
      </c>
      <c r="G33" s="50">
        <f>H33+I33</f>
        <v>10892320</v>
      </c>
      <c r="H33" s="66"/>
      <c r="I33" s="105">
        <v>10892320</v>
      </c>
      <c r="J33" s="18"/>
      <c r="K33" s="18"/>
    </row>
    <row r="34" spans="1:11" s="11" customFormat="1" ht="18" customHeight="1">
      <c r="A34" s="9" t="s">
        <v>100</v>
      </c>
      <c r="B34" s="84"/>
      <c r="C34" s="65" t="s">
        <v>1</v>
      </c>
      <c r="D34" s="48">
        <v>600</v>
      </c>
      <c r="E34" s="48">
        <v>60015</v>
      </c>
      <c r="F34" s="84" t="s">
        <v>38</v>
      </c>
      <c r="G34" s="50">
        <f>H34+I34</f>
        <v>23220745</v>
      </c>
      <c r="H34" s="50"/>
      <c r="I34" s="50">
        <v>23220745</v>
      </c>
      <c r="J34" s="18"/>
      <c r="K34" s="18"/>
    </row>
    <row r="35" spans="1:11" s="11" customFormat="1" ht="18" customHeight="1">
      <c r="A35" s="9" t="s">
        <v>100</v>
      </c>
      <c r="B35" s="76"/>
      <c r="C35" s="52" t="s">
        <v>102</v>
      </c>
      <c r="D35" s="54">
        <v>600</v>
      </c>
      <c r="E35" s="54">
        <v>60015</v>
      </c>
      <c r="F35" s="76" t="s">
        <v>38</v>
      </c>
      <c r="G35" s="56">
        <f>H35+I35</f>
        <v>8571713</v>
      </c>
      <c r="H35" s="56"/>
      <c r="I35" s="56">
        <v>8571713</v>
      </c>
      <c r="J35" s="18"/>
      <c r="K35" s="18"/>
    </row>
    <row r="36" spans="1:11" s="9" customFormat="1" ht="24" customHeight="1">
      <c r="A36" s="9" t="s">
        <v>100</v>
      </c>
      <c r="B36" s="84" t="s">
        <v>48</v>
      </c>
      <c r="C36" s="83" t="s">
        <v>14</v>
      </c>
      <c r="D36" s="48"/>
      <c r="E36" s="48"/>
      <c r="F36" s="84"/>
      <c r="G36" s="50">
        <f t="shared" si="0"/>
        <v>14000000</v>
      </c>
      <c r="H36" s="50"/>
      <c r="I36" s="50">
        <f>I37+I38</f>
        <v>14000000</v>
      </c>
      <c r="J36" s="15"/>
      <c r="K36" s="15"/>
    </row>
    <row r="37" spans="1:11" s="9" customFormat="1" ht="18" customHeight="1">
      <c r="A37" s="9" t="s">
        <v>100</v>
      </c>
      <c r="B37" s="84"/>
      <c r="C37" s="83"/>
      <c r="D37" s="48">
        <v>600</v>
      </c>
      <c r="E37" s="48">
        <v>60015</v>
      </c>
      <c r="F37" s="84" t="s">
        <v>46</v>
      </c>
      <c r="G37" s="50">
        <f t="shared" si="0"/>
        <v>5000</v>
      </c>
      <c r="H37" s="50"/>
      <c r="I37" s="50">
        <v>5000</v>
      </c>
      <c r="J37" s="15"/>
      <c r="K37" s="15"/>
    </row>
    <row r="38" spans="1:11" s="9" customFormat="1" ht="18" customHeight="1">
      <c r="A38" s="9" t="s">
        <v>100</v>
      </c>
      <c r="B38" s="76"/>
      <c r="C38" s="52" t="s">
        <v>1</v>
      </c>
      <c r="D38" s="54">
        <v>600</v>
      </c>
      <c r="E38" s="54">
        <v>60015</v>
      </c>
      <c r="F38" s="76" t="s">
        <v>46</v>
      </c>
      <c r="G38" s="56">
        <f t="shared" si="0"/>
        <v>13995000</v>
      </c>
      <c r="H38" s="56"/>
      <c r="I38" s="56">
        <v>13995000</v>
      </c>
      <c r="J38" s="15"/>
      <c r="K38" s="15"/>
    </row>
    <row r="39" spans="1:11" s="9" customFormat="1" ht="24" customHeight="1">
      <c r="A39" s="9" t="s">
        <v>100</v>
      </c>
      <c r="B39" s="84" t="s">
        <v>91</v>
      </c>
      <c r="C39" s="83" t="s">
        <v>92</v>
      </c>
      <c r="D39" s="48">
        <v>600</v>
      </c>
      <c r="E39" s="48">
        <v>60015</v>
      </c>
      <c r="F39" s="84" t="s">
        <v>38</v>
      </c>
      <c r="G39" s="50">
        <f>H39+I39</f>
        <v>4900000</v>
      </c>
      <c r="H39" s="50"/>
      <c r="I39" s="50">
        <v>4900000</v>
      </c>
      <c r="J39" s="15"/>
      <c r="K39" s="15"/>
    </row>
    <row r="40" spans="1:11" s="9" customFormat="1" ht="24" customHeight="1">
      <c r="A40" s="9" t="s">
        <v>100</v>
      </c>
      <c r="B40" s="82" t="s">
        <v>64</v>
      </c>
      <c r="C40" s="81" t="s">
        <v>24</v>
      </c>
      <c r="D40" s="62"/>
      <c r="E40" s="62"/>
      <c r="F40" s="82"/>
      <c r="G40" s="63">
        <f t="shared" si="0"/>
        <v>94254695</v>
      </c>
      <c r="H40" s="63">
        <f>H41+H42</f>
        <v>0</v>
      </c>
      <c r="I40" s="63">
        <f>I41+I42</f>
        <v>94254695</v>
      </c>
      <c r="J40" s="15"/>
      <c r="K40" s="15"/>
    </row>
    <row r="41" spans="1:11" s="9" customFormat="1" ht="18" customHeight="1">
      <c r="A41" s="9" t="s">
        <v>100</v>
      </c>
      <c r="B41" s="84"/>
      <c r="C41" s="65" t="s">
        <v>1</v>
      </c>
      <c r="D41" s="48">
        <v>600</v>
      </c>
      <c r="E41" s="48">
        <v>60015</v>
      </c>
      <c r="F41" s="84" t="s">
        <v>38</v>
      </c>
      <c r="G41" s="50">
        <f t="shared" si="0"/>
        <v>20000000</v>
      </c>
      <c r="H41" s="50"/>
      <c r="I41" s="50">
        <v>20000000</v>
      </c>
      <c r="J41" s="15"/>
      <c r="K41" s="15"/>
    </row>
    <row r="42" spans="1:11" s="120" customFormat="1" ht="18" customHeight="1">
      <c r="A42" s="9" t="s">
        <v>100</v>
      </c>
      <c r="B42" s="76"/>
      <c r="C42" s="52" t="s">
        <v>102</v>
      </c>
      <c r="D42" s="48">
        <v>600</v>
      </c>
      <c r="E42" s="48">
        <v>60015</v>
      </c>
      <c r="F42" s="84" t="s">
        <v>38</v>
      </c>
      <c r="G42" s="50">
        <f t="shared" si="0"/>
        <v>74254695</v>
      </c>
      <c r="H42" s="56"/>
      <c r="I42" s="56">
        <v>74254695</v>
      </c>
      <c r="J42" s="109"/>
      <c r="K42" s="109"/>
    </row>
    <row r="43" spans="1:11" s="9" customFormat="1" ht="24" customHeight="1">
      <c r="A43" s="9" t="s">
        <v>100</v>
      </c>
      <c r="B43" s="35" t="s">
        <v>49</v>
      </c>
      <c r="C43" s="85" t="s">
        <v>25</v>
      </c>
      <c r="D43" s="34">
        <v>600</v>
      </c>
      <c r="E43" s="34">
        <v>60016</v>
      </c>
      <c r="F43" s="35" t="s">
        <v>46</v>
      </c>
      <c r="G43" s="74">
        <f>H43+I43</f>
        <v>984000</v>
      </c>
      <c r="H43" s="74">
        <v>984000</v>
      </c>
      <c r="I43" s="74"/>
      <c r="J43" s="15"/>
      <c r="K43" s="15"/>
    </row>
    <row r="44" spans="1:11" s="9" customFormat="1" ht="24" customHeight="1">
      <c r="A44" s="9" t="s">
        <v>100</v>
      </c>
      <c r="B44" s="35" t="s">
        <v>75</v>
      </c>
      <c r="C44" s="86" t="s">
        <v>76</v>
      </c>
      <c r="D44" s="34">
        <v>600</v>
      </c>
      <c r="E44" s="34">
        <v>60015</v>
      </c>
      <c r="F44" s="35" t="s">
        <v>46</v>
      </c>
      <c r="G44" s="74">
        <f>H44+I44</f>
        <v>196800</v>
      </c>
      <c r="H44" s="50"/>
      <c r="I44" s="50">
        <v>196800</v>
      </c>
      <c r="J44" s="15"/>
      <c r="K44" s="15"/>
    </row>
    <row r="45" spans="1:11" s="9" customFormat="1" ht="24" customHeight="1">
      <c r="A45" s="9" t="s">
        <v>100</v>
      </c>
      <c r="B45" s="35" t="s">
        <v>50</v>
      </c>
      <c r="C45" s="73" t="s">
        <v>44</v>
      </c>
      <c r="D45" s="34">
        <v>600</v>
      </c>
      <c r="E45" s="34">
        <v>60015</v>
      </c>
      <c r="F45" s="34" t="s">
        <v>46</v>
      </c>
      <c r="G45" s="74">
        <f t="shared" si="0"/>
        <v>6469816</v>
      </c>
      <c r="H45" s="74"/>
      <c r="I45" s="74">
        <v>6469816</v>
      </c>
      <c r="J45" s="15"/>
      <c r="K45" s="15"/>
    </row>
    <row r="46" spans="1:11" s="10" customFormat="1" ht="22.5" customHeight="1">
      <c r="A46" s="9" t="s">
        <v>100</v>
      </c>
      <c r="B46" s="101"/>
      <c r="C46" s="77" t="s">
        <v>55</v>
      </c>
      <c r="D46" s="58"/>
      <c r="E46" s="58"/>
      <c r="F46" s="59"/>
      <c r="G46" s="74">
        <f t="shared" si="0"/>
        <v>0</v>
      </c>
      <c r="H46" s="61"/>
      <c r="I46" s="61"/>
      <c r="J46" s="18"/>
      <c r="K46" s="19"/>
    </row>
    <row r="47" spans="1:11" s="10" customFormat="1" ht="24" customHeight="1">
      <c r="A47" s="9" t="s">
        <v>100</v>
      </c>
      <c r="B47" s="35" t="s">
        <v>71</v>
      </c>
      <c r="C47" s="73" t="s">
        <v>72</v>
      </c>
      <c r="D47" s="34">
        <v>600</v>
      </c>
      <c r="E47" s="34">
        <v>60016</v>
      </c>
      <c r="F47" s="35" t="s">
        <v>38</v>
      </c>
      <c r="G47" s="74">
        <f t="shared" si="0"/>
        <v>687939</v>
      </c>
      <c r="H47" s="74">
        <f>982770-294831</f>
        <v>687939</v>
      </c>
      <c r="I47" s="74"/>
      <c r="J47" s="15"/>
      <c r="K47" s="19"/>
    </row>
    <row r="48" spans="1:11" s="10" customFormat="1" ht="24" customHeight="1">
      <c r="A48" s="9" t="s">
        <v>100</v>
      </c>
      <c r="B48" s="35" t="s">
        <v>51</v>
      </c>
      <c r="C48" s="73" t="s">
        <v>56</v>
      </c>
      <c r="D48" s="34">
        <v>600</v>
      </c>
      <c r="E48" s="34">
        <v>60016</v>
      </c>
      <c r="F48" s="35" t="s">
        <v>46</v>
      </c>
      <c r="G48" s="74">
        <f t="shared" si="0"/>
        <v>1305160</v>
      </c>
      <c r="H48" s="74">
        <v>1305160</v>
      </c>
      <c r="I48" s="74"/>
      <c r="J48" s="18"/>
      <c r="K48" s="19"/>
    </row>
    <row r="49" spans="1:11" s="9" customFormat="1" ht="39" customHeight="1">
      <c r="A49" s="9" t="s">
        <v>100</v>
      </c>
      <c r="B49" s="82" t="s">
        <v>87</v>
      </c>
      <c r="C49" s="81" t="s">
        <v>107</v>
      </c>
      <c r="D49" s="62"/>
      <c r="E49" s="62"/>
      <c r="F49" s="82"/>
      <c r="G49" s="63">
        <f t="shared" si="0"/>
        <v>256363118</v>
      </c>
      <c r="H49" s="63">
        <f>H50+H51</f>
        <v>256363118</v>
      </c>
      <c r="I49" s="63">
        <f>I50+I51</f>
        <v>0</v>
      </c>
      <c r="J49" s="15"/>
      <c r="K49" s="15"/>
    </row>
    <row r="50" spans="1:11" s="9" customFormat="1" ht="18" customHeight="1">
      <c r="A50" s="9" t="s">
        <v>100</v>
      </c>
      <c r="B50" s="84"/>
      <c r="C50" s="65" t="s">
        <v>1</v>
      </c>
      <c r="D50" s="48">
        <v>600</v>
      </c>
      <c r="E50" s="48">
        <v>60016</v>
      </c>
      <c r="F50" s="84" t="s">
        <v>38</v>
      </c>
      <c r="G50" s="50">
        <f t="shared" si="0"/>
        <v>145000000</v>
      </c>
      <c r="H50" s="87">
        <v>145000000</v>
      </c>
      <c r="I50" s="50"/>
      <c r="J50" s="15"/>
      <c r="K50" s="15"/>
    </row>
    <row r="51" spans="1:11" s="9" customFormat="1" ht="18" customHeight="1">
      <c r="A51" s="9" t="s">
        <v>100</v>
      </c>
      <c r="B51" s="84"/>
      <c r="C51" s="65" t="s">
        <v>102</v>
      </c>
      <c r="D51" s="48">
        <v>600</v>
      </c>
      <c r="E51" s="48">
        <v>60016</v>
      </c>
      <c r="F51" s="84" t="s">
        <v>38</v>
      </c>
      <c r="G51" s="50">
        <f t="shared" si="0"/>
        <v>111363118</v>
      </c>
      <c r="H51" s="56">
        <v>111363118</v>
      </c>
      <c r="I51" s="50"/>
      <c r="J51" s="15"/>
      <c r="K51" s="15"/>
    </row>
    <row r="52" spans="1:11" s="9" customFormat="1" ht="24" customHeight="1">
      <c r="A52" s="9" t="s">
        <v>100</v>
      </c>
      <c r="B52" s="35" t="s">
        <v>45</v>
      </c>
      <c r="C52" s="73" t="s">
        <v>99</v>
      </c>
      <c r="D52" s="34">
        <v>600</v>
      </c>
      <c r="E52" s="34">
        <v>60016</v>
      </c>
      <c r="F52" s="35" t="s">
        <v>38</v>
      </c>
      <c r="G52" s="74">
        <f>H52+I52</f>
        <v>1850000</v>
      </c>
      <c r="H52" s="74">
        <f>1600000+250000</f>
        <v>1850000</v>
      </c>
      <c r="I52" s="74"/>
      <c r="J52" s="15"/>
      <c r="K52" s="15"/>
    </row>
    <row r="53" spans="1:11" s="9" customFormat="1" ht="24" customHeight="1">
      <c r="A53" s="9" t="s">
        <v>100</v>
      </c>
      <c r="B53" s="84" t="s">
        <v>52</v>
      </c>
      <c r="C53" s="81" t="s">
        <v>19</v>
      </c>
      <c r="D53" s="62"/>
      <c r="E53" s="62"/>
      <c r="F53" s="82"/>
      <c r="G53" s="63">
        <f>H53+I53</f>
        <v>47612949</v>
      </c>
      <c r="H53" s="63">
        <f>H54+H55+H56+H57+H58</f>
        <v>47612949</v>
      </c>
      <c r="I53" s="63">
        <f>I57+I58</f>
        <v>0</v>
      </c>
      <c r="J53" s="15"/>
      <c r="K53" s="15"/>
    </row>
    <row r="54" spans="1:11" s="9" customFormat="1" ht="18" customHeight="1">
      <c r="A54" s="9" t="s">
        <v>100</v>
      </c>
      <c r="B54" s="84"/>
      <c r="C54" s="83"/>
      <c r="D54" s="48">
        <v>600</v>
      </c>
      <c r="E54" s="48">
        <v>60016</v>
      </c>
      <c r="F54" s="84" t="s">
        <v>46</v>
      </c>
      <c r="G54" s="50">
        <f>H54+I54</f>
        <v>300000</v>
      </c>
      <c r="H54" s="50">
        <v>300000</v>
      </c>
      <c r="I54" s="50"/>
      <c r="J54" s="15"/>
      <c r="K54" s="15"/>
    </row>
    <row r="55" spans="1:11" s="9" customFormat="1" ht="18" customHeight="1">
      <c r="A55" s="9" t="s">
        <v>100</v>
      </c>
      <c r="B55" s="84"/>
      <c r="C55" s="65" t="s">
        <v>86</v>
      </c>
      <c r="D55" s="48">
        <v>600</v>
      </c>
      <c r="E55" s="48">
        <v>60016</v>
      </c>
      <c r="F55" s="84" t="s">
        <v>46</v>
      </c>
      <c r="G55" s="50">
        <f>H55+I55</f>
        <v>20400830</v>
      </c>
      <c r="H55" s="50">
        <v>20400830</v>
      </c>
      <c r="I55" s="50"/>
      <c r="J55" s="15"/>
      <c r="K55" s="15"/>
    </row>
    <row r="56" spans="1:11" s="9" customFormat="1" ht="18" customHeight="1">
      <c r="A56" s="9" t="s">
        <v>100</v>
      </c>
      <c r="B56" s="84"/>
      <c r="C56" s="65" t="s">
        <v>86</v>
      </c>
      <c r="D56" s="48">
        <v>600</v>
      </c>
      <c r="E56" s="48">
        <v>60016</v>
      </c>
      <c r="F56" s="84" t="s">
        <v>46</v>
      </c>
      <c r="G56" s="50">
        <f>H56+I56</f>
        <v>6299170</v>
      </c>
      <c r="H56" s="50">
        <v>6299170</v>
      </c>
      <c r="I56" s="50"/>
      <c r="J56" s="15"/>
      <c r="K56" s="15"/>
    </row>
    <row r="57" spans="1:11" s="9" customFormat="1" ht="18" customHeight="1">
      <c r="A57" s="9" t="s">
        <v>100</v>
      </c>
      <c r="B57" s="84"/>
      <c r="C57" s="65" t="s">
        <v>1</v>
      </c>
      <c r="D57" s="48">
        <v>600</v>
      </c>
      <c r="E57" s="48">
        <v>60016</v>
      </c>
      <c r="F57" s="84" t="s">
        <v>46</v>
      </c>
      <c r="G57" s="50">
        <f t="shared" si="0"/>
        <v>15000000</v>
      </c>
      <c r="H57" s="50">
        <v>15000000</v>
      </c>
      <c r="I57" s="50"/>
      <c r="J57" s="15"/>
      <c r="K57" s="15"/>
    </row>
    <row r="58" spans="1:11" s="9" customFormat="1" ht="18" customHeight="1">
      <c r="A58" s="9" t="s">
        <v>100</v>
      </c>
      <c r="B58" s="76"/>
      <c r="C58" s="52" t="s">
        <v>102</v>
      </c>
      <c r="D58" s="54">
        <v>600</v>
      </c>
      <c r="E58" s="54">
        <v>60016</v>
      </c>
      <c r="F58" s="76" t="s">
        <v>46</v>
      </c>
      <c r="G58" s="56">
        <f t="shared" si="0"/>
        <v>5612949</v>
      </c>
      <c r="H58" s="56">
        <v>5612949</v>
      </c>
      <c r="I58" s="56"/>
      <c r="J58" s="15"/>
      <c r="K58" s="15"/>
    </row>
    <row r="59" spans="1:11" s="10" customFormat="1" ht="22.5" customHeight="1">
      <c r="A59" s="9" t="s">
        <v>100</v>
      </c>
      <c r="B59" s="101"/>
      <c r="C59" s="77" t="s">
        <v>39</v>
      </c>
      <c r="D59" s="58"/>
      <c r="E59" s="58"/>
      <c r="F59" s="59"/>
      <c r="G59" s="80">
        <f t="shared" si="0"/>
        <v>0</v>
      </c>
      <c r="H59" s="61"/>
      <c r="I59" s="61"/>
      <c r="J59" s="18"/>
      <c r="K59" s="19"/>
    </row>
    <row r="60" spans="1:11" s="9" customFormat="1" ht="24" customHeight="1">
      <c r="A60" s="9" t="s">
        <v>100</v>
      </c>
      <c r="B60" s="82" t="s">
        <v>53</v>
      </c>
      <c r="C60" s="88" t="s">
        <v>32</v>
      </c>
      <c r="D60" s="62"/>
      <c r="E60" s="62"/>
      <c r="F60" s="62"/>
      <c r="G60" s="63">
        <f t="shared" si="0"/>
        <v>28632162</v>
      </c>
      <c r="H60" s="63">
        <f>H61+H62+H63</f>
        <v>28632162</v>
      </c>
      <c r="I60" s="63">
        <f>I61+I62+I63</f>
        <v>0</v>
      </c>
      <c r="J60" s="15"/>
      <c r="K60" s="15"/>
    </row>
    <row r="61" spans="1:11" s="9" customFormat="1" ht="17.25" customHeight="1">
      <c r="A61" s="9" t="s">
        <v>100</v>
      </c>
      <c r="B61" s="84"/>
      <c r="C61" s="86"/>
      <c r="D61" s="48">
        <v>600</v>
      </c>
      <c r="E61" s="48">
        <v>60016</v>
      </c>
      <c r="F61" s="84" t="s">
        <v>46</v>
      </c>
      <c r="G61" s="50">
        <f t="shared" si="0"/>
        <v>10000</v>
      </c>
      <c r="H61" s="50">
        <v>10000</v>
      </c>
      <c r="I61" s="50"/>
      <c r="J61" s="15"/>
      <c r="K61" s="15"/>
    </row>
    <row r="62" spans="1:11" s="9" customFormat="1" ht="18" customHeight="1">
      <c r="A62" s="9" t="s">
        <v>100</v>
      </c>
      <c r="B62" s="84"/>
      <c r="C62" s="65" t="s">
        <v>1</v>
      </c>
      <c r="D62" s="48">
        <v>600</v>
      </c>
      <c r="E62" s="48">
        <v>60016</v>
      </c>
      <c r="F62" s="84" t="s">
        <v>46</v>
      </c>
      <c r="G62" s="50">
        <f t="shared" si="0"/>
        <v>14690000</v>
      </c>
      <c r="H62" s="50">
        <v>14690000</v>
      </c>
      <c r="I62" s="50"/>
      <c r="J62" s="15"/>
      <c r="K62" s="15"/>
    </row>
    <row r="63" spans="1:11" s="9" customFormat="1" ht="18" customHeight="1">
      <c r="A63" s="9" t="s">
        <v>100</v>
      </c>
      <c r="B63" s="76"/>
      <c r="C63" s="52" t="s">
        <v>103</v>
      </c>
      <c r="D63" s="54">
        <v>600</v>
      </c>
      <c r="E63" s="54">
        <v>60016</v>
      </c>
      <c r="F63" s="76" t="s">
        <v>46</v>
      </c>
      <c r="G63" s="56">
        <f t="shared" si="0"/>
        <v>13932162</v>
      </c>
      <c r="H63" s="56">
        <v>13932162</v>
      </c>
      <c r="I63" s="56"/>
      <c r="J63" s="15"/>
      <c r="K63" s="15"/>
    </row>
    <row r="64" spans="1:11" s="12" customFormat="1" ht="22.5" customHeight="1">
      <c r="A64" s="9" t="s">
        <v>100</v>
      </c>
      <c r="B64" s="101"/>
      <c r="C64" s="129" t="s">
        <v>40</v>
      </c>
      <c r="D64" s="129"/>
      <c r="E64" s="129"/>
      <c r="F64" s="59"/>
      <c r="G64" s="80">
        <f t="shared" si="0"/>
        <v>0</v>
      </c>
      <c r="H64" s="61"/>
      <c r="I64" s="61"/>
      <c r="J64" s="20"/>
      <c r="K64" s="20"/>
    </row>
    <row r="65" spans="1:31" s="9" customFormat="1" ht="24" customHeight="1">
      <c r="A65" s="9" t="s">
        <v>100</v>
      </c>
      <c r="B65" s="84" t="s">
        <v>93</v>
      </c>
      <c r="C65" s="86" t="s">
        <v>88</v>
      </c>
      <c r="D65" s="48"/>
      <c r="E65" s="48"/>
      <c r="F65" s="48"/>
      <c r="G65" s="50">
        <f t="shared" ref="G65:G67" si="2">H65+I65</f>
        <v>16552084</v>
      </c>
      <c r="H65" s="50">
        <f>H66+H67</f>
        <v>16552084</v>
      </c>
      <c r="I65" s="50">
        <f>I66+I67</f>
        <v>0</v>
      </c>
      <c r="J65" s="15"/>
      <c r="K65" s="15"/>
    </row>
    <row r="66" spans="1:31" s="9" customFormat="1" ht="18" customHeight="1">
      <c r="A66" s="9" t="s">
        <v>100</v>
      </c>
      <c r="B66" s="49"/>
      <c r="C66" s="65" t="s">
        <v>1</v>
      </c>
      <c r="D66" s="48">
        <v>600</v>
      </c>
      <c r="E66" s="48">
        <v>60095</v>
      </c>
      <c r="F66" s="48" t="s">
        <v>38</v>
      </c>
      <c r="G66" s="50">
        <f t="shared" si="2"/>
        <v>8045120</v>
      </c>
      <c r="H66" s="50">
        <v>8045120</v>
      </c>
      <c r="I66" s="50"/>
      <c r="J66" s="15"/>
      <c r="K66" s="15"/>
    </row>
    <row r="67" spans="1:31" s="9" customFormat="1" ht="18" customHeight="1">
      <c r="A67" s="9" t="s">
        <v>100</v>
      </c>
      <c r="B67" s="55"/>
      <c r="C67" s="52" t="s">
        <v>103</v>
      </c>
      <c r="D67" s="54">
        <v>600</v>
      </c>
      <c r="E67" s="54">
        <v>60095</v>
      </c>
      <c r="F67" s="54" t="s">
        <v>38</v>
      </c>
      <c r="G67" s="56">
        <f t="shared" si="2"/>
        <v>8506964</v>
      </c>
      <c r="H67" s="56">
        <v>8506964</v>
      </c>
      <c r="I67" s="56"/>
      <c r="J67" s="15"/>
      <c r="K67" s="15"/>
    </row>
    <row r="68" spans="1:31" s="9" customFormat="1" ht="22.5" customHeight="1">
      <c r="A68" s="9" t="s">
        <v>100</v>
      </c>
      <c r="B68" s="55"/>
      <c r="C68" s="41" t="s">
        <v>41</v>
      </c>
      <c r="D68" s="89"/>
      <c r="E68" s="89"/>
      <c r="F68" s="89"/>
      <c r="G68" s="56"/>
      <c r="H68" s="56"/>
      <c r="I68" s="56"/>
      <c r="J68" s="15"/>
      <c r="K68" s="15"/>
    </row>
    <row r="69" spans="1:31" s="9" customFormat="1" ht="24" customHeight="1">
      <c r="A69" s="9" t="s">
        <v>100</v>
      </c>
      <c r="B69" s="82" t="s">
        <v>94</v>
      </c>
      <c r="C69" s="81" t="s">
        <v>106</v>
      </c>
      <c r="D69" s="62"/>
      <c r="E69" s="62"/>
      <c r="F69" s="62"/>
      <c r="G69" s="63">
        <f>H69+I69</f>
        <v>916475</v>
      </c>
      <c r="H69" s="63">
        <f>H70+H71</f>
        <v>916475</v>
      </c>
      <c r="I69" s="63"/>
      <c r="J69" s="15"/>
      <c r="K69" s="15"/>
    </row>
    <row r="70" spans="1:31" s="9" customFormat="1" ht="18" customHeight="1">
      <c r="A70" s="9" t="s">
        <v>100</v>
      </c>
      <c r="B70" s="84"/>
      <c r="C70" s="65" t="s">
        <v>1</v>
      </c>
      <c r="D70" s="48">
        <v>600</v>
      </c>
      <c r="E70" s="48">
        <v>60016</v>
      </c>
      <c r="F70" s="48" t="s">
        <v>38</v>
      </c>
      <c r="G70" s="50">
        <f>H70+I70</f>
        <v>543924</v>
      </c>
      <c r="H70" s="50">
        <v>543924</v>
      </c>
      <c r="I70" s="50"/>
      <c r="J70" s="15"/>
      <c r="K70" s="15"/>
    </row>
    <row r="71" spans="1:31" s="16" customFormat="1" ht="18" customHeight="1">
      <c r="A71" s="9" t="s">
        <v>100</v>
      </c>
      <c r="B71" s="76"/>
      <c r="C71" s="52" t="s">
        <v>103</v>
      </c>
      <c r="D71" s="54">
        <v>600</v>
      </c>
      <c r="E71" s="54">
        <v>60016</v>
      </c>
      <c r="F71" s="54" t="s">
        <v>38</v>
      </c>
      <c r="G71" s="56">
        <f>H71+I71</f>
        <v>372551</v>
      </c>
      <c r="H71" s="56">
        <v>372551</v>
      </c>
      <c r="I71" s="5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pans="1:31" s="15" customFormat="1" ht="22.5" customHeight="1">
      <c r="A72" s="9" t="s">
        <v>100</v>
      </c>
      <c r="B72" s="99"/>
      <c r="C72" s="111" t="s">
        <v>65</v>
      </c>
      <c r="D72" s="32"/>
      <c r="E72" s="32"/>
      <c r="F72" s="90"/>
      <c r="G72" s="74"/>
      <c r="H72" s="74"/>
      <c r="I72" s="74"/>
    </row>
    <row r="73" spans="1:31" ht="24" customHeight="1">
      <c r="A73" s="9" t="s">
        <v>100</v>
      </c>
      <c r="B73" s="35" t="s">
        <v>66</v>
      </c>
      <c r="C73" s="73" t="s">
        <v>67</v>
      </c>
      <c r="D73" s="34">
        <v>600</v>
      </c>
      <c r="E73" s="34">
        <v>60095</v>
      </c>
      <c r="F73" s="35" t="s">
        <v>60</v>
      </c>
      <c r="G73" s="74">
        <f t="shared" ref="G73" si="3">H73+I73</f>
        <v>7504251</v>
      </c>
      <c r="H73" s="74">
        <v>7504251</v>
      </c>
      <c r="I73" s="96"/>
      <c r="J73" s="21"/>
      <c r="K73" s="21"/>
    </row>
    <row r="74" spans="1:31" ht="22.5" customHeight="1">
      <c r="A74" s="9" t="s">
        <v>100</v>
      </c>
      <c r="B74" s="101"/>
      <c r="C74" s="77" t="s">
        <v>42</v>
      </c>
      <c r="D74" s="112"/>
      <c r="E74" s="112"/>
      <c r="F74" s="112"/>
      <c r="G74" s="91"/>
      <c r="H74" s="91"/>
      <c r="I74" s="91"/>
      <c r="J74" s="21"/>
      <c r="K74" s="21"/>
    </row>
    <row r="75" spans="1:31" ht="22.5" customHeight="1">
      <c r="A75" s="9" t="s">
        <v>100</v>
      </c>
      <c r="B75" s="101"/>
      <c r="C75" s="110" t="s">
        <v>57</v>
      </c>
      <c r="D75" s="112"/>
      <c r="E75" s="112"/>
      <c r="F75" s="112"/>
      <c r="G75" s="92"/>
      <c r="H75" s="92"/>
      <c r="I75" s="92"/>
      <c r="J75" s="21"/>
      <c r="K75" s="21"/>
    </row>
    <row r="76" spans="1:31" ht="24" customHeight="1">
      <c r="A76" s="9" t="s">
        <v>100</v>
      </c>
      <c r="B76" s="35" t="s">
        <v>28</v>
      </c>
      <c r="C76" s="73" t="s">
        <v>18</v>
      </c>
      <c r="D76" s="34">
        <v>600</v>
      </c>
      <c r="E76" s="34">
        <v>60016</v>
      </c>
      <c r="F76" s="35" t="s">
        <v>13</v>
      </c>
      <c r="G76" s="74">
        <f t="shared" ref="G76:G92" si="4">H76+I76</f>
        <v>1000000</v>
      </c>
      <c r="H76" s="74">
        <v>1000000</v>
      </c>
      <c r="I76" s="96"/>
      <c r="J76" s="21"/>
      <c r="K76" s="21"/>
    </row>
    <row r="77" spans="1:31" ht="22.5" customHeight="1">
      <c r="A77" s="9" t="s">
        <v>100</v>
      </c>
      <c r="B77" s="99"/>
      <c r="C77" s="110" t="s">
        <v>58</v>
      </c>
      <c r="D77" s="32"/>
      <c r="E77" s="32"/>
      <c r="F77" s="42"/>
      <c r="G77" s="93"/>
      <c r="H77" s="93"/>
      <c r="I77" s="96"/>
      <c r="J77" s="21"/>
      <c r="K77" s="21"/>
    </row>
    <row r="78" spans="1:31" ht="24" customHeight="1">
      <c r="A78" s="9" t="s">
        <v>100</v>
      </c>
      <c r="B78" s="35" t="s">
        <v>68</v>
      </c>
      <c r="C78" s="94" t="s">
        <v>85</v>
      </c>
      <c r="D78" s="34">
        <v>700</v>
      </c>
      <c r="E78" s="34">
        <v>70005</v>
      </c>
      <c r="F78" s="35" t="s">
        <v>13</v>
      </c>
      <c r="G78" s="74">
        <f t="shared" si="4"/>
        <v>1000000</v>
      </c>
      <c r="H78" s="74"/>
      <c r="I78" s="74">
        <v>1000000</v>
      </c>
      <c r="J78" s="21"/>
      <c r="K78" s="21"/>
    </row>
    <row r="79" spans="1:31" ht="24" customHeight="1">
      <c r="A79" s="9" t="s">
        <v>100</v>
      </c>
      <c r="B79" s="76" t="s">
        <v>77</v>
      </c>
      <c r="C79" s="73" t="s">
        <v>63</v>
      </c>
      <c r="D79" s="54">
        <v>700</v>
      </c>
      <c r="E79" s="54">
        <v>70005</v>
      </c>
      <c r="F79" s="76" t="s">
        <v>13</v>
      </c>
      <c r="G79" s="74">
        <f t="shared" si="4"/>
        <v>1000000</v>
      </c>
      <c r="H79" s="95"/>
      <c r="I79" s="95">
        <v>1000000</v>
      </c>
      <c r="J79" s="21"/>
      <c r="K79" s="21"/>
    </row>
    <row r="80" spans="1:31" ht="24" customHeight="1">
      <c r="A80" s="9" t="s">
        <v>100</v>
      </c>
      <c r="B80" s="35" t="s">
        <v>29</v>
      </c>
      <c r="C80" s="73" t="s">
        <v>80</v>
      </c>
      <c r="D80" s="34">
        <v>700</v>
      </c>
      <c r="E80" s="34">
        <v>70005</v>
      </c>
      <c r="F80" s="35" t="s">
        <v>13</v>
      </c>
      <c r="G80" s="74">
        <f t="shared" si="4"/>
        <v>4000000</v>
      </c>
      <c r="H80" s="96"/>
      <c r="I80" s="96">
        <v>4000000</v>
      </c>
      <c r="J80" s="21"/>
      <c r="K80" s="21"/>
    </row>
    <row r="81" spans="1:11" ht="24" customHeight="1">
      <c r="A81" s="9" t="s">
        <v>100</v>
      </c>
      <c r="B81" s="35" t="s">
        <v>22</v>
      </c>
      <c r="C81" s="73" t="s">
        <v>81</v>
      </c>
      <c r="D81" s="34">
        <v>700</v>
      </c>
      <c r="E81" s="34">
        <v>70005</v>
      </c>
      <c r="F81" s="35" t="s">
        <v>13</v>
      </c>
      <c r="G81" s="74">
        <f t="shared" si="4"/>
        <v>50000</v>
      </c>
      <c r="H81" s="96"/>
      <c r="I81" s="96">
        <v>50000</v>
      </c>
      <c r="J81" s="21"/>
      <c r="K81" s="21"/>
    </row>
    <row r="82" spans="1:11" ht="24" customHeight="1">
      <c r="A82" s="9" t="s">
        <v>100</v>
      </c>
      <c r="B82" s="35" t="s">
        <v>23</v>
      </c>
      <c r="C82" s="73" t="s">
        <v>82</v>
      </c>
      <c r="D82" s="34">
        <v>700</v>
      </c>
      <c r="E82" s="34">
        <v>70005</v>
      </c>
      <c r="F82" s="35" t="s">
        <v>13</v>
      </c>
      <c r="G82" s="74">
        <f t="shared" si="4"/>
        <v>5650000</v>
      </c>
      <c r="H82" s="96"/>
      <c r="I82" s="96">
        <v>5650000</v>
      </c>
      <c r="J82" s="21"/>
      <c r="K82" s="21"/>
    </row>
    <row r="83" spans="1:11" s="10" customFormat="1" ht="24" customHeight="1">
      <c r="A83" s="9" t="s">
        <v>100</v>
      </c>
      <c r="B83" s="35" t="s">
        <v>74</v>
      </c>
      <c r="C83" s="97" t="s">
        <v>105</v>
      </c>
      <c r="D83" s="34">
        <v>700</v>
      </c>
      <c r="E83" s="34">
        <v>70005</v>
      </c>
      <c r="F83" s="35" t="s">
        <v>13</v>
      </c>
      <c r="G83" s="74">
        <f t="shared" si="4"/>
        <v>10000000</v>
      </c>
      <c r="H83" s="74">
        <v>9900000</v>
      </c>
      <c r="I83" s="74">
        <v>100000</v>
      </c>
      <c r="J83" s="18"/>
      <c r="K83" s="19"/>
    </row>
    <row r="84" spans="1:11" s="10" customFormat="1" ht="24" customHeight="1">
      <c r="A84" s="9" t="s">
        <v>100</v>
      </c>
      <c r="B84" s="35" t="s">
        <v>95</v>
      </c>
      <c r="C84" s="75" t="s">
        <v>92</v>
      </c>
      <c r="D84" s="54">
        <v>700</v>
      </c>
      <c r="E84" s="54">
        <v>70005</v>
      </c>
      <c r="F84" s="35" t="s">
        <v>13</v>
      </c>
      <c r="G84" s="74">
        <f t="shared" si="4"/>
        <v>50000</v>
      </c>
      <c r="H84" s="74"/>
      <c r="I84" s="74">
        <v>50000</v>
      </c>
      <c r="J84" s="18"/>
      <c r="K84" s="19"/>
    </row>
    <row r="85" spans="1:11" s="9" customFormat="1" ht="24" customHeight="1">
      <c r="A85" s="9" t="s">
        <v>100</v>
      </c>
      <c r="B85" s="35" t="s">
        <v>78</v>
      </c>
      <c r="C85" s="75" t="s">
        <v>24</v>
      </c>
      <c r="D85" s="54">
        <v>700</v>
      </c>
      <c r="E85" s="54">
        <v>70005</v>
      </c>
      <c r="F85" s="35" t="s">
        <v>13</v>
      </c>
      <c r="G85" s="74">
        <f t="shared" si="4"/>
        <v>13000000</v>
      </c>
      <c r="H85" s="74"/>
      <c r="I85" s="74">
        <f>15000000-2000000</f>
        <v>13000000</v>
      </c>
      <c r="J85" s="15"/>
      <c r="K85" s="15"/>
    </row>
    <row r="86" spans="1:11" s="9" customFormat="1" ht="24" customHeight="1">
      <c r="A86" s="9" t="s">
        <v>100</v>
      </c>
      <c r="B86" s="35" t="s">
        <v>30</v>
      </c>
      <c r="C86" s="85" t="s">
        <v>31</v>
      </c>
      <c r="D86" s="34">
        <v>700</v>
      </c>
      <c r="E86" s="34">
        <v>70005</v>
      </c>
      <c r="F86" s="35" t="s">
        <v>13</v>
      </c>
      <c r="G86" s="74">
        <f t="shared" si="4"/>
        <v>50000</v>
      </c>
      <c r="H86" s="74"/>
      <c r="I86" s="74">
        <v>50000</v>
      </c>
      <c r="J86" s="15"/>
      <c r="K86" s="15"/>
    </row>
    <row r="87" spans="1:11" s="9" customFormat="1" ht="34.200000000000003">
      <c r="A87" s="9" t="s">
        <v>100</v>
      </c>
      <c r="B87" s="35" t="s">
        <v>26</v>
      </c>
      <c r="C87" s="85" t="s">
        <v>79</v>
      </c>
      <c r="D87" s="54">
        <v>700</v>
      </c>
      <c r="E87" s="54">
        <v>70005</v>
      </c>
      <c r="F87" s="35" t="s">
        <v>13</v>
      </c>
      <c r="G87" s="74">
        <f t="shared" si="4"/>
        <v>50000</v>
      </c>
      <c r="H87" s="74">
        <v>50000</v>
      </c>
      <c r="I87" s="74"/>
      <c r="J87" s="15"/>
      <c r="K87" s="15"/>
    </row>
    <row r="88" spans="1:11" s="9" customFormat="1" ht="24" customHeight="1">
      <c r="A88" s="9" t="s">
        <v>100</v>
      </c>
      <c r="B88" s="35" t="s">
        <v>69</v>
      </c>
      <c r="C88" s="85" t="s">
        <v>73</v>
      </c>
      <c r="D88" s="54">
        <v>700</v>
      </c>
      <c r="E88" s="54">
        <v>70005</v>
      </c>
      <c r="F88" s="35" t="s">
        <v>13</v>
      </c>
      <c r="G88" s="74">
        <f t="shared" si="4"/>
        <v>100000</v>
      </c>
      <c r="H88" s="74"/>
      <c r="I88" s="74">
        <v>100000</v>
      </c>
      <c r="J88" s="15"/>
      <c r="K88" s="15"/>
    </row>
    <row r="89" spans="1:11" s="9" customFormat="1" ht="24" customHeight="1">
      <c r="A89" s="9" t="s">
        <v>100</v>
      </c>
      <c r="B89" s="35" t="s">
        <v>34</v>
      </c>
      <c r="C89" s="85" t="s">
        <v>27</v>
      </c>
      <c r="D89" s="34">
        <v>700</v>
      </c>
      <c r="E89" s="34">
        <v>70005</v>
      </c>
      <c r="F89" s="35" t="s">
        <v>13</v>
      </c>
      <c r="G89" s="74">
        <f t="shared" si="4"/>
        <v>4000000</v>
      </c>
      <c r="H89" s="74"/>
      <c r="I89" s="74">
        <v>4000000</v>
      </c>
      <c r="J89" s="15"/>
      <c r="K89" s="15"/>
    </row>
    <row r="90" spans="1:11" s="9" customFormat="1" ht="24" customHeight="1">
      <c r="A90" s="9" t="s">
        <v>100</v>
      </c>
      <c r="B90" s="35" t="s">
        <v>70</v>
      </c>
      <c r="C90" s="85" t="s">
        <v>44</v>
      </c>
      <c r="D90" s="34">
        <v>700</v>
      </c>
      <c r="E90" s="34">
        <v>70005</v>
      </c>
      <c r="F90" s="35" t="s">
        <v>13</v>
      </c>
      <c r="G90" s="74">
        <f t="shared" si="4"/>
        <v>50000</v>
      </c>
      <c r="H90" s="74"/>
      <c r="I90" s="74">
        <v>50000</v>
      </c>
      <c r="J90" s="15"/>
      <c r="K90" s="15"/>
    </row>
    <row r="91" spans="1:11" s="9" customFormat="1" ht="24" customHeight="1">
      <c r="A91" s="9" t="s">
        <v>100</v>
      </c>
      <c r="B91" s="35" t="s">
        <v>83</v>
      </c>
      <c r="C91" s="73" t="s">
        <v>98</v>
      </c>
      <c r="D91" s="54">
        <v>700</v>
      </c>
      <c r="E91" s="54">
        <v>70005</v>
      </c>
      <c r="F91" s="35" t="s">
        <v>13</v>
      </c>
      <c r="G91" s="74">
        <f t="shared" si="4"/>
        <v>50000</v>
      </c>
      <c r="H91" s="74">
        <v>50000</v>
      </c>
      <c r="I91" s="74"/>
      <c r="J91" s="15"/>
      <c r="K91" s="15"/>
    </row>
    <row r="92" spans="1:11" s="9" customFormat="1" ht="24" customHeight="1">
      <c r="A92" s="9" t="s">
        <v>100</v>
      </c>
      <c r="B92" s="35" t="s">
        <v>84</v>
      </c>
      <c r="C92" s="73" t="s">
        <v>88</v>
      </c>
      <c r="D92" s="34">
        <v>700</v>
      </c>
      <c r="E92" s="34">
        <v>70005</v>
      </c>
      <c r="F92" s="35" t="s">
        <v>13</v>
      </c>
      <c r="G92" s="74">
        <f t="shared" si="4"/>
        <v>3000000</v>
      </c>
      <c r="H92" s="74">
        <v>3000000</v>
      </c>
      <c r="I92" s="74"/>
      <c r="J92" s="15"/>
      <c r="K92" s="15"/>
    </row>
    <row r="93" spans="1:11" ht="15.75" customHeight="1">
      <c r="A93" s="9"/>
      <c r="B93" s="24"/>
      <c r="C93" s="25"/>
      <c r="D93" s="27"/>
      <c r="E93" s="27"/>
      <c r="F93" s="24"/>
      <c r="G93" s="22"/>
      <c r="H93" s="22"/>
      <c r="J93" s="121"/>
      <c r="K93" s="21"/>
    </row>
    <row r="94" spans="1:11" ht="15" customHeight="1">
      <c r="A94" s="9"/>
      <c r="B94" s="23"/>
      <c r="C94" s="122"/>
      <c r="D94" s="123"/>
      <c r="E94" s="123"/>
      <c r="F94" s="23"/>
      <c r="G94" s="21"/>
      <c r="H94" s="21"/>
    </row>
    <row r="95" spans="1:11" ht="15" customHeight="1">
      <c r="A95" s="9"/>
      <c r="B95" s="23"/>
      <c r="C95" s="122"/>
      <c r="D95" s="123"/>
      <c r="E95" s="123"/>
      <c r="F95" s="23"/>
      <c r="G95" s="21"/>
      <c r="H95" s="21"/>
    </row>
    <row r="96" spans="1:11" ht="15.75" customHeight="1">
      <c r="A96" s="9"/>
      <c r="B96" s="23"/>
      <c r="C96" s="122"/>
      <c r="D96" s="123"/>
      <c r="E96" s="123"/>
      <c r="F96" s="23"/>
      <c r="G96" s="21"/>
      <c r="H96" s="21"/>
    </row>
    <row r="97" spans="1:9" ht="15" customHeight="1">
      <c r="A97" s="9"/>
      <c r="B97" s="23"/>
      <c r="C97" s="122"/>
      <c r="D97" s="123"/>
      <c r="E97" s="123"/>
      <c r="F97" s="23"/>
      <c r="G97" s="21"/>
      <c r="H97" s="21"/>
    </row>
    <row r="98" spans="1:9" ht="15" customHeight="1">
      <c r="B98" s="23"/>
      <c r="C98" s="122"/>
      <c r="D98" s="123"/>
      <c r="E98" s="123"/>
      <c r="F98" s="23"/>
      <c r="G98" s="21"/>
      <c r="H98" s="21"/>
    </row>
    <row r="99" spans="1:9" ht="15" customHeight="1">
      <c r="B99" s="23"/>
      <c r="C99" s="122"/>
      <c r="D99" s="123"/>
      <c r="E99" s="123"/>
      <c r="F99" s="23"/>
      <c r="G99" s="21"/>
      <c r="H99" s="21"/>
    </row>
    <row r="100" spans="1:9" ht="6.75" customHeight="1">
      <c r="B100" s="23"/>
      <c r="C100" s="122"/>
      <c r="D100" s="123"/>
      <c r="E100" s="123"/>
      <c r="F100" s="23"/>
      <c r="G100" s="21"/>
      <c r="H100" s="21"/>
      <c r="I100" s="124"/>
    </row>
    <row r="101" spans="1:9" ht="15" hidden="1" customHeight="1">
      <c r="B101" s="23"/>
      <c r="C101" s="122"/>
      <c r="D101" s="123"/>
      <c r="E101" s="123"/>
      <c r="F101" s="23"/>
      <c r="G101" s="21"/>
      <c r="H101" s="21"/>
      <c r="I101" s="124"/>
    </row>
    <row r="102" spans="1:9">
      <c r="B102" s="23"/>
      <c r="C102" s="122"/>
      <c r="D102" s="123"/>
      <c r="E102" s="123"/>
      <c r="F102" s="23"/>
      <c r="G102" s="21"/>
      <c r="H102" s="21"/>
    </row>
    <row r="103" spans="1:9" ht="15" customHeight="1">
      <c r="B103" s="23"/>
      <c r="C103" s="122"/>
      <c r="D103" s="123"/>
      <c r="E103" s="123"/>
      <c r="F103" s="23"/>
      <c r="G103" s="21"/>
      <c r="H103" s="21"/>
    </row>
    <row r="104" spans="1:9" ht="15.75" customHeight="1">
      <c r="B104" s="23"/>
      <c r="C104" s="122"/>
      <c r="D104" s="123"/>
      <c r="E104" s="123"/>
      <c r="F104" s="23"/>
      <c r="G104" s="21"/>
      <c r="H104" s="21"/>
    </row>
    <row r="105" spans="1:9" ht="15" customHeight="1">
      <c r="B105" s="23"/>
      <c r="C105" s="122"/>
      <c r="D105" s="123"/>
      <c r="E105" s="123"/>
      <c r="F105" s="23"/>
      <c r="G105" s="21"/>
      <c r="H105" s="21"/>
    </row>
    <row r="106" spans="1:9" ht="15" customHeight="1">
      <c r="B106" s="23"/>
      <c r="C106" s="122"/>
      <c r="D106" s="123"/>
      <c r="E106" s="123"/>
      <c r="F106" s="23"/>
      <c r="G106" s="21"/>
      <c r="H106" s="21"/>
    </row>
    <row r="107" spans="1:9" ht="15" customHeight="1">
      <c r="B107" s="23"/>
      <c r="C107" s="122"/>
      <c r="D107" s="123"/>
      <c r="E107" s="123"/>
      <c r="F107" s="23"/>
      <c r="G107" s="21"/>
      <c r="H107" s="21"/>
    </row>
    <row r="108" spans="1:9" ht="15.75" customHeight="1">
      <c r="B108" s="23"/>
      <c r="C108" s="122"/>
      <c r="D108" s="123"/>
      <c r="E108" s="123"/>
      <c r="F108" s="23"/>
      <c r="G108" s="21"/>
      <c r="H108" s="21"/>
    </row>
    <row r="109" spans="1:9" ht="15" customHeight="1">
      <c r="B109" s="23"/>
      <c r="C109" s="122"/>
      <c r="D109" s="123"/>
      <c r="E109" s="123"/>
      <c r="F109" s="23"/>
      <c r="G109" s="21"/>
      <c r="H109" s="21"/>
    </row>
    <row r="110" spans="1:9" ht="15" customHeight="1">
      <c r="B110" s="23"/>
      <c r="C110" s="122"/>
      <c r="D110" s="123"/>
      <c r="E110" s="123"/>
      <c r="F110" s="23"/>
      <c r="G110" s="21"/>
      <c r="H110" s="21"/>
    </row>
    <row r="111" spans="1:9" ht="15" customHeight="1">
      <c r="B111" s="23"/>
      <c r="C111" s="122"/>
      <c r="D111" s="123"/>
      <c r="E111" s="123"/>
      <c r="F111" s="23"/>
      <c r="G111" s="21"/>
      <c r="H111" s="21"/>
    </row>
    <row r="112" spans="1:9" ht="15.75" customHeight="1">
      <c r="B112" s="23"/>
      <c r="C112" s="122"/>
      <c r="D112" s="123"/>
      <c r="E112" s="123"/>
      <c r="F112" s="23"/>
      <c r="G112" s="21"/>
      <c r="H112" s="21"/>
    </row>
    <row r="113" spans="2:8" ht="15" customHeight="1">
      <c r="B113" s="23"/>
      <c r="C113" s="122"/>
      <c r="D113" s="123"/>
      <c r="E113" s="123"/>
      <c r="F113" s="23"/>
      <c r="G113" s="21"/>
      <c r="H113" s="21"/>
    </row>
    <row r="114" spans="2:8" ht="15" customHeight="1">
      <c r="B114" s="23"/>
      <c r="C114" s="122"/>
      <c r="D114" s="123"/>
      <c r="E114" s="123"/>
      <c r="F114" s="23"/>
      <c r="G114" s="21"/>
      <c r="H114" s="21"/>
    </row>
    <row r="115" spans="2:8" ht="15" customHeight="1">
      <c r="B115" s="23"/>
      <c r="C115" s="122"/>
      <c r="D115" s="123"/>
      <c r="E115" s="123"/>
      <c r="F115" s="23"/>
      <c r="G115" s="21"/>
      <c r="H115" s="21"/>
    </row>
    <row r="116" spans="2:8" ht="15.75" customHeight="1">
      <c r="B116" s="23"/>
      <c r="C116" s="122"/>
      <c r="D116" s="123"/>
      <c r="E116" s="123"/>
      <c r="F116" s="23"/>
      <c r="G116" s="21"/>
      <c r="H116" s="21"/>
    </row>
    <row r="117" spans="2:8" ht="15" customHeight="1">
      <c r="B117" s="23"/>
      <c r="C117" s="122"/>
      <c r="D117" s="123"/>
      <c r="E117" s="123"/>
      <c r="F117" s="23"/>
      <c r="G117" s="21"/>
      <c r="H117" s="21"/>
    </row>
    <row r="118" spans="2:8" ht="15" customHeight="1">
      <c r="B118" s="23"/>
      <c r="C118" s="122"/>
      <c r="D118" s="123"/>
      <c r="E118" s="123"/>
      <c r="F118" s="23"/>
      <c r="G118" s="21"/>
      <c r="H118" s="21"/>
    </row>
    <row r="119" spans="2:8" ht="15" customHeight="1">
      <c r="B119" s="23"/>
      <c r="C119" s="122"/>
      <c r="D119" s="123"/>
      <c r="E119" s="123"/>
      <c r="F119" s="23"/>
      <c r="G119" s="21"/>
      <c r="H119" s="21"/>
    </row>
    <row r="120" spans="2:8" ht="15.75" customHeight="1">
      <c r="B120" s="23"/>
      <c r="C120" s="122"/>
      <c r="D120" s="123"/>
      <c r="E120" s="123"/>
      <c r="F120" s="23"/>
      <c r="G120" s="21"/>
      <c r="H120" s="21"/>
    </row>
    <row r="121" spans="2:8" ht="15" customHeight="1">
      <c r="B121" s="23"/>
      <c r="C121" s="122"/>
      <c r="D121" s="123"/>
      <c r="E121" s="123"/>
      <c r="F121" s="23"/>
      <c r="G121" s="21"/>
      <c r="H121" s="21"/>
    </row>
    <row r="122" spans="2:8" ht="15" customHeight="1">
      <c r="B122" s="23"/>
      <c r="C122" s="122"/>
      <c r="D122" s="123"/>
      <c r="E122" s="123"/>
      <c r="F122" s="23"/>
      <c r="G122" s="21"/>
      <c r="H122" s="21"/>
    </row>
    <row r="123" spans="2:8" ht="15" customHeight="1">
      <c r="B123" s="23"/>
      <c r="C123" s="122"/>
      <c r="D123" s="123"/>
      <c r="E123" s="123"/>
      <c r="F123" s="23"/>
      <c r="G123" s="21"/>
      <c r="H123" s="21"/>
    </row>
    <row r="124" spans="2:8" ht="15.75" customHeight="1">
      <c r="B124" s="23"/>
      <c r="C124" s="122"/>
      <c r="D124" s="123"/>
      <c r="E124" s="123"/>
      <c r="F124" s="23"/>
      <c r="G124" s="21"/>
      <c r="H124" s="21"/>
    </row>
    <row r="125" spans="2:8" ht="15" customHeight="1">
      <c r="B125" s="23"/>
      <c r="C125" s="122"/>
      <c r="D125" s="123"/>
      <c r="E125" s="123"/>
      <c r="F125" s="23"/>
      <c r="G125" s="21"/>
      <c r="H125" s="21"/>
    </row>
    <row r="126" spans="2:8" ht="15" customHeight="1">
      <c r="B126" s="23"/>
      <c r="C126" s="122"/>
      <c r="D126" s="123"/>
      <c r="E126" s="123"/>
      <c r="F126" s="23"/>
      <c r="G126" s="21"/>
      <c r="H126" s="21"/>
    </row>
    <row r="127" spans="2:8" ht="15" customHeight="1">
      <c r="B127" s="23"/>
      <c r="C127" s="122"/>
      <c r="D127" s="123"/>
      <c r="E127" s="123"/>
      <c r="F127" s="23"/>
      <c r="G127" s="21"/>
      <c r="H127" s="21"/>
    </row>
    <row r="128" spans="2:8" ht="15.75" customHeight="1">
      <c r="B128" s="23"/>
      <c r="C128" s="122"/>
      <c r="D128" s="123"/>
      <c r="E128" s="123"/>
      <c r="F128" s="23"/>
      <c r="G128" s="21"/>
      <c r="H128" s="21"/>
    </row>
    <row r="129" spans="2:8" ht="15" customHeight="1">
      <c r="B129" s="23"/>
      <c r="C129" s="122"/>
      <c r="D129" s="123"/>
      <c r="E129" s="123"/>
      <c r="F129" s="23"/>
      <c r="G129" s="21"/>
      <c r="H129" s="21"/>
    </row>
    <row r="130" spans="2:8" ht="15" customHeight="1">
      <c r="B130" s="23"/>
      <c r="C130" s="122"/>
      <c r="D130" s="123"/>
      <c r="E130" s="123"/>
      <c r="F130" s="23"/>
      <c r="G130" s="21"/>
      <c r="H130" s="21"/>
    </row>
    <row r="131" spans="2:8" ht="15" customHeight="1">
      <c r="B131" s="23"/>
      <c r="C131" s="122"/>
      <c r="D131" s="123"/>
      <c r="E131" s="123"/>
      <c r="F131" s="23"/>
      <c r="G131" s="21"/>
      <c r="H131" s="21"/>
    </row>
    <row r="132" spans="2:8" ht="15.75" customHeight="1">
      <c r="B132" s="23"/>
      <c r="C132" s="122"/>
      <c r="D132" s="123"/>
      <c r="E132" s="123"/>
      <c r="F132" s="23"/>
      <c r="G132" s="21"/>
      <c r="H132" s="21"/>
    </row>
    <row r="133" spans="2:8" ht="15" customHeight="1">
      <c r="B133" s="23"/>
      <c r="C133" s="122"/>
      <c r="D133" s="123"/>
      <c r="E133" s="123"/>
      <c r="F133" s="23"/>
      <c r="G133" s="21"/>
      <c r="H133" s="21"/>
    </row>
  </sheetData>
  <mergeCells count="21">
    <mergeCell ref="H2:I2"/>
    <mergeCell ref="B6:F6"/>
    <mergeCell ref="B7:F7"/>
    <mergeCell ref="B9:B11"/>
    <mergeCell ref="C9:C11"/>
    <mergeCell ref="D9:D11"/>
    <mergeCell ref="E9:E11"/>
    <mergeCell ref="F9:F11"/>
    <mergeCell ref="G9:I9"/>
    <mergeCell ref="H3:I3"/>
    <mergeCell ref="C64:E64"/>
    <mergeCell ref="G10:G11"/>
    <mergeCell ref="H10:I10"/>
    <mergeCell ref="C19:E19"/>
    <mergeCell ref="C20:F20"/>
    <mergeCell ref="C27:E27"/>
    <mergeCell ref="C28:F28"/>
    <mergeCell ref="C15:F15"/>
    <mergeCell ref="C16:F16"/>
    <mergeCell ref="C17:F17"/>
    <mergeCell ref="C23:D23"/>
  </mergeCells>
  <printOptions horizontalCentered="1"/>
  <pageMargins left="0.70866141732283472" right="0.70866141732283472" top="0.98425196850393704" bottom="0.98425196850393704" header="0.19685039370078741" footer="0.39370078740157483"/>
  <pageSetup paperSize="9" scale="90" fitToHeight="0" orientation="landscape" r:id="rId1"/>
  <rowBreaks count="1" manualBreakCount="1">
    <brk id="63" min="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4.1</vt:lpstr>
      <vt:lpstr>'Zał. nr 4.1'!Obszar_wydruku</vt:lpstr>
      <vt:lpstr>'Zał. nr 4.1'!Tytuły_wydruku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gasinskak</dc:creator>
  <cp:lastModifiedBy>Żulik Zbigniew</cp:lastModifiedBy>
  <cp:lastPrinted>2021-12-20T08:43:26Z</cp:lastPrinted>
  <dcterms:created xsi:type="dcterms:W3CDTF">2008-06-25T11:02:46Z</dcterms:created>
  <dcterms:modified xsi:type="dcterms:W3CDTF">2021-12-20T08:47:29Z</dcterms:modified>
</cp:coreProperties>
</file>