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2-BIP\Tekst jednolity\"/>
    </mc:Choice>
  </mc:AlternateContent>
  <xr:revisionPtr revIDLastSave="0" documentId="13_ncr:1_{4E959326-D804-4985-BF4B-2D863F4743B2}" xr6:coauthVersionLast="36" xr6:coauthVersionMax="36" xr10:uidLastSave="{00000000-0000-0000-0000-000000000000}"/>
  <bookViews>
    <workbookView xWindow="120" yWindow="405" windowWidth="9375" windowHeight="4665" xr2:uid="{00000000-000D-0000-FFFF-FFFF00000000}"/>
  </bookViews>
  <sheets>
    <sheet name="Zał. nr 7.3" sheetId="22" r:id="rId1"/>
  </sheets>
  <definedNames>
    <definedName name="_xlnm.Print_Area" localSheetId="0">'Zał. nr 7.3'!$A$1:$L$196</definedName>
    <definedName name="_xlnm.Print_Titles" localSheetId="0">'Zał. nr 7.3'!$2:$7</definedName>
  </definedNames>
  <calcPr calcId="191029"/>
</workbook>
</file>

<file path=xl/calcChain.xml><?xml version="1.0" encoding="utf-8"?>
<calcChain xmlns="http://schemas.openxmlformats.org/spreadsheetml/2006/main">
  <c r="H192" i="22" l="1"/>
  <c r="G192" i="22" s="1"/>
  <c r="G190" i="22" s="1"/>
  <c r="H176" i="22"/>
  <c r="E176" i="22" s="1"/>
  <c r="H168" i="22"/>
  <c r="H166" i="22" s="1"/>
  <c r="K159" i="22"/>
  <c r="E159" i="22" s="1"/>
  <c r="H147" i="22"/>
  <c r="E147" i="22" s="1"/>
  <c r="H143" i="22"/>
  <c r="E143" i="22" s="1"/>
  <c r="K138" i="22"/>
  <c r="K136" i="22" s="1"/>
  <c r="K135" i="22" s="1"/>
  <c r="E135" i="22" s="1"/>
  <c r="H128" i="22"/>
  <c r="H126" i="22" s="1"/>
  <c r="K119" i="22"/>
  <c r="K117" i="22" s="1"/>
  <c r="K109" i="22"/>
  <c r="K107" i="22" s="1"/>
  <c r="H102" i="22"/>
  <c r="G102" i="22" s="1"/>
  <c r="K94" i="22"/>
  <c r="K92" i="22" s="1"/>
  <c r="H77" i="22"/>
  <c r="H75" i="22" s="1"/>
  <c r="H74" i="22" s="1"/>
  <c r="H73" i="22" s="1"/>
  <c r="J70" i="22"/>
  <c r="K68" i="22"/>
  <c r="J68" i="22" s="1"/>
  <c r="K45" i="22"/>
  <c r="E45" i="22" s="1"/>
  <c r="H61" i="22"/>
  <c r="H59" i="22" s="1"/>
  <c r="K61" i="22"/>
  <c r="J61" i="22" s="1"/>
  <c r="F52" i="22"/>
  <c r="F54" i="22"/>
  <c r="F55" i="22"/>
  <c r="F238" i="22" s="1"/>
  <c r="G52" i="22"/>
  <c r="D52" i="22" s="1"/>
  <c r="G54" i="22"/>
  <c r="D54" i="22" s="1"/>
  <c r="I53" i="22"/>
  <c r="F53" i="22" s="1"/>
  <c r="E46" i="22"/>
  <c r="E47" i="22"/>
  <c r="E48" i="22"/>
  <c r="E49" i="22"/>
  <c r="D46" i="22"/>
  <c r="E38" i="22"/>
  <c r="E39" i="22"/>
  <c r="E40" i="22"/>
  <c r="D38" i="22"/>
  <c r="K37" i="22"/>
  <c r="K35" i="22" s="1"/>
  <c r="K28" i="22"/>
  <c r="E28" i="22" s="1"/>
  <c r="H115" i="22"/>
  <c r="G115" i="22" s="1"/>
  <c r="F164" i="22"/>
  <c r="I164" i="22"/>
  <c r="L164" i="22"/>
  <c r="I124" i="22"/>
  <c r="J153" i="22"/>
  <c r="E153" i="22"/>
  <c r="E152" i="22"/>
  <c r="D152" i="22"/>
  <c r="M151" i="22"/>
  <c r="K151" i="22"/>
  <c r="E151" i="22" s="1"/>
  <c r="M9" i="22"/>
  <c r="M8" i="22" s="1"/>
  <c r="G10" i="22"/>
  <c r="G9" i="22" s="1"/>
  <c r="H10" i="22"/>
  <c r="I10" i="22"/>
  <c r="I9" i="22" s="1"/>
  <c r="K10" i="22"/>
  <c r="K9" i="22" s="1"/>
  <c r="K8" i="22" s="1"/>
  <c r="D11" i="22"/>
  <c r="E11" i="22"/>
  <c r="E12" i="22"/>
  <c r="F12" i="22"/>
  <c r="F10" i="22" s="1"/>
  <c r="J12" i="22"/>
  <c r="J10" i="22" s="1"/>
  <c r="J9" i="22" s="1"/>
  <c r="J8" i="22" s="1"/>
  <c r="D13" i="22"/>
  <c r="E13" i="22"/>
  <c r="E14" i="22"/>
  <c r="J14" i="22"/>
  <c r="M16" i="22"/>
  <c r="F18" i="22"/>
  <c r="F17" i="22" s="1"/>
  <c r="F16" i="22" s="1"/>
  <c r="G18" i="22"/>
  <c r="G17" i="22" s="1"/>
  <c r="G16" i="22" s="1"/>
  <c r="H18" i="22"/>
  <c r="H17" i="22" s="1"/>
  <c r="H16" i="22" s="1"/>
  <c r="I18" i="22"/>
  <c r="I17" i="22" s="1"/>
  <c r="I16" i="22" s="1"/>
  <c r="K18" i="22"/>
  <c r="K17" i="22" s="1"/>
  <c r="K16" i="22" s="1"/>
  <c r="L18" i="22"/>
  <c r="M18" i="22"/>
  <c r="D19" i="22"/>
  <c r="E19" i="22"/>
  <c r="E20" i="22"/>
  <c r="J20" i="22"/>
  <c r="D20" i="22" s="1"/>
  <c r="M20" i="22"/>
  <c r="D21" i="22"/>
  <c r="E21" i="22"/>
  <c r="E22" i="22"/>
  <c r="J22" i="22"/>
  <c r="D22" i="22" s="1"/>
  <c r="M24" i="22"/>
  <c r="F26" i="22"/>
  <c r="F25" i="22" s="1"/>
  <c r="F24" i="22" s="1"/>
  <c r="G26" i="22"/>
  <c r="G25" i="22"/>
  <c r="G24" i="22" s="1"/>
  <c r="H26" i="22"/>
  <c r="I26" i="22"/>
  <c r="I25" i="22" s="1"/>
  <c r="I24" i="22" s="1"/>
  <c r="M26" i="22"/>
  <c r="D27" i="22"/>
  <c r="E27" i="22"/>
  <c r="D29" i="22"/>
  <c r="E29" i="22"/>
  <c r="E30" i="22"/>
  <c r="J30" i="22"/>
  <c r="D30" i="22" s="1"/>
  <c r="E31" i="22"/>
  <c r="E239" i="22" s="1"/>
  <c r="J31" i="22"/>
  <c r="D31" i="22" s="1"/>
  <c r="L33" i="22"/>
  <c r="M33" i="22"/>
  <c r="M35" i="22"/>
  <c r="J39" i="22"/>
  <c r="D39" i="22" s="1"/>
  <c r="J40" i="22"/>
  <c r="D40" i="22" s="1"/>
  <c r="M43" i="22"/>
  <c r="J47" i="22"/>
  <c r="D47" i="22" s="1"/>
  <c r="J48" i="22"/>
  <c r="D48" i="22"/>
  <c r="J49" i="22"/>
  <c r="D49" i="22" s="1"/>
  <c r="H50" i="22"/>
  <c r="E50" i="22" s="1"/>
  <c r="I50" i="22"/>
  <c r="F50" i="22" s="1"/>
  <c r="F33" i="22" s="1"/>
  <c r="F51" i="22"/>
  <c r="G51" i="22"/>
  <c r="D51" i="22" s="1"/>
  <c r="M51" i="22"/>
  <c r="G55" i="22"/>
  <c r="D55" i="22"/>
  <c r="M57" i="22"/>
  <c r="I59" i="22"/>
  <c r="I58" i="22" s="1"/>
  <c r="I57" i="22" s="1"/>
  <c r="L59" i="22"/>
  <c r="L58" i="22" s="1"/>
  <c r="D60" i="22"/>
  <c r="E60" i="22"/>
  <c r="M61" i="22"/>
  <c r="M59" i="22" s="1"/>
  <c r="D62" i="22"/>
  <c r="E62" i="22"/>
  <c r="E63" i="22"/>
  <c r="G63" i="22"/>
  <c r="J63" i="22"/>
  <c r="E64" i="22"/>
  <c r="G64" i="22"/>
  <c r="J64" i="22"/>
  <c r="L66" i="22"/>
  <c r="D67" i="22"/>
  <c r="E67" i="22"/>
  <c r="F68" i="22"/>
  <c r="F66" i="22" s="1"/>
  <c r="M68" i="22"/>
  <c r="M66" i="22" s="1"/>
  <c r="D69" i="22"/>
  <c r="E69" i="22"/>
  <c r="E70" i="22"/>
  <c r="F70" i="22"/>
  <c r="F237" i="22"/>
  <c r="E71" i="22"/>
  <c r="D71" i="22" s="1"/>
  <c r="J71" i="22"/>
  <c r="D72" i="22"/>
  <c r="I73" i="22"/>
  <c r="J73" i="22"/>
  <c r="K73" i="22"/>
  <c r="L73" i="22"/>
  <c r="M73" i="22"/>
  <c r="F75" i="22"/>
  <c r="F74" i="22" s="1"/>
  <c r="F73" i="22" s="1"/>
  <c r="M77" i="22"/>
  <c r="M75" i="22" s="1"/>
  <c r="G78" i="22"/>
  <c r="E79" i="22"/>
  <c r="G79" i="22"/>
  <c r="D79" i="22" s="1"/>
  <c r="E80" i="22"/>
  <c r="G80" i="22"/>
  <c r="D80" i="22" s="1"/>
  <c r="F82" i="22"/>
  <c r="G82" i="22"/>
  <c r="H82" i="22"/>
  <c r="I82" i="22"/>
  <c r="L82" i="22"/>
  <c r="M82" i="22"/>
  <c r="K84" i="22"/>
  <c r="K83" i="22" s="1"/>
  <c r="M84" i="22"/>
  <c r="D85" i="22"/>
  <c r="E85" i="22"/>
  <c r="E86" i="22"/>
  <c r="J86" i="22"/>
  <c r="J84" i="22" s="1"/>
  <c r="E88" i="22"/>
  <c r="J88" i="22"/>
  <c r="D88" i="22" s="1"/>
  <c r="F90" i="22"/>
  <c r="I90" i="22"/>
  <c r="L90" i="22"/>
  <c r="M90" i="22"/>
  <c r="M92" i="22"/>
  <c r="D93" i="22"/>
  <c r="E93" i="22"/>
  <c r="E95" i="22"/>
  <c r="J95" i="22"/>
  <c r="D95" i="22" s="1"/>
  <c r="E96" i="22"/>
  <c r="J96" i="22"/>
  <c r="D96" i="22" s="1"/>
  <c r="E97" i="22"/>
  <c r="J97" i="22"/>
  <c r="D97" i="22" s="1"/>
  <c r="E98" i="22"/>
  <c r="J98" i="22"/>
  <c r="D98" i="22" s="1"/>
  <c r="M100" i="22"/>
  <c r="D101" i="22"/>
  <c r="E101" i="22"/>
  <c r="D103" i="22"/>
  <c r="E103" i="22"/>
  <c r="E104" i="22"/>
  <c r="G104" i="22"/>
  <c r="D104" i="22" s="1"/>
  <c r="M105" i="22"/>
  <c r="E111" i="22"/>
  <c r="J111" i="22"/>
  <c r="D111" i="22" s="1"/>
  <c r="E112" i="22"/>
  <c r="J112" i="22"/>
  <c r="D112" i="22" s="1"/>
  <c r="E113" i="22"/>
  <c r="J113" i="22"/>
  <c r="D113" i="22" s="1"/>
  <c r="M115" i="22"/>
  <c r="M117" i="22"/>
  <c r="J120" i="22"/>
  <c r="E121" i="22"/>
  <c r="J121" i="22"/>
  <c r="E122" i="22"/>
  <c r="J122" i="22"/>
  <c r="D122" i="22" s="1"/>
  <c r="F124" i="22"/>
  <c r="L124" i="22"/>
  <c r="M124" i="22"/>
  <c r="I126" i="22"/>
  <c r="M126" i="22"/>
  <c r="D127" i="22"/>
  <c r="E127" i="22"/>
  <c r="E129" i="22"/>
  <c r="G129" i="22"/>
  <c r="D129" i="22" s="1"/>
  <c r="E130" i="22"/>
  <c r="G130" i="22"/>
  <c r="D130" i="22" s="1"/>
  <c r="E131" i="22"/>
  <c r="G131" i="22"/>
  <c r="D131" i="22" s="1"/>
  <c r="E132" i="22"/>
  <c r="G132" i="22"/>
  <c r="D132" i="22" s="1"/>
  <c r="E133" i="22"/>
  <c r="G133" i="22"/>
  <c r="D133" i="22" s="1"/>
  <c r="M136" i="22"/>
  <c r="E137" i="22"/>
  <c r="J137" i="22"/>
  <c r="D137" i="22" s="1"/>
  <c r="M138" i="22"/>
  <c r="E139" i="22"/>
  <c r="J139" i="22"/>
  <c r="D139" i="22" s="1"/>
  <c r="E140" i="22"/>
  <c r="J140" i="22"/>
  <c r="D140" i="22" s="1"/>
  <c r="E141" i="22"/>
  <c r="J141" i="22"/>
  <c r="D141" i="22" s="1"/>
  <c r="M143" i="22"/>
  <c r="E144" i="22"/>
  <c r="G144" i="22"/>
  <c r="D144" i="22" s="1"/>
  <c r="M147" i="22"/>
  <c r="E148" i="22"/>
  <c r="G148" i="22"/>
  <c r="D148" i="22" s="1"/>
  <c r="E149" i="22"/>
  <c r="G149" i="22"/>
  <c r="D149" i="22" s="1"/>
  <c r="M155" i="22"/>
  <c r="M157" i="22"/>
  <c r="D158" i="22"/>
  <c r="E158" i="22"/>
  <c r="E160" i="22"/>
  <c r="J160" i="22"/>
  <c r="D160" i="22" s="1"/>
  <c r="E161" i="22"/>
  <c r="J161" i="22"/>
  <c r="D161" i="22" s="1"/>
  <c r="E162" i="22"/>
  <c r="J162" i="22"/>
  <c r="M164" i="22"/>
  <c r="M166" i="22"/>
  <c r="D167" i="22"/>
  <c r="E167" i="22"/>
  <c r="E169" i="22"/>
  <c r="G169" i="22"/>
  <c r="D169" i="22" s="1"/>
  <c r="E170" i="22"/>
  <c r="G170" i="22"/>
  <c r="D170" i="22" s="1"/>
  <c r="E171" i="22"/>
  <c r="G171" i="22"/>
  <c r="D171" i="22" s="1"/>
  <c r="E172" i="22"/>
  <c r="G172" i="22"/>
  <c r="D172" i="22" s="1"/>
  <c r="M174" i="22"/>
  <c r="E175" i="22"/>
  <c r="G175" i="22"/>
  <c r="D175" i="22" s="1"/>
  <c r="E177" i="22"/>
  <c r="G177" i="22"/>
  <c r="D177" i="22" s="1"/>
  <c r="E178" i="22"/>
  <c r="G178" i="22"/>
  <c r="D178" i="22" s="1"/>
  <c r="E179" i="22"/>
  <c r="G179" i="22"/>
  <c r="D179" i="22" s="1"/>
  <c r="E180" i="22"/>
  <c r="G180" i="22"/>
  <c r="D180" i="22" s="1"/>
  <c r="G181" i="22"/>
  <c r="G182" i="22"/>
  <c r="M182" i="22"/>
  <c r="E183" i="22"/>
  <c r="G183" i="22"/>
  <c r="J183" i="22"/>
  <c r="G184" i="22"/>
  <c r="K182" i="22"/>
  <c r="E182" i="22" s="1"/>
  <c r="G185" i="22"/>
  <c r="G186" i="22"/>
  <c r="M186" i="22"/>
  <c r="E187" i="22"/>
  <c r="G187" i="22"/>
  <c r="J187" i="22"/>
  <c r="G188" i="22"/>
  <c r="E188" i="22"/>
  <c r="J189" i="22"/>
  <c r="H190" i="22"/>
  <c r="E190" i="22" s="1"/>
  <c r="J190" i="22"/>
  <c r="M190" i="22"/>
  <c r="E191" i="22"/>
  <c r="G191" i="22"/>
  <c r="J191" i="22"/>
  <c r="E192" i="22"/>
  <c r="J192" i="22"/>
  <c r="E193" i="22"/>
  <c r="G193" i="22"/>
  <c r="J193" i="22"/>
  <c r="E194" i="22"/>
  <c r="G194" i="22"/>
  <c r="D194" i="22" s="1"/>
  <c r="L235" i="22"/>
  <c r="H237" i="22"/>
  <c r="I237" i="22"/>
  <c r="L237" i="22"/>
  <c r="H238" i="22"/>
  <c r="I238" i="22"/>
  <c r="L238" i="22"/>
  <c r="M238" i="22"/>
  <c r="H239" i="22"/>
  <c r="I239" i="22"/>
  <c r="L239" i="22"/>
  <c r="M239" i="22"/>
  <c r="D240" i="22"/>
  <c r="E240" i="22"/>
  <c r="F240" i="22"/>
  <c r="G240" i="22"/>
  <c r="H240" i="22"/>
  <c r="I240" i="22"/>
  <c r="J240" i="22"/>
  <c r="L240" i="22"/>
  <c r="M240" i="22"/>
  <c r="D242" i="22"/>
  <c r="E242" i="22"/>
  <c r="F242" i="22"/>
  <c r="G242" i="22"/>
  <c r="H242" i="22"/>
  <c r="I242" i="22"/>
  <c r="J242" i="22"/>
  <c r="L242" i="22"/>
  <c r="D244" i="22"/>
  <c r="E244" i="22"/>
  <c r="F244" i="22"/>
  <c r="G244" i="22"/>
  <c r="H244" i="22"/>
  <c r="I244" i="22"/>
  <c r="J244" i="22"/>
  <c r="L244" i="22"/>
  <c r="M244" i="22"/>
  <c r="N248" i="22"/>
  <c r="G128" i="22"/>
  <c r="D128" i="22" s="1"/>
  <c r="E184" i="22"/>
  <c r="J184" i="22"/>
  <c r="E68" i="22"/>
  <c r="E145" i="22"/>
  <c r="G145" i="22"/>
  <c r="D145" i="22" s="1"/>
  <c r="D86" i="22"/>
  <c r="K186" i="22"/>
  <c r="K185" i="22" s="1"/>
  <c r="J188" i="22"/>
  <c r="D188" i="22" s="1"/>
  <c r="E77" i="22"/>
  <c r="E75" i="22" s="1"/>
  <c r="E74" i="22" s="1"/>
  <c r="E73" i="22" s="1"/>
  <c r="G176" i="22"/>
  <c r="D176" i="22" s="1"/>
  <c r="H174" i="22"/>
  <c r="E174" i="22" s="1"/>
  <c r="H100" i="22"/>
  <c r="E100" i="22" s="1"/>
  <c r="K66" i="22"/>
  <c r="E66" i="22" s="1"/>
  <c r="E138" i="22"/>
  <c r="G168" i="22"/>
  <c r="D168" i="22" s="1"/>
  <c r="E168" i="22"/>
  <c r="J94" i="22"/>
  <c r="D94" i="22" s="1"/>
  <c r="J159" i="22"/>
  <c r="D159" i="22" s="1"/>
  <c r="D12" i="22"/>
  <c r="G147" i="22"/>
  <c r="G146" i="22" s="1"/>
  <c r="D146" i="22" s="1"/>
  <c r="G61" i="22"/>
  <c r="G59" i="22" s="1"/>
  <c r="G58" i="22" s="1"/>
  <c r="E119" i="22"/>
  <c r="J18" i="22"/>
  <c r="J17" i="22" s="1"/>
  <c r="J16" i="22" s="1"/>
  <c r="H146" i="22"/>
  <c r="E146" i="22" s="1"/>
  <c r="D63" i="22"/>
  <c r="E94" i="22"/>
  <c r="K181" i="22"/>
  <c r="E181" i="22" s="1"/>
  <c r="E128" i="22"/>
  <c r="H189" i="22"/>
  <c r="E189" i="22" s="1"/>
  <c r="E109" i="22"/>
  <c r="J182" i="22"/>
  <c r="J181" i="22" s="1"/>
  <c r="J109" i="22"/>
  <c r="D109" i="22" s="1"/>
  <c r="H33" i="22"/>
  <c r="K59" i="22"/>
  <c r="K58" i="22" s="1"/>
  <c r="E37" i="22"/>
  <c r="E35" i="22" s="1"/>
  <c r="E34" i="22" s="1"/>
  <c r="J119" i="22"/>
  <c r="D119" i="22" s="1"/>
  <c r="G77" i="22"/>
  <c r="I33" i="22"/>
  <c r="H235" i="22"/>
  <c r="H236" i="22" s="1"/>
  <c r="D70" i="22"/>
  <c r="J37" i="22"/>
  <c r="D37" i="22" s="1"/>
  <c r="D35" i="22" s="1"/>
  <c r="D34" i="22" s="1"/>
  <c r="K43" i="22"/>
  <c r="K42" i="22" s="1"/>
  <c r="K150" i="22"/>
  <c r="E150" i="22" s="1"/>
  <c r="D10" i="22"/>
  <c r="E61" i="22"/>
  <c r="I233" i="22"/>
  <c r="I235" i="22"/>
  <c r="G53" i="22"/>
  <c r="F239" i="22"/>
  <c r="E237" i="22"/>
  <c r="D153" i="22"/>
  <c r="J151" i="22"/>
  <c r="J150" i="22" s="1"/>
  <c r="D150" i="22" s="1"/>
  <c r="D162" i="22"/>
  <c r="J238" i="22"/>
  <c r="J157" i="22"/>
  <c r="D157" i="22" s="1"/>
  <c r="E84" i="22"/>
  <c r="G239" i="22"/>
  <c r="G237" i="22"/>
  <c r="L65" i="22"/>
  <c r="L57" i="22" s="1"/>
  <c r="L233" i="22"/>
  <c r="H25" i="22"/>
  <c r="H24" i="22" s="1"/>
  <c r="D14" i="22"/>
  <c r="G143" i="22"/>
  <c r="G142" i="22" s="1"/>
  <c r="D142" i="22" s="1"/>
  <c r="H142" i="22"/>
  <c r="E142" i="22" s="1"/>
  <c r="G50" i="22"/>
  <c r="G33" i="22" s="1"/>
  <c r="H9" i="22"/>
  <c r="G174" i="22"/>
  <c r="D174" i="22" s="1"/>
  <c r="D147" i="22"/>
  <c r="E83" i="22"/>
  <c r="E82" i="22" s="1"/>
  <c r="K82" i="22"/>
  <c r="I234" i="22" l="1"/>
  <c r="F57" i="22"/>
  <c r="K157" i="22"/>
  <c r="J138" i="22"/>
  <c r="D138" i="22" s="1"/>
  <c r="K65" i="22"/>
  <c r="E65" i="22" s="1"/>
  <c r="D18" i="22"/>
  <c r="H173" i="22"/>
  <c r="E173" i="22" s="1"/>
  <c r="K26" i="22"/>
  <c r="K25" i="22" s="1"/>
  <c r="K24" i="22" s="1"/>
  <c r="J28" i="22"/>
  <c r="E102" i="22"/>
  <c r="J186" i="22"/>
  <c r="J185" i="22" s="1"/>
  <c r="D185" i="22" s="1"/>
  <c r="J92" i="22"/>
  <c r="E92" i="22"/>
  <c r="K91" i="22"/>
  <c r="D50" i="22"/>
  <c r="D182" i="22"/>
  <c r="E126" i="22"/>
  <c r="G126" i="22"/>
  <c r="D126" i="22" s="1"/>
  <c r="E107" i="22"/>
  <c r="K106" i="22"/>
  <c r="E106" i="22" s="1"/>
  <c r="J107" i="22"/>
  <c r="J106" i="22" s="1"/>
  <c r="D106" i="22" s="1"/>
  <c r="E26" i="22"/>
  <c r="E25" i="22" s="1"/>
  <c r="E24" i="22" s="1"/>
  <c r="H99" i="22"/>
  <c r="L234" i="22"/>
  <c r="E186" i="22"/>
  <c r="D187" i="22"/>
  <c r="I236" i="22"/>
  <c r="D183" i="22"/>
  <c r="D17" i="22"/>
  <c r="D16" i="22" s="1"/>
  <c r="E185" i="22"/>
  <c r="K164" i="22"/>
  <c r="J164" i="22" s="1"/>
  <c r="E136" i="22"/>
  <c r="J136" i="22"/>
  <c r="J135" i="22" s="1"/>
  <c r="D135" i="22" s="1"/>
  <c r="E117" i="22"/>
  <c r="E116" i="22" s="1"/>
  <c r="E115" i="22" s="1"/>
  <c r="D115" i="22" s="1"/>
  <c r="J117" i="22"/>
  <c r="D117" i="22" s="1"/>
  <c r="D116" i="22" s="1"/>
  <c r="K116" i="22"/>
  <c r="K115" i="22" s="1"/>
  <c r="J115" i="22" s="1"/>
  <c r="G100" i="22"/>
  <c r="D102" i="22"/>
  <c r="H165" i="22"/>
  <c r="E165" i="22" s="1"/>
  <c r="G166" i="22"/>
  <c r="E166" i="22"/>
  <c r="H58" i="22"/>
  <c r="H57" i="22" s="1"/>
  <c r="H233" i="22"/>
  <c r="H234" i="22" s="1"/>
  <c r="E59" i="22"/>
  <c r="G173" i="22"/>
  <c r="D173" i="22" s="1"/>
  <c r="D143" i="22"/>
  <c r="D237" i="22"/>
  <c r="D191" i="22"/>
  <c r="F235" i="22"/>
  <c r="F236" i="22" s="1"/>
  <c r="G189" i="22"/>
  <c r="D189" i="22" s="1"/>
  <c r="D190" i="22"/>
  <c r="J59" i="22"/>
  <c r="J58" i="22" s="1"/>
  <c r="D61" i="22"/>
  <c r="J66" i="22"/>
  <c r="D68" i="22"/>
  <c r="L236" i="22"/>
  <c r="D193" i="22"/>
  <c r="M196" i="22"/>
  <c r="M248" i="22" s="1"/>
  <c r="M235" i="22"/>
  <c r="D58" i="22"/>
  <c r="D151" i="22"/>
  <c r="D186" i="22"/>
  <c r="D184" i="22"/>
  <c r="D192" i="22"/>
  <c r="K156" i="22"/>
  <c r="E157" i="22"/>
  <c r="D121" i="22"/>
  <c r="J239" i="22"/>
  <c r="D84" i="22"/>
  <c r="J83" i="22"/>
  <c r="G8" i="22"/>
  <c r="D9" i="22"/>
  <c r="D8" i="22" s="1"/>
  <c r="K34" i="22"/>
  <c r="J35" i="22"/>
  <c r="J156" i="22"/>
  <c r="E9" i="22"/>
  <c r="E8" i="22" s="1"/>
  <c r="H8" i="22"/>
  <c r="E43" i="22"/>
  <c r="E42" i="22" s="1"/>
  <c r="E33" i="22" s="1"/>
  <c r="J43" i="22"/>
  <c r="D77" i="22"/>
  <c r="D75" i="22" s="1"/>
  <c r="D74" i="22" s="1"/>
  <c r="D73" i="22" s="1"/>
  <c r="G75" i="22"/>
  <c r="G57" i="22"/>
  <c r="E17" i="22"/>
  <c r="E16" i="22" s="1"/>
  <c r="F65" i="22"/>
  <c r="F233" i="22"/>
  <c r="L196" i="22"/>
  <c r="L248" i="22" s="1"/>
  <c r="I8" i="22"/>
  <c r="I196" i="22" s="1"/>
  <c r="I248" i="22" s="1"/>
  <c r="F9" i="22"/>
  <c r="F8" i="22" s="1"/>
  <c r="F196" i="22" s="1"/>
  <c r="E235" i="22"/>
  <c r="G235" i="22"/>
  <c r="D53" i="22"/>
  <c r="D181" i="22"/>
  <c r="E238" i="22"/>
  <c r="G238" i="22"/>
  <c r="D64" i="22"/>
  <c r="J237" i="22"/>
  <c r="E10" i="22"/>
  <c r="H125" i="22"/>
  <c r="E18" i="22"/>
  <c r="J45" i="22"/>
  <c r="D45" i="22" s="1"/>
  <c r="D28" i="22" l="1"/>
  <c r="D235" i="22" s="1"/>
  <c r="J26" i="22"/>
  <c r="D107" i="22"/>
  <c r="J105" i="22"/>
  <c r="D105" i="22" s="1"/>
  <c r="K57" i="22"/>
  <c r="D239" i="22"/>
  <c r="G125" i="22"/>
  <c r="D125" i="22" s="1"/>
  <c r="K90" i="22"/>
  <c r="E91" i="22"/>
  <c r="E58" i="22"/>
  <c r="E57" i="22" s="1"/>
  <c r="D92" i="22"/>
  <c r="J91" i="22"/>
  <c r="J116" i="22"/>
  <c r="K124" i="22"/>
  <c r="J124" i="22" s="1"/>
  <c r="H164" i="22"/>
  <c r="G164" i="22" s="1"/>
  <c r="E99" i="22"/>
  <c r="H90" i="22"/>
  <c r="K105" i="22"/>
  <c r="E105" i="22" s="1"/>
  <c r="J233" i="22"/>
  <c r="E236" i="22"/>
  <c r="F234" i="22"/>
  <c r="G165" i="22"/>
  <c r="D165" i="22" s="1"/>
  <c r="D166" i="22"/>
  <c r="E164" i="22"/>
  <c r="D164" i="22" s="1"/>
  <c r="D100" i="22"/>
  <c r="G99" i="22"/>
  <c r="D136" i="22"/>
  <c r="G236" i="22"/>
  <c r="D59" i="22"/>
  <c r="J65" i="22"/>
  <c r="D65" i="22" s="1"/>
  <c r="D57" i="22" s="1"/>
  <c r="D66" i="22"/>
  <c r="G233" i="22"/>
  <c r="G234" i="22" s="1"/>
  <c r="G74" i="22"/>
  <c r="G73" i="22" s="1"/>
  <c r="J155" i="22"/>
  <c r="D156" i="22"/>
  <c r="D155" i="22" s="1"/>
  <c r="H124" i="22"/>
  <c r="E125" i="22"/>
  <c r="D83" i="22"/>
  <c r="D82" i="22" s="1"/>
  <c r="J82" i="22"/>
  <c r="E233" i="22"/>
  <c r="E234" i="22" s="1"/>
  <c r="D238" i="22"/>
  <c r="D43" i="22"/>
  <c r="D42" i="22" s="1"/>
  <c r="D33" i="22" s="1"/>
  <c r="J42" i="22"/>
  <c r="K33" i="22"/>
  <c r="J34" i="22"/>
  <c r="E156" i="22"/>
  <c r="E155" i="22" s="1"/>
  <c r="K155" i="22"/>
  <c r="J235" i="22"/>
  <c r="J236" i="22" s="1"/>
  <c r="F248" i="22"/>
  <c r="J25" i="22" l="1"/>
  <c r="D26" i="22"/>
  <c r="D233" i="22" s="1"/>
  <c r="D234" i="22" s="1"/>
  <c r="D236" i="22"/>
  <c r="K196" i="22"/>
  <c r="J196" i="22" s="1"/>
  <c r="J248" i="22" s="1"/>
  <c r="H196" i="22"/>
  <c r="H248" i="22" s="1"/>
  <c r="E90" i="22"/>
  <c r="D91" i="22"/>
  <c r="J90" i="22"/>
  <c r="D99" i="22"/>
  <c r="G90" i="22"/>
  <c r="J57" i="22"/>
  <c r="G124" i="22"/>
  <c r="E124" i="22"/>
  <c r="J234" i="22"/>
  <c r="J33" i="22"/>
  <c r="G196" i="22" l="1"/>
  <c r="G248" i="22" s="1"/>
  <c r="J24" i="22"/>
  <c r="D25" i="22"/>
  <c r="D24" i="22" s="1"/>
  <c r="D90" i="22"/>
  <c r="D124" i="22"/>
  <c r="E196" i="22"/>
  <c r="D196" i="22" l="1"/>
  <c r="D248" i="22" s="1"/>
  <c r="E248" i="22"/>
</calcChain>
</file>

<file path=xl/sharedStrings.xml><?xml version="1.0" encoding="utf-8"?>
<sst xmlns="http://schemas.openxmlformats.org/spreadsheetml/2006/main" count="212" uniqueCount="65">
  <si>
    <t>w tym:</t>
  </si>
  <si>
    <t>Ogółem</t>
  </si>
  <si>
    <t>Gmina</t>
  </si>
  <si>
    <t>Powiat</t>
  </si>
  <si>
    <t>Dział</t>
  </si>
  <si>
    <t>Ochrona zdrowia</t>
  </si>
  <si>
    <t>OGÓŁEM</t>
  </si>
  <si>
    <t>Gospodarka mieszkaniowa</t>
  </si>
  <si>
    <t>Administracja publiczna</t>
  </si>
  <si>
    <t>Bezpieczeństwo publiczne i ochrona przeciwpożarowa</t>
  </si>
  <si>
    <t>Działalność usługowa</t>
  </si>
  <si>
    <t>Urzędy naczelnych organów władzy państwowej, kontroli i ochrony prawa oraz sądownictwa</t>
  </si>
  <si>
    <t>Rozdział</t>
  </si>
  <si>
    <t>Treść</t>
  </si>
  <si>
    <t>RAZEM</t>
  </si>
  <si>
    <t>z ustawy</t>
  </si>
  <si>
    <t>z porozumień</t>
  </si>
  <si>
    <t>Gospodarka gruntami i nieruchomościami</t>
  </si>
  <si>
    <t>Obrona cywilna</t>
  </si>
  <si>
    <t>Komendy powiatowe Państwowej Straży Pożarnej</t>
  </si>
  <si>
    <t>70005</t>
  </si>
  <si>
    <t>Nadzór budowlany</t>
  </si>
  <si>
    <t>Urzędy wojewódzkie</t>
  </si>
  <si>
    <t>Urzędy naczelnych organów władzy państwowej, kontroli i ochrony prawa</t>
  </si>
  <si>
    <t>Ośrodki wsparcia</t>
  </si>
  <si>
    <t>Usługi opiekuńcze i specjalistyczne usługi opiekuńcze</t>
  </si>
  <si>
    <t>Pomoc społeczna</t>
  </si>
  <si>
    <t>Pozostałe zadania w zakresie polityki społecznej</t>
  </si>
  <si>
    <t>Wydatki bieżące</t>
  </si>
  <si>
    <t>Wydatki majątkowe</t>
  </si>
  <si>
    <t>Zespoły do spraw orzekania o niepełnosprawności</t>
  </si>
  <si>
    <t>Składki na ubezpieczenie zdrowotne oraz świadczenia dla osób nieobjętych obowiązkiem ubezpieczenia zdrowotnego</t>
  </si>
  <si>
    <t>Obrona narodowa</t>
  </si>
  <si>
    <t>Pozostałe wydatki obronne</t>
  </si>
  <si>
    <t>3. Wydatki</t>
  </si>
  <si>
    <t>w zł</t>
  </si>
  <si>
    <t>Transport i łączność</t>
  </si>
  <si>
    <t>Cmentarze</t>
  </si>
  <si>
    <t>Kwalifikacja wojskowa</t>
  </si>
  <si>
    <t>Zadania w zakresie przeciwdziałania przemocy w rodzinie</t>
  </si>
  <si>
    <t>wydatki jednostek budżetowych</t>
  </si>
  <si>
    <t>z czego:</t>
  </si>
  <si>
    <t xml:space="preserve">     - wynagrodzenia i składki od nich naliczane</t>
  </si>
  <si>
    <t xml:space="preserve">     - wydatki związane z realizacją ich statutowych zadań</t>
  </si>
  <si>
    <t>dotacje na zadania bieżące</t>
  </si>
  <si>
    <t>świadczenia na rzecz osób fizycznych</t>
  </si>
  <si>
    <t>wydatki na programy finansowane z udziałem środków pochodzących ze źródeł zagranicznych, niepodlegające zwrotowi</t>
  </si>
  <si>
    <t>bieżące</t>
  </si>
  <si>
    <t>inwestycje i zakupy inwestycyjne</t>
  </si>
  <si>
    <t xml:space="preserve">    - wydatki na programy finansowane z udziałem środków
      pochodzących ze źródeł zagranicznych,
      niepodlegające zwrotowi</t>
  </si>
  <si>
    <t>Zadania z zakresu geodezji i kartografii</t>
  </si>
  <si>
    <t>Ośrodki pomocy społecznej</t>
  </si>
  <si>
    <t>Rodzina</t>
  </si>
  <si>
    <t>Wymiar sprawiedliwości</t>
  </si>
  <si>
    <t>Nieodpłatna pomoc prawna</t>
  </si>
  <si>
    <t>Świadczenia rodzinne, świadczenie z funduszu alimentacyjnego oraz składki na ubezpieczenia emerytalne i rentowe z ubezpieczenia społecznego</t>
  </si>
  <si>
    <t>Rodziny zastępcze</t>
  </si>
  <si>
    <t>Działalność placówek opiekuńczo-wychowawczych</t>
  </si>
  <si>
    <t>010</t>
  </si>
  <si>
    <t>Rolnictwo i łowiectwo</t>
  </si>
  <si>
    <t>01095</t>
  </si>
  <si>
    <t>Pozostala działalność</t>
  </si>
  <si>
    <t>Świadczenie wychowawcze</t>
  </si>
  <si>
    <t>Pomoc dla cudzoziemców</t>
  </si>
  <si>
    <r>
      <t xml:space="preserve">Składki na ubezpieczenie zdrowotne opłacane za osoby pobierające niektóre świadczenia rodzinne, </t>
    </r>
    <r>
      <rPr>
        <b/>
        <sz val="10"/>
        <color indexed="8"/>
        <rFont val="Times New Roman"/>
        <family val="1"/>
        <charset val="238"/>
      </rPr>
      <t>oraz za osoby pobierające zasiłki dla opiekunów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</si>
</sst>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9" x14ac:knownFonts="1">
    <font>
      <sz val="10"/>
      <name val="Arial CE"/>
    </font>
    <font>
      <b/>
      <sz val="14"/>
      <name val="Times New Roman CE"/>
      <family val="1"/>
      <charset val="238"/>
    </font>
    <font>
      <sz val="9"/>
      <name val="Times New Roman CE"/>
      <family val="1"/>
      <charset val="238"/>
    </font>
    <font>
      <i/>
      <sz val="7"/>
      <name val="Times New Roman CE"/>
      <family val="1"/>
      <charset val="238"/>
    </font>
    <font>
      <sz val="10"/>
      <name val="Times New Roman CE"/>
      <family val="1"/>
      <charset val="238"/>
    </font>
    <font>
      <sz val="10"/>
      <name val="Arial CE"/>
      <charset val="238"/>
    </font>
    <font>
      <b/>
      <sz val="10"/>
      <name val="Times New Roman CE"/>
      <family val="1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b/>
      <sz val="10"/>
      <name val="Times New Roman CE"/>
      <charset val="238"/>
    </font>
    <font>
      <sz val="10"/>
      <name val="Times New Roman CE"/>
      <charset val="238"/>
    </font>
    <font>
      <i/>
      <sz val="10"/>
      <name val="Times New Roman"/>
      <family val="1"/>
      <charset val="238"/>
    </font>
    <font>
      <sz val="12"/>
      <name val="Times New Roman"/>
      <family val="1"/>
      <charset val="238"/>
    </font>
    <font>
      <i/>
      <sz val="12"/>
      <name val="Times New Roman"/>
      <family val="1"/>
      <charset val="238"/>
    </font>
    <font>
      <i/>
      <sz val="12"/>
      <name val="Arial CE"/>
      <family val="2"/>
      <charset val="238"/>
    </font>
    <font>
      <sz val="12"/>
      <name val="Arial CE"/>
      <charset val="238"/>
    </font>
    <font>
      <i/>
      <sz val="12"/>
      <name val="Arial CE"/>
      <charset val="238"/>
    </font>
    <font>
      <b/>
      <sz val="10"/>
      <color indexed="8"/>
      <name val="Times New Roman"/>
      <family val="1"/>
      <charset val="238"/>
    </font>
    <font>
      <b/>
      <sz val="10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32">
    <xf numFmtId="0" fontId="0" fillId="0" borderId="0" xfId="0"/>
    <xf numFmtId="0" fontId="4" fillId="0" borderId="0" xfId="1" applyFont="1"/>
    <xf numFmtId="0" fontId="4" fillId="0" borderId="0" xfId="1" applyFont="1" applyAlignment="1">
      <alignment horizontal="right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3" fillId="0" borderId="4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3" fillId="0" borderId="0" xfId="1" applyFont="1"/>
    <xf numFmtId="0" fontId="4" fillId="0" borderId="1" xfId="1" applyFont="1" applyBorder="1" applyAlignment="1">
      <alignment horizontal="left" vertical="center"/>
    </xf>
    <xf numFmtId="164" fontId="4" fillId="0" borderId="1" xfId="1" applyNumberFormat="1" applyFont="1" applyBorder="1" applyAlignment="1">
      <alignment vertical="center"/>
    </xf>
    <xf numFmtId="0" fontId="4" fillId="0" borderId="0" xfId="1" applyFont="1" applyAlignment="1">
      <alignment vertical="center" wrapText="1"/>
    </xf>
    <xf numFmtId="164" fontId="4" fillId="0" borderId="1" xfId="1" applyNumberFormat="1" applyFont="1" applyBorder="1" applyAlignment="1">
      <alignment vertical="center" wrapText="1"/>
    </xf>
    <xf numFmtId="0" fontId="4" fillId="0" borderId="3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right" vertical="center"/>
    </xf>
    <xf numFmtId="164" fontId="4" fillId="0" borderId="1" xfId="1" applyNumberFormat="1" applyFont="1" applyBorder="1" applyAlignment="1">
      <alignment horizontal="right" vertical="center" wrapText="1"/>
    </xf>
    <xf numFmtId="164" fontId="4" fillId="0" borderId="5" xfId="1" applyNumberFormat="1" applyFont="1" applyBorder="1" applyAlignment="1">
      <alignment horizontal="right" vertical="center" wrapText="1"/>
    </xf>
    <xf numFmtId="164" fontId="4" fillId="0" borderId="5" xfId="1" applyNumberFormat="1" applyFont="1" applyBorder="1" applyAlignment="1">
      <alignment horizontal="right" vertical="center"/>
    </xf>
    <xf numFmtId="0" fontId="2" fillId="0" borderId="0" xfId="1" applyFont="1"/>
    <xf numFmtId="0" fontId="6" fillId="0" borderId="6" xfId="1" quotePrefix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6" xfId="1" applyFont="1" applyBorder="1" applyAlignment="1">
      <alignment horizontal="left" vertical="center"/>
    </xf>
    <xf numFmtId="164" fontId="6" fillId="0" borderId="6" xfId="1" applyNumberFormat="1" applyFont="1" applyBorder="1" applyAlignment="1">
      <alignment horizontal="right" vertical="center"/>
    </xf>
    <xf numFmtId="164" fontId="6" fillId="0" borderId="6" xfId="1" applyNumberFormat="1" applyFont="1" applyBorder="1" applyAlignment="1">
      <alignment vertical="center"/>
    </xf>
    <xf numFmtId="0" fontId="6" fillId="0" borderId="6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left" vertical="center" wrapText="1"/>
    </xf>
    <xf numFmtId="164" fontId="6" fillId="0" borderId="6" xfId="1" applyNumberFormat="1" applyFont="1" applyBorder="1" applyAlignment="1">
      <alignment horizontal="right" vertical="center" wrapText="1"/>
    </xf>
    <xf numFmtId="164" fontId="6" fillId="0" borderId="6" xfId="1" applyNumberFormat="1" applyFont="1" applyBorder="1" applyAlignment="1">
      <alignment vertical="center" wrapText="1"/>
    </xf>
    <xf numFmtId="0" fontId="6" fillId="0" borderId="6" xfId="0" applyFont="1" applyBorder="1" applyAlignment="1" applyProtection="1">
      <alignment vertical="center" wrapText="1"/>
      <protection locked="0"/>
    </xf>
    <xf numFmtId="164" fontId="6" fillId="0" borderId="4" xfId="1" applyNumberFormat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left" vertical="center"/>
    </xf>
    <xf numFmtId="164" fontId="6" fillId="0" borderId="8" xfId="1" applyNumberFormat="1" applyFont="1" applyBorder="1" applyAlignment="1">
      <alignment horizontal="right" vertical="center"/>
    </xf>
    <xf numFmtId="0" fontId="1" fillId="0" borderId="0" xfId="1" applyFont="1" applyAlignment="1">
      <alignment horizontal="left"/>
    </xf>
    <xf numFmtId="0" fontId="6" fillId="0" borderId="1" xfId="1" quotePrefix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4" fontId="6" fillId="0" borderId="0" xfId="1" applyNumberFormat="1" applyFont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3" fontId="8" fillId="0" borderId="9" xfId="0" applyNumberFormat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164" fontId="4" fillId="0" borderId="0" xfId="1" applyNumberFormat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6" fillId="0" borderId="1" xfId="1" applyFont="1" applyFill="1" applyBorder="1" applyAlignment="1">
      <alignment horizontal="left" vertical="center"/>
    </xf>
    <xf numFmtId="164" fontId="10" fillId="0" borderId="1" xfId="1" applyNumberFormat="1" applyFont="1" applyBorder="1" applyAlignment="1">
      <alignment horizontal="right" vertical="center" wrapText="1"/>
    </xf>
    <xf numFmtId="164" fontId="10" fillId="0" borderId="1" xfId="1" applyNumberFormat="1" applyFont="1" applyBorder="1" applyAlignment="1">
      <alignment vertical="center" wrapText="1"/>
    </xf>
    <xf numFmtId="164" fontId="4" fillId="0" borderId="2" xfId="1" applyNumberFormat="1" applyFont="1" applyBorder="1" applyAlignment="1">
      <alignment horizontal="right" vertical="center"/>
    </xf>
    <xf numFmtId="0" fontId="2" fillId="0" borderId="10" xfId="1" applyFont="1" applyBorder="1" applyAlignment="1"/>
    <xf numFmtId="3" fontId="11" fillId="0" borderId="0" xfId="0" applyNumberFormat="1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left" vertical="center" wrapText="1"/>
    </xf>
    <xf numFmtId="164" fontId="4" fillId="0" borderId="2" xfId="1" applyNumberFormat="1" applyFont="1" applyBorder="1" applyAlignment="1">
      <alignment vertical="center"/>
    </xf>
    <xf numFmtId="0" fontId="6" fillId="0" borderId="2" xfId="1" applyFont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left" vertical="center"/>
    </xf>
    <xf numFmtId="3" fontId="13" fillId="0" borderId="0" xfId="0" applyNumberFormat="1" applyFont="1" applyFill="1" applyBorder="1" applyAlignment="1">
      <alignment horizontal="left" vertical="center"/>
    </xf>
    <xf numFmtId="3" fontId="12" fillId="0" borderId="0" xfId="0" applyNumberFormat="1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/>
    </xf>
    <xf numFmtId="3" fontId="15" fillId="0" borderId="0" xfId="0" applyNumberFormat="1" applyFont="1" applyFill="1" applyBorder="1" applyAlignment="1">
      <alignment horizontal="left" vertical="center"/>
    </xf>
    <xf numFmtId="3" fontId="16" fillId="0" borderId="0" xfId="0" applyNumberFormat="1" applyFont="1" applyFill="1" applyBorder="1" applyAlignment="1">
      <alignment horizontal="left" vertical="center"/>
    </xf>
    <xf numFmtId="3" fontId="16" fillId="0" borderId="11" xfId="0" applyNumberFormat="1" applyFont="1" applyFill="1" applyBorder="1" applyAlignment="1">
      <alignment horizontal="left" vertical="center" wrapText="1"/>
    </xf>
    <xf numFmtId="0" fontId="4" fillId="0" borderId="0" xfId="1" applyFont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horizontal="right" vertical="center" wrapText="1"/>
    </xf>
    <xf numFmtId="164" fontId="4" fillId="0" borderId="1" xfId="1" applyNumberFormat="1" applyFont="1" applyFill="1" applyBorder="1" applyAlignment="1">
      <alignment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164" fontId="4" fillId="0" borderId="1" xfId="1" applyNumberFormat="1" applyFont="1" applyFill="1" applyBorder="1" applyAlignment="1">
      <alignment vertical="center"/>
    </xf>
    <xf numFmtId="0" fontId="9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4" fillId="0" borderId="3" xfId="1" applyFont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 wrapText="1"/>
    </xf>
    <xf numFmtId="0" fontId="9" fillId="0" borderId="5" xfId="1" applyFont="1" applyFill="1" applyBorder="1" applyAlignment="1">
      <alignment horizontal="left" vertical="center"/>
    </xf>
    <xf numFmtId="0" fontId="4" fillId="0" borderId="13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right" vertical="center" wrapText="1"/>
    </xf>
    <xf numFmtId="164" fontId="4" fillId="0" borderId="14" xfId="1" applyNumberFormat="1" applyFont="1" applyBorder="1" applyAlignment="1">
      <alignment horizontal="right" vertical="center"/>
    </xf>
    <xf numFmtId="164" fontId="9" fillId="0" borderId="6" xfId="1" applyNumberFormat="1" applyFont="1" applyBorder="1" applyAlignment="1">
      <alignment horizontal="right" vertical="center"/>
    </xf>
    <xf numFmtId="3" fontId="11" fillId="0" borderId="15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justify" vertical="center"/>
    </xf>
    <xf numFmtId="164" fontId="4" fillId="0" borderId="0" xfId="1" applyNumberFormat="1" applyFont="1"/>
    <xf numFmtId="4" fontId="4" fillId="0" borderId="0" xfId="1" applyNumberFormat="1" applyFont="1"/>
    <xf numFmtId="0" fontId="2" fillId="0" borderId="1" xfId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right" vertical="center"/>
    </xf>
    <xf numFmtId="164" fontId="9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 wrapText="1"/>
    </xf>
    <xf numFmtId="164" fontId="9" fillId="0" borderId="1" xfId="1" applyNumberFormat="1" applyFont="1" applyBorder="1" applyAlignment="1">
      <alignment horizontal="right" vertical="center" wrapText="1"/>
    </xf>
    <xf numFmtId="0" fontId="4" fillId="0" borderId="0" xfId="1" applyFont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right" vertical="center" wrapText="1"/>
    </xf>
    <xf numFmtId="164" fontId="9" fillId="0" borderId="1" xfId="1" applyNumberFormat="1" applyFont="1" applyFill="1" applyBorder="1" applyAlignment="1">
      <alignment vertical="center" wrapText="1"/>
    </xf>
    <xf numFmtId="0" fontId="4" fillId="0" borderId="0" xfId="1" applyFont="1" applyFill="1" applyAlignment="1">
      <alignment vertical="center" wrapText="1"/>
    </xf>
    <xf numFmtId="164" fontId="4" fillId="0" borderId="5" xfId="1" applyNumberFormat="1" applyFont="1" applyFill="1" applyBorder="1" applyAlignment="1">
      <alignment horizontal="right" vertical="center" wrapText="1"/>
    </xf>
    <xf numFmtId="164" fontId="10" fillId="0" borderId="1" xfId="1" applyNumberFormat="1" applyFont="1" applyBorder="1" applyAlignment="1">
      <alignment horizontal="right" vertical="center"/>
    </xf>
    <xf numFmtId="3" fontId="7" fillId="0" borderId="15" xfId="0" applyNumberFormat="1" applyFont="1" applyFill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left" vertical="center"/>
    </xf>
    <xf numFmtId="164" fontId="10" fillId="0" borderId="5" xfId="1" applyNumberFormat="1" applyFont="1" applyBorder="1" applyAlignment="1">
      <alignment horizontal="right" vertical="center" wrapText="1"/>
    </xf>
    <xf numFmtId="0" fontId="4" fillId="0" borderId="2" xfId="1" applyFont="1" applyBorder="1" applyAlignment="1">
      <alignment horizontal="left" vertical="center"/>
    </xf>
    <xf numFmtId="0" fontId="4" fillId="0" borderId="2" xfId="1" applyFont="1" applyFill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right" vertical="center" wrapText="1"/>
    </xf>
    <xf numFmtId="164" fontId="4" fillId="0" borderId="14" xfId="1" applyNumberFormat="1" applyFont="1" applyFill="1" applyBorder="1" applyAlignment="1">
      <alignment horizontal="right" vertical="center" wrapText="1"/>
    </xf>
    <xf numFmtId="164" fontId="4" fillId="0" borderId="2" xfId="1" applyNumberFormat="1" applyFont="1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vertical="center" wrapText="1"/>
    </xf>
    <xf numFmtId="3" fontId="7" fillId="0" borderId="2" xfId="0" applyNumberFormat="1" applyFont="1" applyFill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2" fillId="0" borderId="16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</cellXfs>
  <cellStyles count="2">
    <cellStyle name="Normalny" xfId="0" builtinId="0"/>
    <cellStyle name="Normalny_Zadania zlecone 00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31"/>
  <dimension ref="A1:N248"/>
  <sheetViews>
    <sheetView showGridLines="0" tabSelected="1" zoomScaleNormal="100" zoomScaleSheetLayoutView="80" workbookViewId="0">
      <selection activeCell="C149" sqref="C149"/>
    </sheetView>
  </sheetViews>
  <sheetFormatPr defaultColWidth="9.140625" defaultRowHeight="12.75" x14ac:dyDescent="0.2"/>
  <cols>
    <col min="1" max="1" width="4.7109375" style="1" customWidth="1"/>
    <col min="2" max="2" width="6.7109375" style="1" customWidth="1"/>
    <col min="3" max="3" width="45.28515625" style="1" customWidth="1"/>
    <col min="4" max="4" width="10.85546875" style="1" customWidth="1"/>
    <col min="5" max="5" width="10.7109375" style="1" customWidth="1"/>
    <col min="6" max="6" width="8.7109375" style="1" customWidth="1"/>
    <col min="7" max="7" width="11.140625" style="1" customWidth="1"/>
    <col min="8" max="8" width="11" style="1" customWidth="1"/>
    <col min="9" max="9" width="8.140625" style="1" customWidth="1"/>
    <col min="10" max="11" width="10" style="1" customWidth="1"/>
    <col min="12" max="12" width="9.140625" style="1" customWidth="1"/>
    <col min="13" max="13" width="11" style="1" hidden="1" customWidth="1"/>
    <col min="14" max="16384" width="9.140625" style="1"/>
  </cols>
  <sheetData>
    <row r="1" spans="1:13" ht="14.25" customHeight="1" x14ac:dyDescent="0.3">
      <c r="A1" s="35" t="s">
        <v>34</v>
      </c>
    </row>
    <row r="2" spans="1:13" ht="8.25" customHeight="1" x14ac:dyDescent="0.2">
      <c r="L2" s="2" t="s">
        <v>35</v>
      </c>
    </row>
    <row r="3" spans="1:13" s="20" customFormat="1" ht="15" customHeight="1" x14ac:dyDescent="0.2">
      <c r="A3" s="129" t="s">
        <v>4</v>
      </c>
      <c r="B3" s="129" t="s">
        <v>12</v>
      </c>
      <c r="C3" s="129" t="s">
        <v>13</v>
      </c>
      <c r="D3" s="120" t="s">
        <v>14</v>
      </c>
      <c r="E3" s="121"/>
      <c r="F3" s="121"/>
      <c r="G3" s="120" t="s">
        <v>2</v>
      </c>
      <c r="H3" s="121"/>
      <c r="I3" s="121"/>
      <c r="J3" s="120" t="s">
        <v>3</v>
      </c>
      <c r="K3" s="121"/>
      <c r="L3" s="122"/>
      <c r="M3" s="56"/>
    </row>
    <row r="4" spans="1:13" s="20" customFormat="1" ht="14.25" customHeight="1" x14ac:dyDescent="0.2">
      <c r="A4" s="130"/>
      <c r="B4" s="130"/>
      <c r="C4" s="130"/>
      <c r="D4" s="118" t="s">
        <v>1</v>
      </c>
      <c r="E4" s="123" t="s">
        <v>0</v>
      </c>
      <c r="F4" s="124"/>
      <c r="G4" s="118" t="s">
        <v>1</v>
      </c>
      <c r="H4" s="123" t="s">
        <v>0</v>
      </c>
      <c r="I4" s="124"/>
      <c r="J4" s="118" t="s">
        <v>1</v>
      </c>
      <c r="K4" s="123" t="s">
        <v>0</v>
      </c>
      <c r="L4" s="124"/>
      <c r="M4" s="56"/>
    </row>
    <row r="5" spans="1:13" s="20" customFormat="1" ht="12.75" customHeight="1" x14ac:dyDescent="0.2">
      <c r="A5" s="130"/>
      <c r="B5" s="130"/>
      <c r="C5" s="130"/>
      <c r="D5" s="125"/>
      <c r="E5" s="118" t="s">
        <v>15</v>
      </c>
      <c r="F5" s="118" t="s">
        <v>16</v>
      </c>
      <c r="G5" s="125"/>
      <c r="H5" s="118" t="s">
        <v>15</v>
      </c>
      <c r="I5" s="118" t="s">
        <v>16</v>
      </c>
      <c r="J5" s="125"/>
      <c r="K5" s="118" t="s">
        <v>15</v>
      </c>
      <c r="L5" s="118" t="s">
        <v>16</v>
      </c>
      <c r="M5" s="118" t="s">
        <v>16</v>
      </c>
    </row>
    <row r="6" spans="1:13" s="20" customFormat="1" ht="9" customHeight="1" x14ac:dyDescent="0.2">
      <c r="A6" s="131"/>
      <c r="B6" s="131"/>
      <c r="C6" s="131"/>
      <c r="D6" s="119"/>
      <c r="E6" s="119"/>
      <c r="F6" s="119"/>
      <c r="G6" s="119"/>
      <c r="H6" s="119"/>
      <c r="I6" s="119"/>
      <c r="J6" s="119"/>
      <c r="K6" s="119"/>
      <c r="L6" s="119"/>
      <c r="M6" s="119"/>
    </row>
    <row r="7" spans="1:13" s="10" customFormat="1" ht="14.25" customHeight="1" x14ac:dyDescent="0.1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9">
        <v>7</v>
      </c>
      <c r="H7" s="9">
        <v>8</v>
      </c>
      <c r="I7" s="9">
        <v>9</v>
      </c>
      <c r="J7" s="9">
        <v>10</v>
      </c>
      <c r="K7" s="9">
        <v>11</v>
      </c>
      <c r="L7" s="9">
        <v>12</v>
      </c>
      <c r="M7" s="9">
        <v>12</v>
      </c>
    </row>
    <row r="8" spans="1:13" s="7" customFormat="1" ht="13.5" customHeight="1" x14ac:dyDescent="0.2">
      <c r="A8" s="21" t="s">
        <v>58</v>
      </c>
      <c r="B8" s="22"/>
      <c r="C8" s="23" t="s">
        <v>59</v>
      </c>
      <c r="D8" s="24">
        <f>SUM(D9)</f>
        <v>32795</v>
      </c>
      <c r="E8" s="24">
        <f t="shared" ref="E8:K8" si="0">SUM(E9)</f>
        <v>32795</v>
      </c>
      <c r="F8" s="24">
        <f t="shared" si="0"/>
        <v>0</v>
      </c>
      <c r="G8" s="24">
        <f t="shared" si="0"/>
        <v>0</v>
      </c>
      <c r="H8" s="24">
        <f t="shared" si="0"/>
        <v>0</v>
      </c>
      <c r="I8" s="24">
        <f t="shared" si="0"/>
        <v>0</v>
      </c>
      <c r="J8" s="24">
        <f t="shared" si="0"/>
        <v>32795</v>
      </c>
      <c r="K8" s="24">
        <f t="shared" si="0"/>
        <v>32795</v>
      </c>
      <c r="L8" s="24"/>
      <c r="M8" s="25">
        <f>SUM(M9)</f>
        <v>0</v>
      </c>
    </row>
    <row r="9" spans="1:13" s="7" customFormat="1" ht="13.5" customHeight="1" x14ac:dyDescent="0.2">
      <c r="A9" s="3"/>
      <c r="B9" s="36" t="s">
        <v>60</v>
      </c>
      <c r="C9" s="37" t="s">
        <v>61</v>
      </c>
      <c r="D9" s="95">
        <f>SUM(G9,J9)</f>
        <v>32795</v>
      </c>
      <c r="E9" s="95">
        <f>SUM(H9,K9)</f>
        <v>32795</v>
      </c>
      <c r="F9" s="95">
        <f>SUM(I9,L9)</f>
        <v>0</v>
      </c>
      <c r="G9" s="95">
        <f t="shared" ref="G9:M9" si="1">SUM(G10)</f>
        <v>0</v>
      </c>
      <c r="H9" s="95">
        <f t="shared" si="1"/>
        <v>0</v>
      </c>
      <c r="I9" s="95">
        <f t="shared" si="1"/>
        <v>0</v>
      </c>
      <c r="J9" s="95">
        <f t="shared" si="1"/>
        <v>32795</v>
      </c>
      <c r="K9" s="95">
        <f t="shared" si="1"/>
        <v>32795</v>
      </c>
      <c r="L9" s="95"/>
      <c r="M9" s="16">
        <f t="shared" si="1"/>
        <v>0</v>
      </c>
    </row>
    <row r="10" spans="1:13" s="7" customFormat="1" ht="13.5" customHeight="1" x14ac:dyDescent="0.2">
      <c r="A10" s="3"/>
      <c r="B10" s="36"/>
      <c r="C10" s="38" t="s">
        <v>28</v>
      </c>
      <c r="D10" s="106">
        <f t="shared" ref="D10:E14" si="2">SUM(G10,J10)</f>
        <v>32795</v>
      </c>
      <c r="E10" s="106">
        <f t="shared" si="2"/>
        <v>32795</v>
      </c>
      <c r="F10" s="16">
        <f t="shared" ref="F10:K10" si="3">SUM(F12)</f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32795</v>
      </c>
      <c r="K10" s="16">
        <f t="shared" si="3"/>
        <v>32795</v>
      </c>
      <c r="L10" s="16"/>
      <c r="M10" s="12"/>
    </row>
    <row r="11" spans="1:13" s="7" customFormat="1" x14ac:dyDescent="0.2">
      <c r="A11" s="3"/>
      <c r="B11" s="36"/>
      <c r="C11" s="38" t="s">
        <v>0</v>
      </c>
      <c r="D11" s="106">
        <f t="shared" si="2"/>
        <v>0</v>
      </c>
      <c r="E11" s="106">
        <f t="shared" si="2"/>
        <v>0</v>
      </c>
      <c r="F11" s="16"/>
      <c r="G11" s="12"/>
      <c r="H11" s="12"/>
      <c r="I11" s="12"/>
      <c r="J11" s="12"/>
      <c r="K11" s="12"/>
      <c r="L11" s="12"/>
      <c r="M11" s="12"/>
    </row>
    <row r="12" spans="1:13" s="7" customFormat="1" ht="13.5" customHeight="1" x14ac:dyDescent="0.2">
      <c r="A12" s="3"/>
      <c r="B12" s="36"/>
      <c r="C12" s="38" t="s">
        <v>40</v>
      </c>
      <c r="D12" s="106">
        <f t="shared" si="2"/>
        <v>32795</v>
      </c>
      <c r="E12" s="106">
        <f t="shared" si="2"/>
        <v>32795</v>
      </c>
      <c r="F12" s="12">
        <f>SUM(I12,L12)</f>
        <v>0</v>
      </c>
      <c r="G12" s="12"/>
      <c r="H12" s="12"/>
      <c r="I12" s="12"/>
      <c r="J12" s="12">
        <f>SUM(K12:L12)</f>
        <v>32795</v>
      </c>
      <c r="K12" s="12">
        <v>32795</v>
      </c>
      <c r="L12" s="12"/>
      <c r="M12" s="12"/>
    </row>
    <row r="13" spans="1:13" s="7" customFormat="1" x14ac:dyDescent="0.2">
      <c r="A13" s="3"/>
      <c r="B13" s="36"/>
      <c r="C13" s="38" t="s">
        <v>41</v>
      </c>
      <c r="D13" s="106">
        <f t="shared" si="2"/>
        <v>0</v>
      </c>
      <c r="E13" s="106">
        <f t="shared" si="2"/>
        <v>0</v>
      </c>
      <c r="F13" s="16"/>
      <c r="G13" s="12"/>
      <c r="H13" s="12"/>
      <c r="I13" s="12"/>
      <c r="J13" s="12"/>
      <c r="K13" s="12"/>
      <c r="L13" s="12"/>
      <c r="M13" s="12"/>
    </row>
    <row r="14" spans="1:13" s="7" customFormat="1" ht="13.5" customHeight="1" x14ac:dyDescent="0.2">
      <c r="A14" s="3"/>
      <c r="B14" s="36"/>
      <c r="C14" s="57" t="s">
        <v>42</v>
      </c>
      <c r="D14" s="106">
        <f t="shared" si="2"/>
        <v>32795</v>
      </c>
      <c r="E14" s="106">
        <f t="shared" si="2"/>
        <v>32795</v>
      </c>
      <c r="F14" s="16"/>
      <c r="G14" s="12"/>
      <c r="H14" s="12"/>
      <c r="I14" s="12"/>
      <c r="J14" s="12">
        <f>SUM(K14)</f>
        <v>32795</v>
      </c>
      <c r="K14" s="12">
        <v>32795</v>
      </c>
      <c r="L14" s="12"/>
      <c r="M14" s="12"/>
    </row>
    <row r="15" spans="1:13" s="7" customFormat="1" ht="6.75" customHeight="1" x14ac:dyDescent="0.2">
      <c r="A15" s="3"/>
      <c r="B15" s="36"/>
      <c r="C15" s="57"/>
      <c r="D15" s="16"/>
      <c r="E15" s="16"/>
      <c r="F15" s="16"/>
      <c r="G15" s="12"/>
      <c r="H15" s="12"/>
      <c r="I15" s="12"/>
      <c r="J15" s="12"/>
      <c r="K15" s="12"/>
      <c r="L15" s="12"/>
      <c r="M15" s="12"/>
    </row>
    <row r="16" spans="1:13" s="7" customFormat="1" ht="13.5" customHeight="1" x14ac:dyDescent="0.2">
      <c r="A16" s="21">
        <v>600</v>
      </c>
      <c r="B16" s="22"/>
      <c r="C16" s="23" t="s">
        <v>36</v>
      </c>
      <c r="D16" s="24">
        <f>SUM(D17)</f>
        <v>51263</v>
      </c>
      <c r="E16" s="24">
        <f>SUM(E17)</f>
        <v>51263</v>
      </c>
      <c r="F16" s="24">
        <f t="shared" ref="F16:K17" si="4">SUM(F17)</f>
        <v>0</v>
      </c>
      <c r="G16" s="24">
        <f t="shared" si="4"/>
        <v>0</v>
      </c>
      <c r="H16" s="24">
        <f t="shared" si="4"/>
        <v>0</v>
      </c>
      <c r="I16" s="24">
        <f t="shared" si="4"/>
        <v>0</v>
      </c>
      <c r="J16" s="24">
        <f t="shared" si="4"/>
        <v>51263</v>
      </c>
      <c r="K16" s="24">
        <f t="shared" si="4"/>
        <v>51263</v>
      </c>
      <c r="L16" s="24"/>
      <c r="M16" s="25">
        <f>SUM(M17)</f>
        <v>0</v>
      </c>
    </row>
    <row r="17" spans="1:13" s="7" customFormat="1" ht="13.5" customHeight="1" x14ac:dyDescent="0.2">
      <c r="A17" s="3"/>
      <c r="B17" s="36">
        <v>60095</v>
      </c>
      <c r="C17" s="37" t="s">
        <v>61</v>
      </c>
      <c r="D17" s="95">
        <f t="shared" ref="D17:E22" si="5">SUM(G17,J17)</f>
        <v>51263</v>
      </c>
      <c r="E17" s="95">
        <f t="shared" si="5"/>
        <v>51263</v>
      </c>
      <c r="F17" s="95">
        <f t="shared" si="4"/>
        <v>0</v>
      </c>
      <c r="G17" s="95">
        <f t="shared" si="4"/>
        <v>0</v>
      </c>
      <c r="H17" s="95">
        <f t="shared" si="4"/>
        <v>0</v>
      </c>
      <c r="I17" s="95">
        <f t="shared" si="4"/>
        <v>0</v>
      </c>
      <c r="J17" s="95">
        <f t="shared" si="4"/>
        <v>51263</v>
      </c>
      <c r="K17" s="95">
        <f t="shared" si="4"/>
        <v>51263</v>
      </c>
      <c r="L17" s="95"/>
      <c r="M17" s="12"/>
    </row>
    <row r="18" spans="1:13" s="7" customFormat="1" ht="13.5" customHeight="1" x14ac:dyDescent="0.2">
      <c r="A18" s="3"/>
      <c r="B18" s="36"/>
      <c r="C18" s="38" t="s">
        <v>28</v>
      </c>
      <c r="D18" s="106">
        <f t="shared" si="5"/>
        <v>51263</v>
      </c>
      <c r="E18" s="106">
        <f t="shared" si="5"/>
        <v>51263</v>
      </c>
      <c r="F18" s="16">
        <f t="shared" ref="F18:L18" si="6">SUM(F20)</f>
        <v>0</v>
      </c>
      <c r="G18" s="16">
        <f t="shared" si="6"/>
        <v>0</v>
      </c>
      <c r="H18" s="16">
        <f t="shared" si="6"/>
        <v>0</v>
      </c>
      <c r="I18" s="16">
        <f t="shared" si="6"/>
        <v>0</v>
      </c>
      <c r="J18" s="16">
        <f t="shared" si="6"/>
        <v>51263</v>
      </c>
      <c r="K18" s="16">
        <f t="shared" si="6"/>
        <v>51263</v>
      </c>
      <c r="L18" s="16">
        <f t="shared" si="6"/>
        <v>0</v>
      </c>
      <c r="M18" s="16">
        <f>M17</f>
        <v>0</v>
      </c>
    </row>
    <row r="19" spans="1:13" s="7" customFormat="1" x14ac:dyDescent="0.2">
      <c r="A19" s="3"/>
      <c r="B19" s="36"/>
      <c r="C19" s="38" t="s">
        <v>0</v>
      </c>
      <c r="D19" s="106">
        <f t="shared" si="5"/>
        <v>0</v>
      </c>
      <c r="E19" s="106">
        <f t="shared" si="5"/>
        <v>0</v>
      </c>
      <c r="F19" s="16"/>
      <c r="G19" s="16"/>
      <c r="H19" s="16"/>
      <c r="I19" s="16"/>
      <c r="J19" s="16"/>
      <c r="K19" s="16"/>
      <c r="L19" s="16"/>
      <c r="M19" s="16"/>
    </row>
    <row r="20" spans="1:13" s="7" customFormat="1" ht="13.5" customHeight="1" x14ac:dyDescent="0.2">
      <c r="A20" s="3"/>
      <c r="B20" s="40"/>
      <c r="C20" s="39" t="s">
        <v>40</v>
      </c>
      <c r="D20" s="106">
        <f t="shared" si="5"/>
        <v>51263</v>
      </c>
      <c r="E20" s="106">
        <f t="shared" si="5"/>
        <v>51263</v>
      </c>
      <c r="F20" s="12"/>
      <c r="G20" s="12"/>
      <c r="H20" s="12"/>
      <c r="I20" s="12"/>
      <c r="J20" s="12">
        <f>SUM(K20:L20)</f>
        <v>51263</v>
      </c>
      <c r="K20" s="12">
        <v>51263</v>
      </c>
      <c r="L20" s="12"/>
      <c r="M20" s="16">
        <f>M22</f>
        <v>0</v>
      </c>
    </row>
    <row r="21" spans="1:13" s="7" customFormat="1" x14ac:dyDescent="0.2">
      <c r="A21" s="3"/>
      <c r="B21" s="40"/>
      <c r="C21" s="57" t="s">
        <v>41</v>
      </c>
      <c r="D21" s="106">
        <f t="shared" si="5"/>
        <v>0</v>
      </c>
      <c r="E21" s="106">
        <f t="shared" si="5"/>
        <v>0</v>
      </c>
      <c r="F21" s="12"/>
      <c r="G21" s="12"/>
      <c r="H21" s="12"/>
      <c r="I21" s="12"/>
      <c r="J21" s="12"/>
      <c r="K21" s="12"/>
      <c r="L21" s="12"/>
      <c r="M21" s="12"/>
    </row>
    <row r="22" spans="1:13" s="7" customFormat="1" ht="13.5" customHeight="1" x14ac:dyDescent="0.2">
      <c r="A22" s="94"/>
      <c r="B22" s="40"/>
      <c r="C22" s="57" t="s">
        <v>42</v>
      </c>
      <c r="D22" s="106">
        <f t="shared" si="5"/>
        <v>51263</v>
      </c>
      <c r="E22" s="106">
        <f t="shared" si="5"/>
        <v>51263</v>
      </c>
      <c r="F22" s="16"/>
      <c r="G22" s="12"/>
      <c r="H22" s="12"/>
      <c r="I22" s="12"/>
      <c r="J22" s="12">
        <f>SUM(K22:L22)</f>
        <v>51263</v>
      </c>
      <c r="K22" s="12">
        <v>51263</v>
      </c>
      <c r="L22" s="12"/>
      <c r="M22" s="12"/>
    </row>
    <row r="23" spans="1:13" s="7" customFormat="1" ht="6.75" customHeight="1" x14ac:dyDescent="0.2">
      <c r="A23" s="3"/>
      <c r="B23" s="40"/>
      <c r="C23" s="58"/>
      <c r="D23" s="16"/>
      <c r="E23" s="16"/>
      <c r="F23" s="16"/>
      <c r="G23" s="12"/>
      <c r="H23" s="12"/>
      <c r="I23" s="12"/>
      <c r="J23" s="12"/>
      <c r="K23" s="12"/>
      <c r="L23" s="12"/>
      <c r="M23" s="12"/>
    </row>
    <row r="24" spans="1:13" s="7" customFormat="1" ht="13.5" customHeight="1" x14ac:dyDescent="0.2">
      <c r="A24" s="22">
        <v>700</v>
      </c>
      <c r="B24" s="22"/>
      <c r="C24" s="23" t="s">
        <v>7</v>
      </c>
      <c r="D24" s="24">
        <f t="shared" ref="D24:K25" si="7">SUM(D25)</f>
        <v>3481000</v>
      </c>
      <c r="E24" s="24">
        <f t="shared" si="7"/>
        <v>3481000</v>
      </c>
      <c r="F24" s="24">
        <f t="shared" si="7"/>
        <v>0</v>
      </c>
      <c r="G24" s="24">
        <f t="shared" si="7"/>
        <v>0</v>
      </c>
      <c r="H24" s="24">
        <f t="shared" si="7"/>
        <v>0</v>
      </c>
      <c r="I24" s="24">
        <f t="shared" si="7"/>
        <v>0</v>
      </c>
      <c r="J24" s="24">
        <f t="shared" si="7"/>
        <v>3481000</v>
      </c>
      <c r="K24" s="24">
        <f t="shared" si="7"/>
        <v>3481000</v>
      </c>
      <c r="L24" s="24"/>
      <c r="M24" s="25">
        <f>SUM(M25)</f>
        <v>0</v>
      </c>
    </row>
    <row r="25" spans="1:13" s="7" customFormat="1" ht="13.5" customHeight="1" x14ac:dyDescent="0.2">
      <c r="A25" s="3"/>
      <c r="B25" s="36" t="s">
        <v>20</v>
      </c>
      <c r="C25" s="37" t="s">
        <v>17</v>
      </c>
      <c r="D25" s="95">
        <f>SUM(G25,J25)</f>
        <v>3481000</v>
      </c>
      <c r="E25" s="95">
        <f>SUM(E26)</f>
        <v>3481000</v>
      </c>
      <c r="F25" s="95">
        <f t="shared" si="7"/>
        <v>0</v>
      </c>
      <c r="G25" s="95">
        <f t="shared" si="7"/>
        <v>0</v>
      </c>
      <c r="H25" s="95">
        <f t="shared" si="7"/>
        <v>0</v>
      </c>
      <c r="I25" s="95">
        <f t="shared" si="7"/>
        <v>0</v>
      </c>
      <c r="J25" s="95">
        <f t="shared" si="7"/>
        <v>3481000</v>
      </c>
      <c r="K25" s="95">
        <f t="shared" si="7"/>
        <v>3481000</v>
      </c>
      <c r="L25" s="95"/>
      <c r="M25" s="12"/>
    </row>
    <row r="26" spans="1:13" s="7" customFormat="1" ht="13.5" customHeight="1" x14ac:dyDescent="0.2">
      <c r="A26" s="3"/>
      <c r="B26" s="36"/>
      <c r="C26" s="38" t="s">
        <v>28</v>
      </c>
      <c r="D26" s="106">
        <f t="shared" ref="D26:D31" si="8">SUM(G26,J26)</f>
        <v>3481000</v>
      </c>
      <c r="E26" s="16">
        <f t="shared" ref="E26:E31" si="9">SUM(H26,K26)</f>
        <v>3481000</v>
      </c>
      <c r="F26" s="16">
        <f t="shared" ref="F26:K26" si="10">SUM(F28)</f>
        <v>0</v>
      </c>
      <c r="G26" s="16">
        <f t="shared" si="10"/>
        <v>0</v>
      </c>
      <c r="H26" s="16">
        <f t="shared" si="10"/>
        <v>0</v>
      </c>
      <c r="I26" s="16">
        <f t="shared" si="10"/>
        <v>0</v>
      </c>
      <c r="J26" s="16">
        <f t="shared" si="10"/>
        <v>3481000</v>
      </c>
      <c r="K26" s="16">
        <f t="shared" si="10"/>
        <v>3481000</v>
      </c>
      <c r="L26" s="16"/>
      <c r="M26" s="16">
        <f>M28</f>
        <v>0</v>
      </c>
    </row>
    <row r="27" spans="1:13" s="7" customFormat="1" x14ac:dyDescent="0.2">
      <c r="A27" s="3"/>
      <c r="B27" s="36"/>
      <c r="C27" s="38" t="s">
        <v>0</v>
      </c>
      <c r="D27" s="106">
        <f t="shared" si="8"/>
        <v>0</v>
      </c>
      <c r="E27" s="16">
        <f t="shared" si="9"/>
        <v>0</v>
      </c>
      <c r="F27" s="16"/>
      <c r="G27" s="12"/>
      <c r="H27" s="12"/>
      <c r="I27" s="12"/>
      <c r="J27" s="12"/>
      <c r="K27" s="12"/>
      <c r="L27" s="12"/>
      <c r="M27" s="16"/>
    </row>
    <row r="28" spans="1:13" s="7" customFormat="1" ht="13.5" customHeight="1" x14ac:dyDescent="0.2">
      <c r="A28" s="3"/>
      <c r="B28" s="36"/>
      <c r="C28" s="39" t="s">
        <v>40</v>
      </c>
      <c r="D28" s="106">
        <f t="shared" si="8"/>
        <v>3481000</v>
      </c>
      <c r="E28" s="16">
        <f t="shared" si="9"/>
        <v>3481000</v>
      </c>
      <c r="F28" s="12"/>
      <c r="G28" s="12"/>
      <c r="H28" s="12"/>
      <c r="I28" s="12"/>
      <c r="J28" s="12">
        <f>SUM(K28:L28)</f>
        <v>3481000</v>
      </c>
      <c r="K28" s="12">
        <f>SUM(K30:K31)</f>
        <v>3481000</v>
      </c>
      <c r="L28" s="12"/>
      <c r="M28" s="16"/>
    </row>
    <row r="29" spans="1:13" s="7" customFormat="1" x14ac:dyDescent="0.2">
      <c r="A29" s="3"/>
      <c r="B29" s="36"/>
      <c r="C29" s="57" t="s">
        <v>41</v>
      </c>
      <c r="D29" s="106">
        <f t="shared" si="8"/>
        <v>0</v>
      </c>
      <c r="E29" s="16">
        <f t="shared" si="9"/>
        <v>0</v>
      </c>
      <c r="F29" s="16"/>
      <c r="G29" s="16"/>
      <c r="H29" s="16"/>
      <c r="I29" s="16"/>
      <c r="J29" s="16"/>
      <c r="K29" s="16"/>
      <c r="L29" s="16"/>
      <c r="M29" s="16"/>
    </row>
    <row r="30" spans="1:13" s="7" customFormat="1" ht="13.5" customHeight="1" x14ac:dyDescent="0.2">
      <c r="A30" s="3"/>
      <c r="B30" s="36"/>
      <c r="C30" s="57" t="s">
        <v>42</v>
      </c>
      <c r="D30" s="106">
        <f t="shared" si="8"/>
        <v>1518000</v>
      </c>
      <c r="E30" s="16">
        <f t="shared" si="9"/>
        <v>1518000</v>
      </c>
      <c r="F30" s="16"/>
      <c r="G30" s="16"/>
      <c r="H30" s="16"/>
      <c r="I30" s="16"/>
      <c r="J30" s="12">
        <f>SUM(K30:L30)</f>
        <v>1518000</v>
      </c>
      <c r="K30" s="72">
        <v>1518000</v>
      </c>
      <c r="L30" s="72"/>
      <c r="M30" s="16"/>
    </row>
    <row r="31" spans="1:13" s="7" customFormat="1" ht="13.5" customHeight="1" x14ac:dyDescent="0.2">
      <c r="A31" s="3"/>
      <c r="B31" s="36"/>
      <c r="C31" s="57" t="s">
        <v>43</v>
      </c>
      <c r="D31" s="106">
        <f t="shared" si="8"/>
        <v>1963000</v>
      </c>
      <c r="E31" s="16">
        <f t="shared" si="9"/>
        <v>1963000</v>
      </c>
      <c r="F31" s="16"/>
      <c r="G31" s="16"/>
      <c r="H31" s="16"/>
      <c r="I31" s="16"/>
      <c r="J31" s="12">
        <f>SUM(K31:L31)</f>
        <v>1963000</v>
      </c>
      <c r="K31" s="72">
        <v>1963000</v>
      </c>
      <c r="L31" s="72"/>
      <c r="M31" s="16"/>
    </row>
    <row r="32" spans="1:13" s="7" customFormat="1" ht="6.75" customHeight="1" x14ac:dyDescent="0.2">
      <c r="A32" s="3"/>
      <c r="B32" s="3"/>
      <c r="C32" s="11"/>
      <c r="D32" s="16"/>
      <c r="E32" s="16"/>
      <c r="F32" s="16"/>
      <c r="G32" s="12"/>
      <c r="H32" s="12"/>
      <c r="I32" s="12"/>
      <c r="J32" s="12"/>
      <c r="K32" s="12"/>
      <c r="L32" s="12"/>
      <c r="M32" s="12"/>
    </row>
    <row r="33" spans="1:13" s="7" customFormat="1" ht="13.5" customHeight="1" x14ac:dyDescent="0.2">
      <c r="A33" s="22">
        <v>710</v>
      </c>
      <c r="B33" s="22"/>
      <c r="C33" s="23" t="s">
        <v>10</v>
      </c>
      <c r="D33" s="24">
        <f t="shared" ref="D33:L33" si="11">SUM(D34,D42,D50)</f>
        <v>5755785</v>
      </c>
      <c r="E33" s="24">
        <f t="shared" si="11"/>
        <v>5635785</v>
      </c>
      <c r="F33" s="24">
        <f t="shared" si="11"/>
        <v>120000</v>
      </c>
      <c r="G33" s="24">
        <f t="shared" si="11"/>
        <v>120000</v>
      </c>
      <c r="H33" s="24">
        <f t="shared" si="11"/>
        <v>0</v>
      </c>
      <c r="I33" s="24">
        <f t="shared" si="11"/>
        <v>120000</v>
      </c>
      <c r="J33" s="24">
        <f t="shared" si="11"/>
        <v>5635785</v>
      </c>
      <c r="K33" s="24">
        <f t="shared" si="11"/>
        <v>5635785</v>
      </c>
      <c r="L33" s="24">
        <f t="shared" si="11"/>
        <v>0</v>
      </c>
      <c r="M33" s="24" t="e">
        <f>M34+#REF!+M42+M50</f>
        <v>#REF!</v>
      </c>
    </row>
    <row r="34" spans="1:13" s="7" customFormat="1" ht="13.5" customHeight="1" x14ac:dyDescent="0.2">
      <c r="A34" s="3"/>
      <c r="B34" s="40">
        <v>71012</v>
      </c>
      <c r="C34" s="74" t="s">
        <v>50</v>
      </c>
      <c r="D34" s="95">
        <f>SUM(D35)</f>
        <v>697306</v>
      </c>
      <c r="E34" s="95">
        <f>SUM(E35)</f>
        <v>697306</v>
      </c>
      <c r="F34" s="16"/>
      <c r="G34" s="12"/>
      <c r="H34" s="12"/>
      <c r="I34" s="12"/>
      <c r="J34" s="96">
        <f>SUM(K34:L34)</f>
        <v>697306</v>
      </c>
      <c r="K34" s="96">
        <f>SUM(K35)</f>
        <v>697306</v>
      </c>
      <c r="L34" s="12"/>
      <c r="M34" s="12"/>
    </row>
    <row r="35" spans="1:13" s="7" customFormat="1" ht="13.5" customHeight="1" x14ac:dyDescent="0.2">
      <c r="A35" s="3"/>
      <c r="B35" s="40"/>
      <c r="C35" s="38" t="s">
        <v>28</v>
      </c>
      <c r="D35" s="16">
        <f>SUM(D37)</f>
        <v>697306</v>
      </c>
      <c r="E35" s="16">
        <f>SUM(E37)</f>
        <v>697306</v>
      </c>
      <c r="F35" s="16"/>
      <c r="G35" s="16"/>
      <c r="H35" s="16"/>
      <c r="I35" s="16"/>
      <c r="J35" s="16">
        <f>SUM(K35:L35)</f>
        <v>697306</v>
      </c>
      <c r="K35" s="16">
        <f>SUM(K37)</f>
        <v>697306</v>
      </c>
      <c r="L35" s="16"/>
      <c r="M35" s="16">
        <f>M34</f>
        <v>0</v>
      </c>
    </row>
    <row r="36" spans="1:13" s="7" customFormat="1" x14ac:dyDescent="0.2">
      <c r="A36" s="3"/>
      <c r="B36" s="40"/>
      <c r="C36" s="38" t="s"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s="7" customFormat="1" ht="13.5" customHeight="1" x14ac:dyDescent="0.2">
      <c r="A37" s="3"/>
      <c r="B37" s="40"/>
      <c r="C37" s="39" t="s">
        <v>40</v>
      </c>
      <c r="D37" s="12">
        <f t="shared" ref="D37:E40" si="12">SUM(G37,J37)</f>
        <v>697306</v>
      </c>
      <c r="E37" s="12">
        <f t="shared" si="12"/>
        <v>697306</v>
      </c>
      <c r="F37" s="16"/>
      <c r="G37" s="16"/>
      <c r="H37" s="16"/>
      <c r="I37" s="16"/>
      <c r="J37" s="16">
        <f>SUM(K37:L37)</f>
        <v>697306</v>
      </c>
      <c r="K37" s="16">
        <f>SUM(K39:K40)</f>
        <v>697306</v>
      </c>
      <c r="L37" s="16"/>
      <c r="M37" s="16"/>
    </row>
    <row r="38" spans="1:13" s="7" customFormat="1" x14ac:dyDescent="0.2">
      <c r="A38" s="3"/>
      <c r="B38" s="40"/>
      <c r="C38" s="57" t="s">
        <v>41</v>
      </c>
      <c r="D38" s="12">
        <f t="shared" si="12"/>
        <v>0</v>
      </c>
      <c r="E38" s="12">
        <f t="shared" si="12"/>
        <v>0</v>
      </c>
      <c r="F38" s="16"/>
      <c r="G38" s="16"/>
      <c r="H38" s="16"/>
      <c r="I38" s="16"/>
      <c r="J38" s="16"/>
      <c r="K38" s="16"/>
      <c r="L38" s="16"/>
      <c r="M38" s="16"/>
    </row>
    <row r="39" spans="1:13" s="7" customFormat="1" ht="13.5" customHeight="1" x14ac:dyDescent="0.2">
      <c r="A39" s="3"/>
      <c r="B39" s="40"/>
      <c r="C39" s="57" t="s">
        <v>42</v>
      </c>
      <c r="D39" s="12">
        <f t="shared" si="12"/>
        <v>579306</v>
      </c>
      <c r="E39" s="12">
        <f t="shared" si="12"/>
        <v>579306</v>
      </c>
      <c r="F39" s="16"/>
      <c r="G39" s="16"/>
      <c r="H39" s="16"/>
      <c r="I39" s="16"/>
      <c r="J39" s="12">
        <f>SUM(K39:L39)</f>
        <v>579306</v>
      </c>
      <c r="K39" s="16">
        <v>579306</v>
      </c>
      <c r="L39" s="16"/>
      <c r="M39" s="16"/>
    </row>
    <row r="40" spans="1:13" s="51" customFormat="1" ht="13.5" customHeight="1" x14ac:dyDescent="0.2">
      <c r="A40" s="3"/>
      <c r="B40" s="40"/>
      <c r="C40" s="57" t="s">
        <v>43</v>
      </c>
      <c r="D40" s="12">
        <f t="shared" si="12"/>
        <v>118000</v>
      </c>
      <c r="E40" s="12">
        <f t="shared" si="12"/>
        <v>118000</v>
      </c>
      <c r="F40" s="16"/>
      <c r="G40" s="16"/>
      <c r="H40" s="16"/>
      <c r="I40" s="16"/>
      <c r="J40" s="12">
        <f>SUM(K40:L40)</f>
        <v>118000</v>
      </c>
      <c r="K40" s="16">
        <v>118000</v>
      </c>
      <c r="L40" s="16"/>
      <c r="M40" s="16"/>
    </row>
    <row r="41" spans="1:13" s="51" customFormat="1" ht="6.75" customHeight="1" x14ac:dyDescent="0.2">
      <c r="A41" s="4"/>
      <c r="B41" s="75"/>
      <c r="C41" s="90"/>
      <c r="D41" s="59"/>
      <c r="E41" s="59"/>
      <c r="F41" s="55"/>
      <c r="G41" s="55"/>
      <c r="H41" s="55"/>
      <c r="I41" s="55"/>
      <c r="J41" s="59"/>
      <c r="K41" s="55"/>
      <c r="L41" s="55"/>
      <c r="M41" s="16"/>
    </row>
    <row r="42" spans="1:13" s="7" customFormat="1" ht="13.5" customHeight="1" x14ac:dyDescent="0.2">
      <c r="A42" s="3"/>
      <c r="B42" s="40">
        <v>71015</v>
      </c>
      <c r="C42" s="37" t="s">
        <v>21</v>
      </c>
      <c r="D42" s="95">
        <f>SUM(D43)</f>
        <v>4938479</v>
      </c>
      <c r="E42" s="95">
        <f>SUM(E43)</f>
        <v>4938479</v>
      </c>
      <c r="F42" s="16"/>
      <c r="G42" s="12"/>
      <c r="H42" s="12"/>
      <c r="I42" s="12"/>
      <c r="J42" s="96">
        <f>SUM(J43)</f>
        <v>4938479</v>
      </c>
      <c r="K42" s="96">
        <f>SUM(K43)</f>
        <v>4938479</v>
      </c>
      <c r="L42" s="12"/>
      <c r="M42" s="12"/>
    </row>
    <row r="43" spans="1:13" s="7" customFormat="1" ht="13.5" customHeight="1" x14ac:dyDescent="0.2">
      <c r="A43" s="3"/>
      <c r="B43" s="40"/>
      <c r="C43" s="38" t="s">
        <v>28</v>
      </c>
      <c r="D43" s="16">
        <f>SUM(G43,J43)</f>
        <v>4938479</v>
      </c>
      <c r="E43" s="16">
        <f>H43+K43</f>
        <v>4938479</v>
      </c>
      <c r="F43" s="16"/>
      <c r="G43" s="16"/>
      <c r="H43" s="16"/>
      <c r="I43" s="16"/>
      <c r="J43" s="16">
        <f>SUM(K43:L43)</f>
        <v>4938479</v>
      </c>
      <c r="K43" s="16">
        <f>K45+K49</f>
        <v>4938479</v>
      </c>
      <c r="L43" s="16"/>
      <c r="M43" s="16" t="e">
        <f>M42-#REF!</f>
        <v>#REF!</v>
      </c>
    </row>
    <row r="44" spans="1:13" s="7" customFormat="1" x14ac:dyDescent="0.2">
      <c r="A44" s="3"/>
      <c r="B44" s="40"/>
      <c r="C44" s="38" t="s">
        <v>0</v>
      </c>
      <c r="D44" s="16"/>
      <c r="E44" s="16"/>
      <c r="F44" s="16"/>
      <c r="G44" s="12"/>
      <c r="H44" s="12"/>
      <c r="I44" s="12"/>
      <c r="J44" s="12"/>
      <c r="K44" s="12"/>
      <c r="L44" s="12"/>
      <c r="M44" s="12"/>
    </row>
    <row r="45" spans="1:13" s="7" customFormat="1" ht="13.5" customHeight="1" x14ac:dyDescent="0.2">
      <c r="A45" s="3"/>
      <c r="B45" s="40"/>
      <c r="C45" s="39" t="s">
        <v>40</v>
      </c>
      <c r="D45" s="12">
        <f>SUM(G45,J45)</f>
        <v>4919479</v>
      </c>
      <c r="E45" s="16">
        <f>H45+K45</f>
        <v>4919479</v>
      </c>
      <c r="F45" s="16"/>
      <c r="G45" s="16"/>
      <c r="H45" s="16"/>
      <c r="I45" s="16"/>
      <c r="J45" s="16">
        <f>SUM(K45:L45)</f>
        <v>4919479</v>
      </c>
      <c r="K45" s="16">
        <f>SUM(K47:K48)</f>
        <v>4919479</v>
      </c>
      <c r="L45" s="16"/>
      <c r="M45" s="12"/>
    </row>
    <row r="46" spans="1:13" s="7" customFormat="1" x14ac:dyDescent="0.2">
      <c r="A46" s="3"/>
      <c r="B46" s="40"/>
      <c r="C46" s="57" t="s">
        <v>41</v>
      </c>
      <c r="D46" s="12">
        <f>SUM(G46,J46)</f>
        <v>0</v>
      </c>
      <c r="E46" s="12">
        <f>SUM(H46,K46)</f>
        <v>0</v>
      </c>
      <c r="F46" s="16"/>
      <c r="G46" s="12"/>
      <c r="H46" s="12"/>
      <c r="I46" s="12"/>
      <c r="J46" s="12"/>
      <c r="K46" s="12"/>
      <c r="L46" s="12"/>
      <c r="M46" s="12"/>
    </row>
    <row r="47" spans="1:13" s="51" customFormat="1" ht="13.5" customHeight="1" x14ac:dyDescent="0.2">
      <c r="A47" s="3"/>
      <c r="B47" s="40"/>
      <c r="C47" s="57" t="s">
        <v>42</v>
      </c>
      <c r="D47" s="12">
        <f>SUM(G47,J47)</f>
        <v>4638615</v>
      </c>
      <c r="E47" s="12">
        <f>SUM(H47,K47)</f>
        <v>4638615</v>
      </c>
      <c r="F47" s="16"/>
      <c r="G47" s="12"/>
      <c r="H47" s="12"/>
      <c r="I47" s="12"/>
      <c r="J47" s="12">
        <f>SUM(K47)</f>
        <v>4638615</v>
      </c>
      <c r="K47" s="12">
        <v>4638615</v>
      </c>
      <c r="L47" s="12"/>
      <c r="M47" s="12"/>
    </row>
    <row r="48" spans="1:13" s="7" customFormat="1" ht="13.5" customHeight="1" x14ac:dyDescent="0.2">
      <c r="A48" s="3"/>
      <c r="B48" s="40"/>
      <c r="C48" s="57" t="s">
        <v>43</v>
      </c>
      <c r="D48" s="12">
        <f>SUM(G48,J48)</f>
        <v>280864</v>
      </c>
      <c r="E48" s="12">
        <f>SUM(H48,K48)</f>
        <v>280864</v>
      </c>
      <c r="F48" s="16"/>
      <c r="G48" s="12"/>
      <c r="H48" s="12"/>
      <c r="I48" s="12"/>
      <c r="J48" s="12">
        <f>SUM(K48)</f>
        <v>280864</v>
      </c>
      <c r="K48" s="12">
        <v>280864</v>
      </c>
      <c r="L48" s="12"/>
      <c r="M48" s="12"/>
    </row>
    <row r="49" spans="1:13" s="7" customFormat="1" ht="13.5" customHeight="1" x14ac:dyDescent="0.2">
      <c r="A49" s="3"/>
      <c r="B49" s="40"/>
      <c r="C49" s="39" t="s">
        <v>45</v>
      </c>
      <c r="D49" s="12">
        <f>SUM(G49,J49)</f>
        <v>19000</v>
      </c>
      <c r="E49" s="12">
        <f>SUM(H49,K49)</f>
        <v>19000</v>
      </c>
      <c r="F49" s="16"/>
      <c r="G49" s="12"/>
      <c r="H49" s="12"/>
      <c r="I49" s="12"/>
      <c r="J49" s="12">
        <f>SUM(K49)</f>
        <v>19000</v>
      </c>
      <c r="K49" s="12">
        <v>19000</v>
      </c>
      <c r="L49" s="12"/>
      <c r="M49" s="12"/>
    </row>
    <row r="50" spans="1:13" s="7" customFormat="1" ht="13.5" customHeight="1" x14ac:dyDescent="0.2">
      <c r="A50" s="3"/>
      <c r="B50" s="40">
        <v>71035</v>
      </c>
      <c r="C50" s="37" t="s">
        <v>37</v>
      </c>
      <c r="D50" s="95">
        <f t="shared" ref="D50:D55" si="13">SUM(G50)</f>
        <v>120000</v>
      </c>
      <c r="E50" s="16">
        <f>SUM(H50,K50)</f>
        <v>0</v>
      </c>
      <c r="F50" s="95">
        <f t="shared" ref="F50:F55" si="14">SUM(I50,L50)</f>
        <v>120000</v>
      </c>
      <c r="G50" s="96">
        <f>SUM(G51)</f>
        <v>120000</v>
      </c>
      <c r="H50" s="96">
        <f>SUM(H51)</f>
        <v>0</v>
      </c>
      <c r="I50" s="96">
        <f>SUM(I51)</f>
        <v>120000</v>
      </c>
      <c r="J50" s="12"/>
      <c r="K50" s="12"/>
      <c r="L50" s="12"/>
      <c r="M50" s="12"/>
    </row>
    <row r="51" spans="1:13" s="7" customFormat="1" ht="13.5" customHeight="1" x14ac:dyDescent="0.2">
      <c r="A51" s="3"/>
      <c r="B51" s="40"/>
      <c r="C51" s="38" t="s">
        <v>28</v>
      </c>
      <c r="D51" s="16">
        <f t="shared" si="13"/>
        <v>120000</v>
      </c>
      <c r="E51" s="16"/>
      <c r="F51" s="16">
        <f t="shared" si="14"/>
        <v>120000</v>
      </c>
      <c r="G51" s="16">
        <f>SUM(H51:I51)</f>
        <v>120000</v>
      </c>
      <c r="H51" s="16"/>
      <c r="I51" s="16">
        <v>120000</v>
      </c>
      <c r="J51" s="16"/>
      <c r="K51" s="16"/>
      <c r="L51" s="16"/>
      <c r="M51" s="16">
        <f>M50</f>
        <v>0</v>
      </c>
    </row>
    <row r="52" spans="1:13" s="7" customFormat="1" ht="12.75" customHeight="1" x14ac:dyDescent="0.2">
      <c r="A52" s="3"/>
      <c r="B52" s="40"/>
      <c r="C52" s="38" t="s">
        <v>0</v>
      </c>
      <c r="D52" s="16">
        <f t="shared" si="13"/>
        <v>0</v>
      </c>
      <c r="E52" s="16"/>
      <c r="F52" s="16">
        <f t="shared" si="14"/>
        <v>0</v>
      </c>
      <c r="G52" s="16">
        <f>SUM(H52:I52)</f>
        <v>0</v>
      </c>
      <c r="H52" s="12"/>
      <c r="I52" s="12"/>
      <c r="J52" s="12"/>
      <c r="K52" s="12"/>
      <c r="L52" s="12"/>
      <c r="M52" s="12"/>
    </row>
    <row r="53" spans="1:13" s="7" customFormat="1" ht="14.25" customHeight="1" x14ac:dyDescent="0.2">
      <c r="A53" s="3"/>
      <c r="B53" s="40"/>
      <c r="C53" s="39" t="s">
        <v>40</v>
      </c>
      <c r="D53" s="16">
        <f t="shared" si="13"/>
        <v>120000</v>
      </c>
      <c r="E53" s="16"/>
      <c r="F53" s="16">
        <f t="shared" si="14"/>
        <v>120000</v>
      </c>
      <c r="G53" s="16">
        <f>SUM(H53:I53)</f>
        <v>120000</v>
      </c>
      <c r="H53" s="12"/>
      <c r="I53" s="12">
        <f>I55</f>
        <v>120000</v>
      </c>
      <c r="J53" s="12"/>
      <c r="K53" s="12"/>
      <c r="L53" s="12"/>
      <c r="M53" s="12"/>
    </row>
    <row r="54" spans="1:13" s="7" customFormat="1" ht="12.75" customHeight="1" x14ac:dyDescent="0.2">
      <c r="A54" s="3"/>
      <c r="B54" s="40"/>
      <c r="C54" s="57" t="s">
        <v>41</v>
      </c>
      <c r="D54" s="16">
        <f t="shared" si="13"/>
        <v>0</v>
      </c>
      <c r="E54" s="16"/>
      <c r="F54" s="16">
        <f t="shared" si="14"/>
        <v>0</v>
      </c>
      <c r="G54" s="16">
        <f>SUM(H54:I54)</f>
        <v>0</v>
      </c>
      <c r="H54" s="12"/>
      <c r="I54" s="12"/>
      <c r="J54" s="12"/>
      <c r="K54" s="12"/>
      <c r="L54" s="12"/>
      <c r="M54" s="12"/>
    </row>
    <row r="55" spans="1:13" s="7" customFormat="1" ht="13.5" customHeight="1" x14ac:dyDescent="0.2">
      <c r="A55" s="3"/>
      <c r="B55" s="40"/>
      <c r="C55" s="57" t="s">
        <v>43</v>
      </c>
      <c r="D55" s="16">
        <f t="shared" si="13"/>
        <v>120000</v>
      </c>
      <c r="E55" s="12"/>
      <c r="F55" s="16">
        <f t="shared" si="14"/>
        <v>120000</v>
      </c>
      <c r="G55" s="12">
        <f>SUM(I55)</f>
        <v>120000</v>
      </c>
      <c r="H55" s="12"/>
      <c r="I55" s="12">
        <v>120000</v>
      </c>
      <c r="J55" s="12"/>
      <c r="K55" s="12"/>
      <c r="L55" s="12"/>
      <c r="M55" s="12"/>
    </row>
    <row r="56" spans="1:13" s="7" customFormat="1" ht="6.75" customHeight="1" x14ac:dyDescent="0.2">
      <c r="A56" s="3"/>
      <c r="B56" s="3"/>
      <c r="C56" s="11"/>
      <c r="D56" s="16"/>
      <c r="E56" s="16"/>
      <c r="F56" s="16"/>
      <c r="G56" s="12"/>
      <c r="H56" s="12"/>
      <c r="I56" s="12"/>
      <c r="J56" s="12"/>
      <c r="K56" s="12"/>
      <c r="L56" s="12"/>
      <c r="M56" s="12"/>
    </row>
    <row r="57" spans="1:13" s="13" customFormat="1" ht="13.5" customHeight="1" x14ac:dyDescent="0.2">
      <c r="A57" s="26">
        <v>750</v>
      </c>
      <c r="B57" s="26"/>
      <c r="C57" s="27" t="s">
        <v>8</v>
      </c>
      <c r="D57" s="28">
        <f>SUM(D58,D65)</f>
        <v>7809490</v>
      </c>
      <c r="E57" s="28">
        <f>SUM(E58,E65)</f>
        <v>7700850</v>
      </c>
      <c r="F57" s="28">
        <f>SUM(I57,L57)</f>
        <v>108640</v>
      </c>
      <c r="G57" s="28">
        <f t="shared" ref="G57:L57" si="15">SUM(G58,G65)</f>
        <v>7484215</v>
      </c>
      <c r="H57" s="28">
        <f t="shared" si="15"/>
        <v>7484215</v>
      </c>
      <c r="I57" s="28">
        <f t="shared" si="15"/>
        <v>0</v>
      </c>
      <c r="J57" s="28">
        <f t="shared" si="15"/>
        <v>325275</v>
      </c>
      <c r="K57" s="28">
        <f t="shared" si="15"/>
        <v>216635</v>
      </c>
      <c r="L57" s="28">
        <f t="shared" si="15"/>
        <v>108640</v>
      </c>
      <c r="M57" s="29" t="e">
        <f>SUM(M58,#REF!,M65)</f>
        <v>#REF!</v>
      </c>
    </row>
    <row r="58" spans="1:13" s="7" customFormat="1" ht="13.5" customHeight="1" x14ac:dyDescent="0.2">
      <c r="A58" s="3"/>
      <c r="B58" s="40">
        <v>75011</v>
      </c>
      <c r="C58" s="37" t="s">
        <v>22</v>
      </c>
      <c r="D58" s="95">
        <f>SUM(G58,J58)</f>
        <v>7596850</v>
      </c>
      <c r="E58" s="95">
        <f>SUM(H58,K58)</f>
        <v>7596850</v>
      </c>
      <c r="F58" s="16"/>
      <c r="G58" s="96">
        <f t="shared" ref="G58:L58" si="16">SUM(G59)</f>
        <v>7484215</v>
      </c>
      <c r="H58" s="96">
        <f t="shared" si="16"/>
        <v>7484215</v>
      </c>
      <c r="I58" s="96">
        <f t="shared" si="16"/>
        <v>0</v>
      </c>
      <c r="J58" s="96">
        <f t="shared" si="16"/>
        <v>112635</v>
      </c>
      <c r="K58" s="96">
        <f t="shared" si="16"/>
        <v>112635</v>
      </c>
      <c r="L58" s="12">
        <f t="shared" si="16"/>
        <v>0</v>
      </c>
      <c r="M58" s="12"/>
    </row>
    <row r="59" spans="1:13" s="7" customFormat="1" ht="13.5" customHeight="1" x14ac:dyDescent="0.2">
      <c r="A59" s="3"/>
      <c r="B59" s="40"/>
      <c r="C59" s="38" t="s">
        <v>28</v>
      </c>
      <c r="D59" s="16">
        <f t="shared" ref="D59:D72" si="17">SUM(G59,J59)</f>
        <v>7596850</v>
      </c>
      <c r="E59" s="16">
        <f t="shared" ref="E59:E71" si="18">SUM(H59,K59)</f>
        <v>7596850</v>
      </c>
      <c r="F59" s="16"/>
      <c r="G59" s="16">
        <f>SUM(G61)</f>
        <v>7484215</v>
      </c>
      <c r="H59" s="16">
        <f t="shared" ref="H59:M59" si="19">SUM(H61)</f>
        <v>7484215</v>
      </c>
      <c r="I59" s="16">
        <f t="shared" si="19"/>
        <v>0</v>
      </c>
      <c r="J59" s="16">
        <f t="shared" si="19"/>
        <v>112635</v>
      </c>
      <c r="K59" s="16">
        <f t="shared" si="19"/>
        <v>112635</v>
      </c>
      <c r="L59" s="16">
        <f t="shared" si="19"/>
        <v>0</v>
      </c>
      <c r="M59" s="16">
        <f t="shared" si="19"/>
        <v>0</v>
      </c>
    </row>
    <row r="60" spans="1:13" s="7" customFormat="1" ht="12.75" customHeight="1" x14ac:dyDescent="0.2">
      <c r="A60" s="3"/>
      <c r="B60" s="40"/>
      <c r="C60" s="38" t="s">
        <v>0</v>
      </c>
      <c r="D60" s="16">
        <f t="shared" si="17"/>
        <v>0</v>
      </c>
      <c r="E60" s="16">
        <f t="shared" si="18"/>
        <v>0</v>
      </c>
      <c r="F60" s="16"/>
      <c r="G60" s="12"/>
      <c r="H60" s="12"/>
      <c r="I60" s="12"/>
      <c r="J60" s="12"/>
      <c r="K60" s="73"/>
      <c r="L60" s="73"/>
      <c r="M60" s="12"/>
    </row>
    <row r="61" spans="1:13" s="7" customFormat="1" ht="13.5" customHeight="1" x14ac:dyDescent="0.2">
      <c r="A61" s="3"/>
      <c r="B61" s="40"/>
      <c r="C61" s="39" t="s">
        <v>40</v>
      </c>
      <c r="D61" s="16">
        <f t="shared" si="17"/>
        <v>7596850</v>
      </c>
      <c r="E61" s="16">
        <f>H61+K61</f>
        <v>7596850</v>
      </c>
      <c r="F61" s="16"/>
      <c r="G61" s="16">
        <f>SUM(H61:I61)</f>
        <v>7484215</v>
      </c>
      <c r="H61" s="16">
        <f>SUM(H63:H64)</f>
        <v>7484215</v>
      </c>
      <c r="I61" s="16"/>
      <c r="J61" s="16">
        <f>SUM(K61:L61)</f>
        <v>112635</v>
      </c>
      <c r="K61" s="72">
        <f>SUM(K63:K64)</f>
        <v>112635</v>
      </c>
      <c r="L61" s="72"/>
      <c r="M61" s="16">
        <f>M63+M64</f>
        <v>0</v>
      </c>
    </row>
    <row r="62" spans="1:13" s="7" customFormat="1" ht="12.75" customHeight="1" x14ac:dyDescent="0.2">
      <c r="A62" s="3"/>
      <c r="B62" s="40"/>
      <c r="C62" s="57" t="s">
        <v>41</v>
      </c>
      <c r="D62" s="16">
        <f t="shared" si="17"/>
        <v>0</v>
      </c>
      <c r="E62" s="16">
        <f t="shared" si="18"/>
        <v>0</v>
      </c>
      <c r="F62" s="16"/>
      <c r="G62" s="16"/>
      <c r="H62" s="12"/>
      <c r="I62" s="12"/>
      <c r="J62" s="16"/>
      <c r="K62" s="12"/>
      <c r="L62" s="12"/>
      <c r="M62" s="12"/>
    </row>
    <row r="63" spans="1:13" s="7" customFormat="1" ht="13.5" customHeight="1" x14ac:dyDescent="0.2">
      <c r="A63" s="3"/>
      <c r="B63" s="40"/>
      <c r="C63" s="57" t="s">
        <v>42</v>
      </c>
      <c r="D63" s="16">
        <f t="shared" si="17"/>
        <v>7330050</v>
      </c>
      <c r="E63" s="16">
        <f>SUM(H63,K63)</f>
        <v>7330050</v>
      </c>
      <c r="F63" s="16"/>
      <c r="G63" s="16">
        <f>SUM(H63:I63)</f>
        <v>7226215</v>
      </c>
      <c r="H63" s="12">
        <v>7226215</v>
      </c>
      <c r="I63" s="12"/>
      <c r="J63" s="16">
        <f>SUM(K63:L63)</f>
        <v>103835</v>
      </c>
      <c r="K63" s="12">
        <v>103835</v>
      </c>
      <c r="L63" s="12"/>
      <c r="M63" s="12"/>
    </row>
    <row r="64" spans="1:13" s="7" customFormat="1" ht="13.5" customHeight="1" x14ac:dyDescent="0.2">
      <c r="A64" s="3"/>
      <c r="B64" s="40"/>
      <c r="C64" s="57" t="s">
        <v>43</v>
      </c>
      <c r="D64" s="16">
        <f t="shared" si="17"/>
        <v>266800</v>
      </c>
      <c r="E64" s="16">
        <f>SUM(H64,K64)</f>
        <v>266800</v>
      </c>
      <c r="F64" s="16"/>
      <c r="G64" s="16">
        <f>SUM(H64:I64)</f>
        <v>258000</v>
      </c>
      <c r="H64" s="12">
        <v>258000</v>
      </c>
      <c r="I64" s="12"/>
      <c r="J64" s="16">
        <f>SUM(K64:L64)</f>
        <v>8800</v>
      </c>
      <c r="K64" s="12">
        <v>8800</v>
      </c>
      <c r="L64" s="12"/>
      <c r="M64" s="12"/>
    </row>
    <row r="65" spans="1:13" s="7" customFormat="1" ht="14.25" customHeight="1" x14ac:dyDescent="0.2">
      <c r="A65" s="3"/>
      <c r="B65" s="40">
        <v>75045</v>
      </c>
      <c r="C65" s="52" t="s">
        <v>38</v>
      </c>
      <c r="D65" s="95">
        <f t="shared" si="17"/>
        <v>212640</v>
      </c>
      <c r="E65" s="95">
        <f t="shared" si="18"/>
        <v>104000</v>
      </c>
      <c r="F65" s="95">
        <f>SUM(F66)</f>
        <v>108640</v>
      </c>
      <c r="G65" s="12"/>
      <c r="H65" s="12"/>
      <c r="I65" s="12"/>
      <c r="J65" s="96">
        <f>SUM(J66)</f>
        <v>212640</v>
      </c>
      <c r="K65" s="96">
        <f>SUM(K66)</f>
        <v>104000</v>
      </c>
      <c r="L65" s="96">
        <f>SUM(L66)</f>
        <v>108640</v>
      </c>
      <c r="M65" s="12"/>
    </row>
    <row r="66" spans="1:13" s="7" customFormat="1" ht="14.25" customHeight="1" x14ac:dyDescent="0.2">
      <c r="A66" s="3"/>
      <c r="B66" s="40"/>
      <c r="C66" s="38" t="s">
        <v>28</v>
      </c>
      <c r="D66" s="16">
        <f t="shared" si="17"/>
        <v>212640</v>
      </c>
      <c r="E66" s="16">
        <f t="shared" si="18"/>
        <v>104000</v>
      </c>
      <c r="F66" s="16">
        <f>SUM(F68)</f>
        <v>108640</v>
      </c>
      <c r="G66" s="16"/>
      <c r="H66" s="16"/>
      <c r="I66" s="16"/>
      <c r="J66" s="16">
        <f>SUM(J68)</f>
        <v>212640</v>
      </c>
      <c r="K66" s="16">
        <f>SUM(K68)</f>
        <v>104000</v>
      </c>
      <c r="L66" s="16">
        <f>SUM(L68)</f>
        <v>108640</v>
      </c>
      <c r="M66" s="16">
        <f>SUM(M68)</f>
        <v>0</v>
      </c>
    </row>
    <row r="67" spans="1:13" s="7" customFormat="1" x14ac:dyDescent="0.2">
      <c r="A67" s="3"/>
      <c r="B67" s="40"/>
      <c r="C67" s="38" t="s">
        <v>0</v>
      </c>
      <c r="D67" s="16">
        <f t="shared" si="17"/>
        <v>0</v>
      </c>
      <c r="E67" s="16">
        <f t="shared" si="18"/>
        <v>0</v>
      </c>
      <c r="F67" s="16"/>
      <c r="G67" s="12"/>
      <c r="H67" s="12"/>
      <c r="I67" s="12"/>
      <c r="J67" s="12"/>
      <c r="K67" s="12"/>
      <c r="L67" s="12"/>
      <c r="M67" s="12"/>
    </row>
    <row r="68" spans="1:13" s="7" customFormat="1" ht="13.5" customHeight="1" x14ac:dyDescent="0.2">
      <c r="A68" s="3"/>
      <c r="B68" s="40"/>
      <c r="C68" s="39" t="s">
        <v>40</v>
      </c>
      <c r="D68" s="16">
        <f t="shared" si="17"/>
        <v>212640</v>
      </c>
      <c r="E68" s="16">
        <f t="shared" si="18"/>
        <v>104000</v>
      </c>
      <c r="F68" s="16">
        <f>SUM(I68,L68)</f>
        <v>108640</v>
      </c>
      <c r="G68" s="16"/>
      <c r="H68" s="16"/>
      <c r="I68" s="16"/>
      <c r="J68" s="16">
        <f>SUM(K68:L68)</f>
        <v>212640</v>
      </c>
      <c r="K68" s="16">
        <f>SUM(K70:K71)</f>
        <v>104000</v>
      </c>
      <c r="L68" s="16">
        <v>108640</v>
      </c>
      <c r="M68" s="16">
        <f>M70+M71</f>
        <v>0</v>
      </c>
    </row>
    <row r="69" spans="1:13" s="7" customFormat="1" ht="12.75" customHeight="1" x14ac:dyDescent="0.2">
      <c r="A69" s="3"/>
      <c r="B69" s="40"/>
      <c r="C69" s="57" t="s">
        <v>41</v>
      </c>
      <c r="D69" s="16">
        <f t="shared" si="17"/>
        <v>0</v>
      </c>
      <c r="E69" s="16">
        <f t="shared" si="18"/>
        <v>0</v>
      </c>
      <c r="F69" s="16"/>
      <c r="G69" s="12"/>
      <c r="H69" s="12"/>
      <c r="I69" s="12"/>
      <c r="J69" s="12"/>
      <c r="K69" s="12"/>
      <c r="L69" s="12"/>
      <c r="M69" s="12"/>
    </row>
    <row r="70" spans="1:13" s="7" customFormat="1" ht="13.5" customHeight="1" x14ac:dyDescent="0.2">
      <c r="A70" s="3"/>
      <c r="B70" s="3"/>
      <c r="C70" s="57" t="s">
        <v>42</v>
      </c>
      <c r="D70" s="16">
        <f>SUM(E70:F70)</f>
        <v>172940</v>
      </c>
      <c r="E70" s="16">
        <f>SUM(H70,K70)</f>
        <v>64300</v>
      </c>
      <c r="F70" s="16">
        <f>SUM(I70,L70)</f>
        <v>108640</v>
      </c>
      <c r="G70" s="12"/>
      <c r="H70" s="12"/>
      <c r="I70" s="12"/>
      <c r="J70" s="12">
        <f>SUM(K70:L70)</f>
        <v>172940</v>
      </c>
      <c r="K70" s="12">
        <v>64300</v>
      </c>
      <c r="L70" s="12">
        <v>108640</v>
      </c>
      <c r="M70" s="12"/>
    </row>
    <row r="71" spans="1:13" s="7" customFormat="1" ht="13.5" customHeight="1" x14ac:dyDescent="0.2">
      <c r="A71" s="3"/>
      <c r="B71" s="3"/>
      <c r="C71" s="57" t="s">
        <v>43</v>
      </c>
      <c r="D71" s="16">
        <f>SUM(E71:F71)</f>
        <v>39700</v>
      </c>
      <c r="E71" s="16">
        <f t="shared" si="18"/>
        <v>39700</v>
      </c>
      <c r="F71" s="16"/>
      <c r="G71" s="12"/>
      <c r="H71" s="12"/>
      <c r="I71" s="12"/>
      <c r="J71" s="12">
        <f>SUM(K71:L71)</f>
        <v>39700</v>
      </c>
      <c r="K71" s="12">
        <v>39700</v>
      </c>
      <c r="L71" s="12"/>
      <c r="M71" s="12"/>
    </row>
    <row r="72" spans="1:13" s="7" customFormat="1" ht="6.75" customHeight="1" x14ac:dyDescent="0.2">
      <c r="A72" s="4"/>
      <c r="B72" s="4"/>
      <c r="C72" s="110"/>
      <c r="D72" s="55">
        <f t="shared" si="17"/>
        <v>0</v>
      </c>
      <c r="E72" s="55"/>
      <c r="F72" s="55"/>
      <c r="G72" s="59"/>
      <c r="H72" s="59"/>
      <c r="I72" s="59"/>
      <c r="J72" s="59"/>
      <c r="K72" s="59"/>
      <c r="L72" s="59"/>
      <c r="M72" s="12"/>
    </row>
    <row r="73" spans="1:13" s="7" customFormat="1" ht="27" customHeight="1" x14ac:dyDescent="0.2">
      <c r="A73" s="22">
        <v>751</v>
      </c>
      <c r="B73" s="22"/>
      <c r="C73" s="30" t="s">
        <v>11</v>
      </c>
      <c r="D73" s="24">
        <f>SUM(D74)</f>
        <v>142691</v>
      </c>
      <c r="E73" s="24">
        <f t="shared" ref="E73:M74" si="20">SUM(E74)</f>
        <v>142691</v>
      </c>
      <c r="F73" s="24">
        <f t="shared" si="20"/>
        <v>0</v>
      </c>
      <c r="G73" s="24">
        <f t="shared" si="20"/>
        <v>142691</v>
      </c>
      <c r="H73" s="24">
        <f t="shared" si="20"/>
        <v>142691</v>
      </c>
      <c r="I73" s="24">
        <f t="shared" si="20"/>
        <v>0</v>
      </c>
      <c r="J73" s="24">
        <f t="shared" si="20"/>
        <v>0</v>
      </c>
      <c r="K73" s="24">
        <f t="shared" si="20"/>
        <v>0</v>
      </c>
      <c r="L73" s="24">
        <f t="shared" si="20"/>
        <v>0</v>
      </c>
      <c r="M73" s="24">
        <f t="shared" si="20"/>
        <v>0</v>
      </c>
    </row>
    <row r="74" spans="1:13" s="13" customFormat="1" ht="26.25" customHeight="1" x14ac:dyDescent="0.2">
      <c r="A74" s="5"/>
      <c r="B74" s="41">
        <v>75101</v>
      </c>
      <c r="C74" s="42" t="s">
        <v>23</v>
      </c>
      <c r="D74" s="98">
        <f>SUM(D75)</f>
        <v>142691</v>
      </c>
      <c r="E74" s="98">
        <f t="shared" si="20"/>
        <v>142691</v>
      </c>
      <c r="F74" s="98">
        <f t="shared" si="20"/>
        <v>0</v>
      </c>
      <c r="G74" s="98">
        <f t="shared" si="20"/>
        <v>142691</v>
      </c>
      <c r="H74" s="98">
        <f t="shared" si="20"/>
        <v>142691</v>
      </c>
      <c r="I74" s="14"/>
      <c r="J74" s="14"/>
      <c r="K74" s="14"/>
      <c r="L74" s="14"/>
      <c r="M74" s="14"/>
    </row>
    <row r="75" spans="1:13" s="13" customFormat="1" ht="14.25" customHeight="1" x14ac:dyDescent="0.2">
      <c r="A75" s="5"/>
      <c r="B75" s="41"/>
      <c r="C75" s="38" t="s">
        <v>28</v>
      </c>
      <c r="D75" s="17">
        <f>SUM(D77)</f>
        <v>142691</v>
      </c>
      <c r="E75" s="17">
        <f>SUM(E77)</f>
        <v>142691</v>
      </c>
      <c r="F75" s="17">
        <f>SUM(F77)</f>
        <v>0</v>
      </c>
      <c r="G75" s="17">
        <f>SUM(G77)</f>
        <v>142691</v>
      </c>
      <c r="H75" s="17">
        <f>SUM(H77)</f>
        <v>142691</v>
      </c>
      <c r="I75" s="17"/>
      <c r="J75" s="17"/>
      <c r="K75" s="17"/>
      <c r="L75" s="17"/>
      <c r="M75" s="17">
        <f>M77</f>
        <v>0</v>
      </c>
    </row>
    <row r="76" spans="1:13" s="13" customFormat="1" ht="12.75" customHeight="1" x14ac:dyDescent="0.2">
      <c r="A76" s="5"/>
      <c r="B76" s="41"/>
      <c r="C76" s="38" t="s">
        <v>0</v>
      </c>
      <c r="D76" s="17"/>
      <c r="E76" s="17"/>
      <c r="F76" s="17"/>
      <c r="G76" s="14"/>
      <c r="H76" s="14"/>
      <c r="I76" s="14"/>
      <c r="J76" s="14"/>
      <c r="K76" s="14"/>
      <c r="L76" s="14"/>
      <c r="M76" s="14"/>
    </row>
    <row r="77" spans="1:13" s="13" customFormat="1" ht="13.5" customHeight="1" x14ac:dyDescent="0.2">
      <c r="A77" s="5"/>
      <c r="B77" s="41"/>
      <c r="C77" s="39" t="s">
        <v>40</v>
      </c>
      <c r="D77" s="17">
        <f>SUM(G77)</f>
        <v>142691</v>
      </c>
      <c r="E77" s="17">
        <f>SUM(H77)</f>
        <v>142691</v>
      </c>
      <c r="F77" s="17"/>
      <c r="G77" s="17">
        <f>SUM(H77:I77)</f>
        <v>142691</v>
      </c>
      <c r="H77" s="17">
        <f>SUM(H79:H80)</f>
        <v>142691</v>
      </c>
      <c r="I77" s="17"/>
      <c r="J77" s="17"/>
      <c r="K77" s="17"/>
      <c r="L77" s="17"/>
      <c r="M77" s="17">
        <f>M79+M80</f>
        <v>0</v>
      </c>
    </row>
    <row r="78" spans="1:13" s="13" customFormat="1" ht="12.75" customHeight="1" x14ac:dyDescent="0.2">
      <c r="A78" s="5"/>
      <c r="B78" s="41"/>
      <c r="C78" s="57" t="s">
        <v>41</v>
      </c>
      <c r="D78" s="17"/>
      <c r="E78" s="17"/>
      <c r="F78" s="17"/>
      <c r="G78" s="17">
        <f>SUM(H78:I78)</f>
        <v>0</v>
      </c>
      <c r="H78" s="14"/>
      <c r="I78" s="14"/>
      <c r="J78" s="14"/>
      <c r="K78" s="14"/>
      <c r="L78" s="14"/>
      <c r="M78" s="14"/>
    </row>
    <row r="79" spans="1:13" s="13" customFormat="1" ht="13.5" customHeight="1" x14ac:dyDescent="0.2">
      <c r="A79" s="5"/>
      <c r="B79" s="41"/>
      <c r="C79" s="57" t="s">
        <v>42</v>
      </c>
      <c r="D79" s="17">
        <f>SUM(G79,J79)</f>
        <v>63080</v>
      </c>
      <c r="E79" s="17">
        <f>SUM(H79,K79)</f>
        <v>63080</v>
      </c>
      <c r="F79" s="17"/>
      <c r="G79" s="17">
        <f>SUM(H79:I79)</f>
        <v>63080</v>
      </c>
      <c r="H79" s="14">
        <v>63080</v>
      </c>
      <c r="I79" s="14"/>
      <c r="J79" s="14"/>
      <c r="K79" s="14"/>
      <c r="L79" s="14"/>
      <c r="M79" s="14"/>
    </row>
    <row r="80" spans="1:13" s="99" customFormat="1" ht="13.5" customHeight="1" x14ac:dyDescent="0.2">
      <c r="A80" s="5"/>
      <c r="B80" s="41"/>
      <c r="C80" s="57" t="s">
        <v>43</v>
      </c>
      <c r="D80" s="17">
        <f>SUM(G80,J80)</f>
        <v>79611</v>
      </c>
      <c r="E80" s="17">
        <f>SUM(H80,K80)</f>
        <v>79611</v>
      </c>
      <c r="F80" s="17"/>
      <c r="G80" s="17">
        <f>SUM(H80:I80)</f>
        <v>79611</v>
      </c>
      <c r="H80" s="14">
        <v>79611</v>
      </c>
      <c r="I80" s="14"/>
      <c r="J80" s="14"/>
      <c r="K80" s="14"/>
      <c r="L80" s="14"/>
      <c r="M80" s="14"/>
    </row>
    <row r="81" spans="1:13" s="99" customFormat="1" ht="6.75" customHeight="1" x14ac:dyDescent="0.2">
      <c r="A81" s="5"/>
      <c r="B81" s="41"/>
      <c r="C81" s="57"/>
      <c r="D81" s="17"/>
      <c r="E81" s="17"/>
      <c r="F81" s="17"/>
      <c r="G81" s="17"/>
      <c r="H81" s="14"/>
      <c r="I81" s="14"/>
      <c r="J81" s="14"/>
      <c r="K81" s="14"/>
      <c r="L81" s="14"/>
      <c r="M81" s="14"/>
    </row>
    <row r="82" spans="1:13" s="7" customFormat="1" ht="15" customHeight="1" x14ac:dyDescent="0.2">
      <c r="A82" s="22">
        <v>752</v>
      </c>
      <c r="B82" s="22"/>
      <c r="C82" s="47" t="s">
        <v>32</v>
      </c>
      <c r="D82" s="24">
        <f>SUM(D83)</f>
        <v>1700</v>
      </c>
      <c r="E82" s="24">
        <f t="shared" ref="E82:L82" si="21">SUM(E83)</f>
        <v>1700</v>
      </c>
      <c r="F82" s="24">
        <f t="shared" si="21"/>
        <v>0</v>
      </c>
      <c r="G82" s="24">
        <f t="shared" si="21"/>
        <v>0</v>
      </c>
      <c r="H82" s="24">
        <f t="shared" si="21"/>
        <v>0</v>
      </c>
      <c r="I82" s="24">
        <f t="shared" si="21"/>
        <v>0</v>
      </c>
      <c r="J82" s="24">
        <f t="shared" si="21"/>
        <v>1700</v>
      </c>
      <c r="K82" s="24">
        <f t="shared" si="21"/>
        <v>1700</v>
      </c>
      <c r="L82" s="24">
        <f t="shared" si="21"/>
        <v>0</v>
      </c>
      <c r="M82" s="25">
        <f>SUM(M83)</f>
        <v>0</v>
      </c>
    </row>
    <row r="83" spans="1:13" s="7" customFormat="1" ht="14.25" customHeight="1" x14ac:dyDescent="0.2">
      <c r="A83" s="5"/>
      <c r="B83" s="41">
        <v>75212</v>
      </c>
      <c r="C83" s="48" t="s">
        <v>33</v>
      </c>
      <c r="D83" s="98">
        <f t="shared" ref="D83:E86" si="22">SUM(G83,J83)</f>
        <v>1700</v>
      </c>
      <c r="E83" s="98">
        <f t="shared" si="22"/>
        <v>1700</v>
      </c>
      <c r="F83" s="17"/>
      <c r="G83" s="14"/>
      <c r="H83" s="14"/>
      <c r="I83" s="14"/>
      <c r="J83" s="97">
        <f>SUM(J84)</f>
        <v>1700</v>
      </c>
      <c r="K83" s="97">
        <f>SUM(K84)</f>
        <v>1700</v>
      </c>
      <c r="L83" s="14"/>
      <c r="M83" s="14"/>
    </row>
    <row r="84" spans="1:13" s="7" customFormat="1" ht="13.5" customHeight="1" x14ac:dyDescent="0.2">
      <c r="A84" s="5"/>
      <c r="B84" s="41"/>
      <c r="C84" s="38" t="s">
        <v>28</v>
      </c>
      <c r="D84" s="17">
        <f t="shared" si="22"/>
        <v>1700</v>
      </c>
      <c r="E84" s="17">
        <f t="shared" si="22"/>
        <v>1700</v>
      </c>
      <c r="F84" s="17"/>
      <c r="G84" s="17"/>
      <c r="H84" s="17"/>
      <c r="I84" s="17"/>
      <c r="J84" s="17">
        <f>SUM(J86)</f>
        <v>1700</v>
      </c>
      <c r="K84" s="17">
        <f>SUM(K86)</f>
        <v>1700</v>
      </c>
      <c r="L84" s="17"/>
      <c r="M84" s="17">
        <f>M83</f>
        <v>0</v>
      </c>
    </row>
    <row r="85" spans="1:13" s="7" customFormat="1" ht="12.75" customHeight="1" x14ac:dyDescent="0.2">
      <c r="A85" s="5"/>
      <c r="B85" s="41"/>
      <c r="C85" s="38" t="s">
        <v>0</v>
      </c>
      <c r="D85" s="17">
        <f t="shared" si="22"/>
        <v>0</v>
      </c>
      <c r="E85" s="17">
        <f t="shared" si="22"/>
        <v>0</v>
      </c>
      <c r="F85" s="17"/>
      <c r="G85" s="17"/>
      <c r="H85" s="17"/>
      <c r="I85" s="17"/>
      <c r="J85" s="17"/>
      <c r="K85" s="17"/>
      <c r="L85" s="17"/>
      <c r="M85" s="17"/>
    </row>
    <row r="86" spans="1:13" s="51" customFormat="1" ht="13.5" customHeight="1" x14ac:dyDescent="0.2">
      <c r="A86" s="5"/>
      <c r="B86" s="41"/>
      <c r="C86" s="39" t="s">
        <v>40</v>
      </c>
      <c r="D86" s="17">
        <f t="shared" si="22"/>
        <v>1700</v>
      </c>
      <c r="E86" s="17">
        <f t="shared" si="22"/>
        <v>1700</v>
      </c>
      <c r="F86" s="16"/>
      <c r="G86" s="16"/>
      <c r="H86" s="16"/>
      <c r="I86" s="16"/>
      <c r="J86" s="16">
        <f>SUM(K86:L86)</f>
        <v>1700</v>
      </c>
      <c r="K86" s="16">
        <v>1700</v>
      </c>
      <c r="L86" s="16"/>
      <c r="M86" s="17"/>
    </row>
    <row r="87" spans="1:13" s="7" customFormat="1" ht="12.75" customHeight="1" x14ac:dyDescent="0.2">
      <c r="A87" s="5"/>
      <c r="B87" s="41"/>
      <c r="C87" s="57" t="s">
        <v>41</v>
      </c>
      <c r="D87" s="16"/>
      <c r="E87" s="16"/>
      <c r="F87" s="16"/>
      <c r="G87" s="12"/>
      <c r="H87" s="12"/>
      <c r="I87" s="12"/>
      <c r="J87" s="12"/>
      <c r="K87" s="12"/>
      <c r="L87" s="12"/>
      <c r="M87" s="17"/>
    </row>
    <row r="88" spans="1:13" s="51" customFormat="1" ht="13.5" customHeight="1" x14ac:dyDescent="0.2">
      <c r="A88" s="5"/>
      <c r="B88" s="41"/>
      <c r="C88" s="108" t="s">
        <v>43</v>
      </c>
      <c r="D88" s="16">
        <f>SUM(J88)</f>
        <v>1700</v>
      </c>
      <c r="E88" s="16">
        <f>SUM(K88)</f>
        <v>1700</v>
      </c>
      <c r="F88" s="16"/>
      <c r="G88" s="12"/>
      <c r="H88" s="12"/>
      <c r="I88" s="12"/>
      <c r="J88" s="12">
        <f>SUM(K88)</f>
        <v>1700</v>
      </c>
      <c r="K88" s="12">
        <v>1700</v>
      </c>
      <c r="L88" s="12"/>
      <c r="M88" s="17"/>
    </row>
    <row r="89" spans="1:13" s="51" customFormat="1" ht="6.75" customHeight="1" x14ac:dyDescent="0.2">
      <c r="A89" s="5"/>
      <c r="B89" s="41"/>
      <c r="C89" s="108"/>
      <c r="D89" s="16"/>
      <c r="E89" s="16"/>
      <c r="F89" s="16"/>
      <c r="G89" s="12"/>
      <c r="H89" s="12"/>
      <c r="I89" s="12"/>
      <c r="J89" s="12"/>
      <c r="K89" s="12"/>
      <c r="L89" s="12"/>
      <c r="M89" s="17"/>
    </row>
    <row r="90" spans="1:13" s="7" customFormat="1" ht="15" customHeight="1" x14ac:dyDescent="0.2">
      <c r="A90" s="22">
        <v>754</v>
      </c>
      <c r="B90" s="22"/>
      <c r="C90" s="23" t="s">
        <v>9</v>
      </c>
      <c r="D90" s="24">
        <f t="shared" ref="D90:L90" si="23">SUM(D91,D99)</f>
        <v>62263449</v>
      </c>
      <c r="E90" s="24">
        <f t="shared" si="23"/>
        <v>62263449</v>
      </c>
      <c r="F90" s="24">
        <f t="shared" si="23"/>
        <v>0</v>
      </c>
      <c r="G90" s="24">
        <f t="shared" si="23"/>
        <v>1000</v>
      </c>
      <c r="H90" s="24">
        <f t="shared" si="23"/>
        <v>1000</v>
      </c>
      <c r="I90" s="24">
        <f t="shared" si="23"/>
        <v>0</v>
      </c>
      <c r="J90" s="24">
        <f t="shared" si="23"/>
        <v>62262449</v>
      </c>
      <c r="K90" s="24">
        <f t="shared" si="23"/>
        <v>62262449</v>
      </c>
      <c r="L90" s="24">
        <f t="shared" si="23"/>
        <v>0</v>
      </c>
      <c r="M90" s="25" t="e">
        <f>SUM(#REF!,M91)</f>
        <v>#REF!</v>
      </c>
    </row>
    <row r="91" spans="1:13" s="7" customFormat="1" ht="14.25" customHeight="1" x14ac:dyDescent="0.2">
      <c r="A91" s="3"/>
      <c r="B91" s="40">
        <v>75411</v>
      </c>
      <c r="C91" s="37" t="s">
        <v>19</v>
      </c>
      <c r="D91" s="95">
        <f>SUM(G91,J91)</f>
        <v>62262449</v>
      </c>
      <c r="E91" s="95">
        <f>SUM(H91,K91)</f>
        <v>62262449</v>
      </c>
      <c r="F91" s="16"/>
      <c r="G91" s="12"/>
      <c r="H91" s="12"/>
      <c r="I91" s="12"/>
      <c r="J91" s="96">
        <f>SUM(J92)</f>
        <v>62262449</v>
      </c>
      <c r="K91" s="96">
        <f>SUM(K92)</f>
        <v>62262449</v>
      </c>
      <c r="L91" s="12"/>
      <c r="M91" s="12"/>
    </row>
    <row r="92" spans="1:13" s="7" customFormat="1" ht="13.5" customHeight="1" x14ac:dyDescent="0.2">
      <c r="A92" s="3"/>
      <c r="B92" s="40"/>
      <c r="C92" s="38" t="s">
        <v>28</v>
      </c>
      <c r="D92" s="16">
        <f t="shared" ref="D92:D104" si="24">SUM(G92,J92)</f>
        <v>62262449</v>
      </c>
      <c r="E92" s="16">
        <f t="shared" ref="E92:E103" si="25">SUM(H92,K92)</f>
        <v>62262449</v>
      </c>
      <c r="F92" s="16"/>
      <c r="G92" s="16"/>
      <c r="H92" s="16"/>
      <c r="I92" s="16"/>
      <c r="J92" s="16">
        <f>SUM(K92:L92)</f>
        <v>62262449</v>
      </c>
      <c r="K92" s="16">
        <f>K94+K98</f>
        <v>62262449</v>
      </c>
      <c r="L92" s="16"/>
      <c r="M92" s="16">
        <f>M94+M98</f>
        <v>0</v>
      </c>
    </row>
    <row r="93" spans="1:13" s="7" customFormat="1" x14ac:dyDescent="0.2">
      <c r="A93" s="3"/>
      <c r="B93" s="40"/>
      <c r="C93" s="38" t="s">
        <v>0</v>
      </c>
      <c r="D93" s="16">
        <f t="shared" si="24"/>
        <v>0</v>
      </c>
      <c r="E93" s="16">
        <f t="shared" si="25"/>
        <v>0</v>
      </c>
      <c r="F93" s="16"/>
      <c r="G93" s="12"/>
      <c r="H93" s="12"/>
      <c r="I93" s="12"/>
      <c r="J93" s="12"/>
      <c r="K93" s="12"/>
      <c r="L93" s="12"/>
      <c r="M93" s="12"/>
    </row>
    <row r="94" spans="1:13" s="7" customFormat="1" ht="13.5" customHeight="1" x14ac:dyDescent="0.2">
      <c r="A94" s="3"/>
      <c r="B94" s="40"/>
      <c r="C94" s="39" t="s">
        <v>40</v>
      </c>
      <c r="D94" s="16">
        <f t="shared" si="24"/>
        <v>60014449</v>
      </c>
      <c r="E94" s="16">
        <f t="shared" si="25"/>
        <v>60014449</v>
      </c>
      <c r="F94" s="16"/>
      <c r="G94" s="16"/>
      <c r="H94" s="16"/>
      <c r="I94" s="16"/>
      <c r="J94" s="16">
        <f>SUM(K94:L94)</f>
        <v>60014449</v>
      </c>
      <c r="K94" s="16">
        <f>SUM(K96:K97)</f>
        <v>60014449</v>
      </c>
      <c r="L94" s="16"/>
      <c r="M94" s="12"/>
    </row>
    <row r="95" spans="1:13" s="7" customFormat="1" x14ac:dyDescent="0.2">
      <c r="A95" s="3"/>
      <c r="B95" s="40"/>
      <c r="C95" s="57" t="s">
        <v>41</v>
      </c>
      <c r="D95" s="16">
        <f t="shared" si="24"/>
        <v>0</v>
      </c>
      <c r="E95" s="16">
        <f t="shared" si="25"/>
        <v>0</v>
      </c>
      <c r="F95" s="16"/>
      <c r="G95" s="12"/>
      <c r="H95" s="12"/>
      <c r="I95" s="12"/>
      <c r="J95" s="16">
        <f>SUM(K95:L95)</f>
        <v>0</v>
      </c>
      <c r="K95" s="12"/>
      <c r="L95" s="12"/>
      <c r="M95" s="12"/>
    </row>
    <row r="96" spans="1:13" s="7" customFormat="1" ht="13.5" customHeight="1" x14ac:dyDescent="0.2">
      <c r="A96" s="3"/>
      <c r="B96" s="40"/>
      <c r="C96" s="57" t="s">
        <v>42</v>
      </c>
      <c r="D96" s="16">
        <f t="shared" si="24"/>
        <v>56172620</v>
      </c>
      <c r="E96" s="16">
        <f t="shared" si="25"/>
        <v>56172620</v>
      </c>
      <c r="F96" s="16"/>
      <c r="G96" s="12"/>
      <c r="H96" s="12"/>
      <c r="I96" s="12"/>
      <c r="J96" s="16">
        <f>SUM(K96:L96)</f>
        <v>56172620</v>
      </c>
      <c r="K96" s="12">
        <v>56172620</v>
      </c>
      <c r="L96" s="12"/>
      <c r="M96" s="12"/>
    </row>
    <row r="97" spans="1:13" s="7" customFormat="1" ht="13.5" customHeight="1" x14ac:dyDescent="0.2">
      <c r="A97" s="3"/>
      <c r="B97" s="3"/>
      <c r="C97" s="57" t="s">
        <v>43</v>
      </c>
      <c r="D97" s="16">
        <f t="shared" si="24"/>
        <v>3841829</v>
      </c>
      <c r="E97" s="16">
        <f t="shared" si="25"/>
        <v>3841829</v>
      </c>
      <c r="F97" s="16"/>
      <c r="G97" s="12"/>
      <c r="H97" s="12"/>
      <c r="I97" s="12"/>
      <c r="J97" s="16">
        <f>SUM(K97:L97)</f>
        <v>3841829</v>
      </c>
      <c r="K97" s="12">
        <v>3841829</v>
      </c>
      <c r="L97" s="12"/>
      <c r="M97" s="12"/>
    </row>
    <row r="98" spans="1:13" s="7" customFormat="1" ht="13.5" customHeight="1" x14ac:dyDescent="0.2">
      <c r="A98" s="3"/>
      <c r="B98" s="3"/>
      <c r="C98" s="39" t="s">
        <v>45</v>
      </c>
      <c r="D98" s="16">
        <f t="shared" si="24"/>
        <v>2248000</v>
      </c>
      <c r="E98" s="16">
        <f t="shared" si="25"/>
        <v>2248000</v>
      </c>
      <c r="F98" s="16"/>
      <c r="G98" s="12"/>
      <c r="H98" s="12"/>
      <c r="I98" s="12"/>
      <c r="J98" s="16">
        <f>SUM(K98:L98)</f>
        <v>2248000</v>
      </c>
      <c r="K98" s="12">
        <v>2248000</v>
      </c>
      <c r="L98" s="12"/>
      <c r="M98" s="12"/>
    </row>
    <row r="99" spans="1:13" s="7" customFormat="1" ht="13.5" customHeight="1" x14ac:dyDescent="0.2">
      <c r="A99" s="3"/>
      <c r="B99" s="40">
        <v>75414</v>
      </c>
      <c r="C99" s="37" t="s">
        <v>18</v>
      </c>
      <c r="D99" s="95">
        <f t="shared" si="24"/>
        <v>1000</v>
      </c>
      <c r="E99" s="95">
        <f t="shared" si="25"/>
        <v>1000</v>
      </c>
      <c r="F99" s="16"/>
      <c r="G99" s="96">
        <f>SUM(G100)</f>
        <v>1000</v>
      </c>
      <c r="H99" s="96">
        <f>SUM(H100)</f>
        <v>1000</v>
      </c>
      <c r="I99" s="12"/>
      <c r="J99" s="12"/>
      <c r="K99" s="12"/>
      <c r="L99" s="12"/>
      <c r="M99" s="12"/>
    </row>
    <row r="100" spans="1:13" s="7" customFormat="1" ht="14.25" customHeight="1" x14ac:dyDescent="0.2">
      <c r="A100" s="3"/>
      <c r="B100" s="40"/>
      <c r="C100" s="38" t="s">
        <v>28</v>
      </c>
      <c r="D100" s="16">
        <f t="shared" si="24"/>
        <v>1000</v>
      </c>
      <c r="E100" s="16">
        <f t="shared" si="25"/>
        <v>1000</v>
      </c>
      <c r="F100" s="16"/>
      <c r="G100" s="16">
        <f>SUM(G102)</f>
        <v>1000</v>
      </c>
      <c r="H100" s="16">
        <f>SUM(H102)</f>
        <v>1000</v>
      </c>
      <c r="I100" s="16"/>
      <c r="J100" s="16"/>
      <c r="K100" s="16"/>
      <c r="L100" s="16"/>
      <c r="M100" s="55">
        <f>M99</f>
        <v>0</v>
      </c>
    </row>
    <row r="101" spans="1:13" s="7" customFormat="1" x14ac:dyDescent="0.2">
      <c r="A101" s="3"/>
      <c r="B101" s="40"/>
      <c r="C101" s="38" t="s">
        <v>0</v>
      </c>
      <c r="D101" s="16">
        <f t="shared" si="24"/>
        <v>0</v>
      </c>
      <c r="E101" s="16">
        <f t="shared" si="25"/>
        <v>0</v>
      </c>
      <c r="F101" s="16"/>
      <c r="G101" s="16"/>
      <c r="H101" s="16"/>
      <c r="I101" s="16"/>
      <c r="J101" s="16"/>
      <c r="K101" s="16"/>
      <c r="L101" s="16"/>
      <c r="M101" s="16"/>
    </row>
    <row r="102" spans="1:13" s="7" customFormat="1" ht="13.5" customHeight="1" x14ac:dyDescent="0.2">
      <c r="A102" s="3"/>
      <c r="B102" s="40"/>
      <c r="C102" s="39" t="s">
        <v>40</v>
      </c>
      <c r="D102" s="16">
        <f t="shared" si="24"/>
        <v>1000</v>
      </c>
      <c r="E102" s="16">
        <f t="shared" si="25"/>
        <v>1000</v>
      </c>
      <c r="F102" s="16"/>
      <c r="G102" s="16">
        <f>SUM(H102:I102)</f>
        <v>1000</v>
      </c>
      <c r="H102" s="16">
        <f>H104</f>
        <v>1000</v>
      </c>
      <c r="I102" s="16"/>
      <c r="J102" s="16"/>
      <c r="K102" s="16"/>
      <c r="L102" s="16"/>
      <c r="M102" s="16"/>
    </row>
    <row r="103" spans="1:13" s="7" customFormat="1" x14ac:dyDescent="0.2">
      <c r="A103" s="3"/>
      <c r="B103" s="40"/>
      <c r="C103" s="57" t="s">
        <v>41</v>
      </c>
      <c r="D103" s="16">
        <f t="shared" si="24"/>
        <v>0</v>
      </c>
      <c r="E103" s="16">
        <f t="shared" si="25"/>
        <v>0</v>
      </c>
      <c r="F103" s="16"/>
      <c r="G103" s="16"/>
      <c r="H103" s="16"/>
      <c r="I103" s="16"/>
      <c r="J103" s="16"/>
      <c r="K103" s="16"/>
      <c r="L103" s="16"/>
      <c r="M103" s="16"/>
    </row>
    <row r="104" spans="1:13" s="7" customFormat="1" ht="12.75" customHeight="1" x14ac:dyDescent="0.2">
      <c r="A104" s="4"/>
      <c r="B104" s="75"/>
      <c r="C104" s="90" t="s">
        <v>43</v>
      </c>
      <c r="D104" s="55">
        <f t="shared" si="24"/>
        <v>1000</v>
      </c>
      <c r="E104" s="55">
        <f>SUM(H104,K104)</f>
        <v>1000</v>
      </c>
      <c r="F104" s="55"/>
      <c r="G104" s="59">
        <f>SUM(H104)</f>
        <v>1000</v>
      </c>
      <c r="H104" s="55">
        <v>1000</v>
      </c>
      <c r="I104" s="55"/>
      <c r="J104" s="55"/>
      <c r="K104" s="55"/>
      <c r="L104" s="55"/>
      <c r="M104" s="16"/>
    </row>
    <row r="105" spans="1:13" s="7" customFormat="1" ht="15" customHeight="1" x14ac:dyDescent="0.2">
      <c r="A105" s="76">
        <v>755</v>
      </c>
      <c r="B105" s="76"/>
      <c r="C105" s="77" t="s">
        <v>53</v>
      </c>
      <c r="D105" s="89">
        <f t="shared" ref="D105:E107" si="26">SUM(J105)</f>
        <v>2046000</v>
      </c>
      <c r="E105" s="89">
        <f t="shared" si="26"/>
        <v>2046000</v>
      </c>
      <c r="F105" s="89"/>
      <c r="G105" s="89"/>
      <c r="H105" s="89"/>
      <c r="I105" s="89"/>
      <c r="J105" s="89">
        <f>SUM(J106)</f>
        <v>2046000</v>
      </c>
      <c r="K105" s="89">
        <f>SUM(K106)</f>
        <v>2046000</v>
      </c>
      <c r="L105" s="89"/>
      <c r="M105" s="16">
        <f>SUM(M106)</f>
        <v>0</v>
      </c>
    </row>
    <row r="106" spans="1:13" s="7" customFormat="1" ht="15" customHeight="1" x14ac:dyDescent="0.2">
      <c r="A106" s="78"/>
      <c r="B106" s="79">
        <v>75515</v>
      </c>
      <c r="C106" s="80" t="s">
        <v>54</v>
      </c>
      <c r="D106" s="95">
        <f t="shared" si="26"/>
        <v>2046000</v>
      </c>
      <c r="E106" s="95">
        <f t="shared" si="26"/>
        <v>2046000</v>
      </c>
      <c r="F106" s="16"/>
      <c r="G106" s="12"/>
      <c r="H106" s="16"/>
      <c r="I106" s="16"/>
      <c r="J106" s="95">
        <f>SUM(J107)</f>
        <v>2046000</v>
      </c>
      <c r="K106" s="95">
        <f>SUM(K107)</f>
        <v>2046000</v>
      </c>
      <c r="L106" s="16"/>
      <c r="M106" s="16"/>
    </row>
    <row r="107" spans="1:13" s="7" customFormat="1" ht="15" customHeight="1" x14ac:dyDescent="0.2">
      <c r="A107" s="3"/>
      <c r="B107" s="40"/>
      <c r="C107" s="81" t="s">
        <v>28</v>
      </c>
      <c r="D107" s="16">
        <f t="shared" si="26"/>
        <v>2046000</v>
      </c>
      <c r="E107" s="16">
        <f t="shared" si="26"/>
        <v>2046000</v>
      </c>
      <c r="F107" s="16"/>
      <c r="G107" s="16"/>
      <c r="H107" s="16"/>
      <c r="I107" s="16"/>
      <c r="J107" s="16">
        <f>SUM(K107:L107)</f>
        <v>2046000</v>
      </c>
      <c r="K107" s="16">
        <f>K109+K113</f>
        <v>2046000</v>
      </c>
      <c r="L107" s="16"/>
      <c r="M107" s="16"/>
    </row>
    <row r="108" spans="1:13" s="7" customFormat="1" x14ac:dyDescent="0.2">
      <c r="A108" s="3"/>
      <c r="B108" s="40"/>
      <c r="C108" s="38" t="s">
        <v>0</v>
      </c>
      <c r="D108" s="16"/>
      <c r="E108" s="16"/>
      <c r="F108" s="16"/>
      <c r="G108" s="12"/>
      <c r="H108" s="12"/>
      <c r="I108" s="12"/>
      <c r="J108" s="12"/>
      <c r="K108" s="12"/>
      <c r="L108" s="12"/>
      <c r="M108" s="16"/>
    </row>
    <row r="109" spans="1:13" s="7" customFormat="1" ht="15" customHeight="1" x14ac:dyDescent="0.2">
      <c r="A109" s="3"/>
      <c r="B109" s="40"/>
      <c r="C109" s="39" t="s">
        <v>40</v>
      </c>
      <c r="D109" s="16">
        <f>SUM(J109)</f>
        <v>1023660</v>
      </c>
      <c r="E109" s="16">
        <f>SUM(K109)</f>
        <v>1023660</v>
      </c>
      <c r="F109" s="16"/>
      <c r="G109" s="16"/>
      <c r="H109" s="16"/>
      <c r="I109" s="16"/>
      <c r="J109" s="16">
        <f>SUM(K109:L109)</f>
        <v>1023660</v>
      </c>
      <c r="K109" s="16">
        <f>SUM(K111:K112)</f>
        <v>1023660</v>
      </c>
      <c r="L109" s="16"/>
      <c r="M109" s="16"/>
    </row>
    <row r="110" spans="1:13" s="7" customFormat="1" x14ac:dyDescent="0.2">
      <c r="A110" s="3"/>
      <c r="B110" s="40"/>
      <c r="C110" s="57" t="s">
        <v>41</v>
      </c>
      <c r="D110" s="16"/>
      <c r="E110" s="16"/>
      <c r="F110" s="16"/>
      <c r="G110" s="12"/>
      <c r="H110" s="12"/>
      <c r="I110" s="12"/>
      <c r="J110" s="12"/>
      <c r="K110" s="12"/>
      <c r="L110" s="12"/>
      <c r="M110" s="16"/>
    </row>
    <row r="111" spans="1:13" s="7" customFormat="1" ht="15" customHeight="1" x14ac:dyDescent="0.2">
      <c r="A111" s="3"/>
      <c r="B111" s="40"/>
      <c r="C111" s="57" t="s">
        <v>42</v>
      </c>
      <c r="D111" s="16">
        <f t="shared" ref="D111:E113" si="27">SUM(G111,J111)</f>
        <v>162660</v>
      </c>
      <c r="E111" s="16">
        <f t="shared" si="27"/>
        <v>162660</v>
      </c>
      <c r="F111" s="16"/>
      <c r="G111" s="12"/>
      <c r="H111" s="12"/>
      <c r="I111" s="12"/>
      <c r="J111" s="12">
        <f>SUM(K111:L111)</f>
        <v>162660</v>
      </c>
      <c r="K111" s="12">
        <v>162660</v>
      </c>
      <c r="L111" s="12"/>
      <c r="M111" s="16"/>
    </row>
    <row r="112" spans="1:13" s="7" customFormat="1" ht="15" customHeight="1" x14ac:dyDescent="0.2">
      <c r="A112" s="3"/>
      <c r="B112" s="40"/>
      <c r="C112" s="57" t="s">
        <v>43</v>
      </c>
      <c r="D112" s="16">
        <f t="shared" si="27"/>
        <v>861000</v>
      </c>
      <c r="E112" s="16">
        <f t="shared" si="27"/>
        <v>861000</v>
      </c>
      <c r="F112" s="16"/>
      <c r="G112" s="12"/>
      <c r="H112" s="12"/>
      <c r="I112" s="12"/>
      <c r="J112" s="12">
        <f>SUM(K112:L112)</f>
        <v>861000</v>
      </c>
      <c r="K112" s="12">
        <v>861000</v>
      </c>
      <c r="L112" s="12"/>
      <c r="M112" s="16"/>
    </row>
    <row r="113" spans="1:13" s="7" customFormat="1" ht="15" customHeight="1" x14ac:dyDescent="0.2">
      <c r="A113" s="3"/>
      <c r="B113" s="40"/>
      <c r="C113" s="39" t="s">
        <v>44</v>
      </c>
      <c r="D113" s="16">
        <f t="shared" si="27"/>
        <v>1022340</v>
      </c>
      <c r="E113" s="16">
        <f t="shared" si="27"/>
        <v>1022340</v>
      </c>
      <c r="F113" s="16"/>
      <c r="G113" s="12"/>
      <c r="H113" s="12"/>
      <c r="I113" s="12"/>
      <c r="J113" s="12">
        <f>SUM(K113:L113)</f>
        <v>1022340</v>
      </c>
      <c r="K113" s="12">
        <v>1022340</v>
      </c>
      <c r="L113" s="12"/>
      <c r="M113" s="16"/>
    </row>
    <row r="114" spans="1:13" s="7" customFormat="1" ht="6.75" customHeight="1" x14ac:dyDescent="0.2">
      <c r="A114" s="3"/>
      <c r="B114" s="3"/>
      <c r="C114" s="11"/>
      <c r="D114" s="16"/>
      <c r="E114" s="16"/>
      <c r="F114" s="16"/>
      <c r="G114" s="12"/>
      <c r="H114" s="12"/>
      <c r="I114" s="12"/>
      <c r="J114" s="12"/>
      <c r="K114" s="12"/>
      <c r="L114" s="12"/>
      <c r="M114" s="12"/>
    </row>
    <row r="115" spans="1:13" s="7" customFormat="1" ht="15" customHeight="1" x14ac:dyDescent="0.2">
      <c r="A115" s="22">
        <v>851</v>
      </c>
      <c r="B115" s="22"/>
      <c r="C115" s="23" t="s">
        <v>5</v>
      </c>
      <c r="D115" s="24">
        <f>SUM(E115:F115)</f>
        <v>13189997</v>
      </c>
      <c r="E115" s="24">
        <f>E116</f>
        <v>13189997</v>
      </c>
      <c r="F115" s="24"/>
      <c r="G115" s="24">
        <f>SUM(H115:I115)</f>
        <v>0</v>
      </c>
      <c r="H115" s="24">
        <f>H116</f>
        <v>0</v>
      </c>
      <c r="I115" s="24"/>
      <c r="J115" s="24">
        <f>SUM(K115:L115)</f>
        <v>13189997</v>
      </c>
      <c r="K115" s="24">
        <f>K116</f>
        <v>13189997</v>
      </c>
      <c r="L115" s="24"/>
      <c r="M115" s="25" t="e">
        <f>SUM(M116,#REF!)</f>
        <v>#REF!</v>
      </c>
    </row>
    <row r="116" spans="1:13" s="7" customFormat="1" ht="39" customHeight="1" x14ac:dyDescent="0.2">
      <c r="A116" s="3"/>
      <c r="B116" s="40">
        <v>85156</v>
      </c>
      <c r="C116" s="42" t="s">
        <v>31</v>
      </c>
      <c r="D116" s="95">
        <f>SUM(D117)</f>
        <v>13189997</v>
      </c>
      <c r="E116" s="95">
        <f>SUM(E117)</f>
        <v>13189997</v>
      </c>
      <c r="F116" s="16"/>
      <c r="G116" s="12"/>
      <c r="H116" s="12"/>
      <c r="I116" s="12"/>
      <c r="J116" s="95">
        <f>SUM(J117)</f>
        <v>13189997</v>
      </c>
      <c r="K116" s="95">
        <f>SUM(K117)</f>
        <v>13189997</v>
      </c>
      <c r="L116" s="12"/>
      <c r="M116" s="12"/>
    </row>
    <row r="117" spans="1:13" s="7" customFormat="1" ht="15" customHeight="1" x14ac:dyDescent="0.2">
      <c r="A117" s="3"/>
      <c r="B117" s="40"/>
      <c r="C117" s="38" t="s">
        <v>28</v>
      </c>
      <c r="D117" s="16">
        <f>G117+J117</f>
        <v>13189997</v>
      </c>
      <c r="E117" s="16">
        <f>H117+K117</f>
        <v>13189997</v>
      </c>
      <c r="F117" s="16"/>
      <c r="G117" s="16"/>
      <c r="H117" s="16"/>
      <c r="I117" s="16"/>
      <c r="J117" s="16">
        <f>SUM(K117:L117)</f>
        <v>13189997</v>
      </c>
      <c r="K117" s="16">
        <f>K119+K122</f>
        <v>13189997</v>
      </c>
      <c r="L117" s="16"/>
      <c r="M117" s="16">
        <f>M116</f>
        <v>0</v>
      </c>
    </row>
    <row r="118" spans="1:13" s="7" customFormat="1" x14ac:dyDescent="0.2">
      <c r="A118" s="3"/>
      <c r="B118" s="40"/>
      <c r="C118" s="38" t="s">
        <v>0</v>
      </c>
      <c r="D118" s="16"/>
      <c r="E118" s="16"/>
      <c r="F118" s="16"/>
      <c r="G118" s="12"/>
      <c r="H118" s="12"/>
      <c r="I118" s="12"/>
      <c r="J118" s="12"/>
      <c r="K118" s="12"/>
      <c r="L118" s="12"/>
      <c r="M118" s="12"/>
    </row>
    <row r="119" spans="1:13" s="7" customFormat="1" ht="15" customHeight="1" x14ac:dyDescent="0.2">
      <c r="A119" s="3"/>
      <c r="B119" s="40"/>
      <c r="C119" s="39" t="s">
        <v>40</v>
      </c>
      <c r="D119" s="16">
        <f>SUM(G119,J119)</f>
        <v>13036680</v>
      </c>
      <c r="E119" s="16">
        <f>SUM(H119,K119)</f>
        <v>13036680</v>
      </c>
      <c r="F119" s="16"/>
      <c r="G119" s="16"/>
      <c r="H119" s="16"/>
      <c r="I119" s="16"/>
      <c r="J119" s="16">
        <f>SUM(K119:L119)</f>
        <v>13036680</v>
      </c>
      <c r="K119" s="16">
        <f>K121</f>
        <v>13036680</v>
      </c>
      <c r="L119" s="16"/>
      <c r="M119" s="12"/>
    </row>
    <row r="120" spans="1:13" s="7" customFormat="1" x14ac:dyDescent="0.2">
      <c r="A120" s="3"/>
      <c r="B120" s="40"/>
      <c r="C120" s="57" t="s">
        <v>41</v>
      </c>
      <c r="D120" s="16"/>
      <c r="E120" s="16"/>
      <c r="F120" s="16"/>
      <c r="G120" s="12"/>
      <c r="H120" s="12"/>
      <c r="I120" s="12"/>
      <c r="J120" s="16">
        <f>SUM(K120:L120)</f>
        <v>0</v>
      </c>
      <c r="K120" s="12"/>
      <c r="L120" s="12"/>
      <c r="M120" s="12"/>
    </row>
    <row r="121" spans="1:13" s="7" customFormat="1" ht="15" customHeight="1" x14ac:dyDescent="0.2">
      <c r="A121" s="3"/>
      <c r="B121" s="40"/>
      <c r="C121" s="57" t="s">
        <v>43</v>
      </c>
      <c r="D121" s="16">
        <f>SUM(G121,J121)</f>
        <v>13036680</v>
      </c>
      <c r="E121" s="16">
        <f>SUM(H121,K121)</f>
        <v>13036680</v>
      </c>
      <c r="F121" s="16"/>
      <c r="G121" s="12"/>
      <c r="H121" s="12"/>
      <c r="I121" s="12"/>
      <c r="J121" s="16">
        <f>SUM(K121:L121)</f>
        <v>13036680</v>
      </c>
      <c r="K121" s="12">
        <v>13036680</v>
      </c>
      <c r="L121" s="12"/>
      <c r="M121" s="12"/>
    </row>
    <row r="122" spans="1:13" s="51" customFormat="1" ht="15" customHeight="1" x14ac:dyDescent="0.2">
      <c r="A122" s="3"/>
      <c r="B122" s="40"/>
      <c r="C122" s="39" t="s">
        <v>44</v>
      </c>
      <c r="D122" s="16">
        <f>SUM(G122,J122)</f>
        <v>153317</v>
      </c>
      <c r="E122" s="16">
        <f>SUM(H122,K122)</f>
        <v>153317</v>
      </c>
      <c r="F122" s="16"/>
      <c r="G122" s="12"/>
      <c r="H122" s="12"/>
      <c r="I122" s="12"/>
      <c r="J122" s="16">
        <f>SUM(K122:L122)</f>
        <v>153317</v>
      </c>
      <c r="K122" s="12">
        <v>153317</v>
      </c>
      <c r="L122" s="12"/>
      <c r="M122" s="12"/>
    </row>
    <row r="123" spans="1:13" s="51" customFormat="1" ht="6.75" customHeight="1" x14ac:dyDescent="0.2">
      <c r="A123" s="3"/>
      <c r="B123" s="40"/>
      <c r="C123" s="39"/>
      <c r="D123" s="16"/>
      <c r="E123" s="16"/>
      <c r="F123" s="16"/>
      <c r="G123" s="12"/>
      <c r="H123" s="12"/>
      <c r="I123" s="12"/>
      <c r="J123" s="16"/>
      <c r="K123" s="12"/>
      <c r="L123" s="12"/>
      <c r="M123" s="12"/>
    </row>
    <row r="124" spans="1:13" s="13" customFormat="1" ht="14.25" customHeight="1" x14ac:dyDescent="0.2">
      <c r="A124" s="26">
        <v>852</v>
      </c>
      <c r="B124" s="26"/>
      <c r="C124" s="27" t="s">
        <v>26</v>
      </c>
      <c r="D124" s="29">
        <f>SUM(E124:F124)</f>
        <v>14399499</v>
      </c>
      <c r="E124" s="29">
        <f>H124+K124</f>
        <v>14399499</v>
      </c>
      <c r="F124" s="29">
        <f>SUM(F125,F135,F142,F146)</f>
        <v>0</v>
      </c>
      <c r="G124" s="29">
        <f>SUM(H124:I124)</f>
        <v>13822499</v>
      </c>
      <c r="H124" s="29">
        <f>SUM(H125,H135,H142,H146,H150)</f>
        <v>13822499</v>
      </c>
      <c r="I124" s="29">
        <f>SUM(I125,I135,I142,I146)</f>
        <v>0</v>
      </c>
      <c r="J124" s="29">
        <f>SUM(K124:L124)</f>
        <v>577000</v>
      </c>
      <c r="K124" s="29">
        <f>SUM(K125,K135,K142,K146,K150)</f>
        <v>577000</v>
      </c>
      <c r="L124" s="29">
        <f>SUM(L125,L135,L142,L146)</f>
        <v>0</v>
      </c>
      <c r="M124" s="29" t="e">
        <f>M125+#REF!+#REF!+M142+M146+#REF!+#REF!+M135</f>
        <v>#REF!</v>
      </c>
    </row>
    <row r="125" spans="1:13" s="104" customFormat="1" ht="14.25" customHeight="1" x14ac:dyDescent="0.2">
      <c r="A125" s="100"/>
      <c r="B125" s="101">
        <v>85203</v>
      </c>
      <c r="C125" s="82" t="s">
        <v>24</v>
      </c>
      <c r="D125" s="102">
        <f>SUM(G125,J125)</f>
        <v>11659206</v>
      </c>
      <c r="E125" s="102">
        <f>SUM(H125,K125)</f>
        <v>11659206</v>
      </c>
      <c r="F125" s="70"/>
      <c r="G125" s="103">
        <f>SUM(G126)</f>
        <v>11659206</v>
      </c>
      <c r="H125" s="103">
        <f>SUM(H126)</f>
        <v>11659206</v>
      </c>
      <c r="I125" s="71"/>
      <c r="J125" s="71"/>
      <c r="K125" s="71"/>
      <c r="L125" s="71"/>
      <c r="M125" s="71"/>
    </row>
    <row r="126" spans="1:13" s="104" customFormat="1" ht="15" customHeight="1" x14ac:dyDescent="0.2">
      <c r="A126" s="100"/>
      <c r="B126" s="101"/>
      <c r="C126" s="83" t="s">
        <v>28</v>
      </c>
      <c r="D126" s="70">
        <f t="shared" ref="D126:D149" si="28">SUM(G126,J126)</f>
        <v>11659206</v>
      </c>
      <c r="E126" s="70">
        <f t="shared" ref="E126:E149" si="29">SUM(H126,K126)</f>
        <v>11659206</v>
      </c>
      <c r="F126" s="70"/>
      <c r="G126" s="70">
        <f>SUM(H126:I126)</f>
        <v>11659206</v>
      </c>
      <c r="H126" s="70">
        <f>H128+H132+H133</f>
        <v>11659206</v>
      </c>
      <c r="I126" s="70">
        <f>SUM(I128)</f>
        <v>0</v>
      </c>
      <c r="J126" s="70"/>
      <c r="K126" s="70"/>
      <c r="L126" s="70"/>
      <c r="M126" s="70">
        <f>M125</f>
        <v>0</v>
      </c>
    </row>
    <row r="127" spans="1:13" s="104" customFormat="1" x14ac:dyDescent="0.2">
      <c r="A127" s="100"/>
      <c r="B127" s="101"/>
      <c r="C127" s="83" t="s">
        <v>0</v>
      </c>
      <c r="D127" s="70">
        <f t="shared" si="28"/>
        <v>0</v>
      </c>
      <c r="E127" s="70">
        <f t="shared" si="29"/>
        <v>0</v>
      </c>
      <c r="F127" s="70"/>
      <c r="G127" s="71"/>
      <c r="H127" s="71"/>
      <c r="I127" s="71"/>
      <c r="J127" s="71"/>
      <c r="K127" s="71"/>
      <c r="L127" s="71"/>
      <c r="M127" s="71"/>
    </row>
    <row r="128" spans="1:13" s="104" customFormat="1" ht="15" customHeight="1" x14ac:dyDescent="0.2">
      <c r="A128" s="100"/>
      <c r="B128" s="101"/>
      <c r="C128" s="39" t="s">
        <v>40</v>
      </c>
      <c r="D128" s="70">
        <f t="shared" si="28"/>
        <v>1681500</v>
      </c>
      <c r="E128" s="70">
        <f t="shared" si="29"/>
        <v>1681500</v>
      </c>
      <c r="F128" s="72"/>
      <c r="G128" s="72">
        <f t="shared" ref="G128:G133" si="30">SUM(H128:I128)</f>
        <v>1681500</v>
      </c>
      <c r="H128" s="72">
        <f>SUM(H130:H131)</f>
        <v>1681500</v>
      </c>
      <c r="I128" s="72"/>
      <c r="J128" s="72"/>
      <c r="K128" s="72"/>
      <c r="L128" s="72"/>
      <c r="M128" s="71"/>
    </row>
    <row r="129" spans="1:13" s="104" customFormat="1" x14ac:dyDescent="0.2">
      <c r="A129" s="100"/>
      <c r="B129" s="101"/>
      <c r="C129" s="57" t="s">
        <v>41</v>
      </c>
      <c r="D129" s="70">
        <f t="shared" si="28"/>
        <v>0</v>
      </c>
      <c r="E129" s="70">
        <f t="shared" si="29"/>
        <v>0</v>
      </c>
      <c r="F129" s="70"/>
      <c r="G129" s="72">
        <f t="shared" si="30"/>
        <v>0</v>
      </c>
      <c r="H129" s="71"/>
      <c r="I129" s="71"/>
      <c r="J129" s="71"/>
      <c r="K129" s="71"/>
      <c r="L129" s="71"/>
      <c r="M129" s="71"/>
    </row>
    <row r="130" spans="1:13" s="104" customFormat="1" ht="15" customHeight="1" x14ac:dyDescent="0.2">
      <c r="A130" s="100"/>
      <c r="B130" s="101"/>
      <c r="C130" s="57" t="s">
        <v>42</v>
      </c>
      <c r="D130" s="70">
        <f t="shared" si="28"/>
        <v>1367600</v>
      </c>
      <c r="E130" s="70">
        <f t="shared" si="29"/>
        <v>1367600</v>
      </c>
      <c r="F130" s="70"/>
      <c r="G130" s="72">
        <f t="shared" si="30"/>
        <v>1367600</v>
      </c>
      <c r="H130" s="71">
        <v>1367600</v>
      </c>
      <c r="I130" s="71"/>
      <c r="J130" s="71"/>
      <c r="K130" s="71"/>
      <c r="L130" s="71"/>
      <c r="M130" s="71"/>
    </row>
    <row r="131" spans="1:13" s="104" customFormat="1" ht="15" customHeight="1" x14ac:dyDescent="0.2">
      <c r="A131" s="100"/>
      <c r="B131" s="101"/>
      <c r="C131" s="57" t="s">
        <v>43</v>
      </c>
      <c r="D131" s="70">
        <f t="shared" si="28"/>
        <v>313900</v>
      </c>
      <c r="E131" s="70">
        <f t="shared" si="29"/>
        <v>313900</v>
      </c>
      <c r="F131" s="70"/>
      <c r="G131" s="72">
        <f t="shared" si="30"/>
        <v>313900</v>
      </c>
      <c r="H131" s="71">
        <v>313900</v>
      </c>
      <c r="I131" s="71"/>
      <c r="J131" s="71"/>
      <c r="K131" s="71"/>
      <c r="L131" s="71"/>
      <c r="M131" s="71"/>
    </row>
    <row r="132" spans="1:13" s="104" customFormat="1" ht="15" customHeight="1" x14ac:dyDescent="0.2">
      <c r="A132" s="100"/>
      <c r="B132" s="100"/>
      <c r="C132" s="39" t="s">
        <v>44</v>
      </c>
      <c r="D132" s="70">
        <f t="shared" si="28"/>
        <v>9976806</v>
      </c>
      <c r="E132" s="70">
        <f t="shared" si="29"/>
        <v>9976806</v>
      </c>
      <c r="F132" s="70"/>
      <c r="G132" s="72">
        <f t="shared" si="30"/>
        <v>9976806</v>
      </c>
      <c r="H132" s="71">
        <v>9976806</v>
      </c>
      <c r="I132" s="71"/>
      <c r="J132" s="71"/>
      <c r="K132" s="71"/>
      <c r="L132" s="71"/>
      <c r="M132" s="71"/>
    </row>
    <row r="133" spans="1:13" s="104" customFormat="1" ht="15" customHeight="1" x14ac:dyDescent="0.2">
      <c r="A133" s="100"/>
      <c r="B133" s="100"/>
      <c r="C133" s="39" t="s">
        <v>45</v>
      </c>
      <c r="D133" s="70">
        <f t="shared" si="28"/>
        <v>900</v>
      </c>
      <c r="E133" s="70">
        <f t="shared" si="29"/>
        <v>900</v>
      </c>
      <c r="F133" s="105"/>
      <c r="G133" s="72">
        <f t="shared" si="30"/>
        <v>900</v>
      </c>
      <c r="H133" s="71">
        <v>900</v>
      </c>
      <c r="I133" s="71"/>
      <c r="J133" s="71"/>
      <c r="K133" s="71"/>
      <c r="L133" s="71"/>
      <c r="M133" s="71"/>
    </row>
    <row r="134" spans="1:13" s="104" customFormat="1" ht="15" customHeight="1" x14ac:dyDescent="0.2">
      <c r="A134" s="111"/>
      <c r="B134" s="111"/>
      <c r="C134" s="107"/>
      <c r="D134" s="112"/>
      <c r="E134" s="112"/>
      <c r="F134" s="113"/>
      <c r="G134" s="114"/>
      <c r="H134" s="115"/>
      <c r="I134" s="115"/>
      <c r="J134" s="115"/>
      <c r="K134" s="115"/>
      <c r="L134" s="115"/>
      <c r="M134" s="71"/>
    </row>
    <row r="135" spans="1:13" s="13" customFormat="1" ht="14.25" customHeight="1" x14ac:dyDescent="0.2">
      <c r="A135" s="5"/>
      <c r="B135" s="41">
        <v>85205</v>
      </c>
      <c r="C135" s="117" t="s">
        <v>39</v>
      </c>
      <c r="D135" s="98">
        <f t="shared" si="28"/>
        <v>568000</v>
      </c>
      <c r="E135" s="98">
        <f t="shared" si="29"/>
        <v>568000</v>
      </c>
      <c r="F135" s="18"/>
      <c r="G135" s="14"/>
      <c r="H135" s="14"/>
      <c r="I135" s="14"/>
      <c r="J135" s="97">
        <f>SUM(J136)</f>
        <v>568000</v>
      </c>
      <c r="K135" s="97">
        <f>SUM(K136)</f>
        <v>568000</v>
      </c>
      <c r="L135" s="14"/>
      <c r="M135" s="14"/>
    </row>
    <row r="136" spans="1:13" s="13" customFormat="1" ht="15" customHeight="1" x14ac:dyDescent="0.2">
      <c r="A136" s="5"/>
      <c r="B136" s="41"/>
      <c r="C136" s="11" t="s">
        <v>28</v>
      </c>
      <c r="D136" s="17">
        <f t="shared" si="28"/>
        <v>568000</v>
      </c>
      <c r="E136" s="17">
        <f t="shared" si="29"/>
        <v>568000</v>
      </c>
      <c r="F136" s="18"/>
      <c r="G136" s="18"/>
      <c r="H136" s="18"/>
      <c r="I136" s="18"/>
      <c r="J136" s="18">
        <f t="shared" ref="J136:J141" si="31">SUM(K136:L136)</f>
        <v>568000</v>
      </c>
      <c r="K136" s="18">
        <f>K138+K141</f>
        <v>568000</v>
      </c>
      <c r="L136" s="18"/>
      <c r="M136" s="17">
        <f>M135</f>
        <v>0</v>
      </c>
    </row>
    <row r="137" spans="1:13" s="13" customFormat="1" x14ac:dyDescent="0.2">
      <c r="A137" s="5"/>
      <c r="B137" s="41"/>
      <c r="C137" s="38" t="s">
        <v>0</v>
      </c>
      <c r="D137" s="17">
        <f t="shared" si="28"/>
        <v>0</v>
      </c>
      <c r="E137" s="17">
        <f t="shared" si="29"/>
        <v>0</v>
      </c>
      <c r="F137" s="17"/>
      <c r="G137" s="14"/>
      <c r="H137" s="14"/>
      <c r="I137" s="14"/>
      <c r="J137" s="18">
        <f t="shared" si="31"/>
        <v>0</v>
      </c>
      <c r="K137" s="18"/>
      <c r="L137" s="14"/>
      <c r="M137" s="14"/>
    </row>
    <row r="138" spans="1:13" s="13" customFormat="1" ht="15" customHeight="1" x14ac:dyDescent="0.2">
      <c r="A138" s="5"/>
      <c r="B138" s="41"/>
      <c r="C138" s="39" t="s">
        <v>40</v>
      </c>
      <c r="D138" s="17">
        <f t="shared" si="28"/>
        <v>13000</v>
      </c>
      <c r="E138" s="17">
        <f t="shared" si="29"/>
        <v>13000</v>
      </c>
      <c r="F138" s="17"/>
      <c r="G138" s="17"/>
      <c r="H138" s="17"/>
      <c r="I138" s="17"/>
      <c r="J138" s="18">
        <f t="shared" si="31"/>
        <v>13000</v>
      </c>
      <c r="K138" s="18">
        <f>K140</f>
        <v>13000</v>
      </c>
      <c r="L138" s="17"/>
      <c r="M138" s="17" t="e">
        <f>#REF!+M140</f>
        <v>#REF!</v>
      </c>
    </row>
    <row r="139" spans="1:13" s="13" customFormat="1" x14ac:dyDescent="0.2">
      <c r="A139" s="5"/>
      <c r="B139" s="41"/>
      <c r="C139" s="57" t="s">
        <v>41</v>
      </c>
      <c r="D139" s="17">
        <f t="shared" si="28"/>
        <v>0</v>
      </c>
      <c r="E139" s="17">
        <f t="shared" si="29"/>
        <v>0</v>
      </c>
      <c r="F139" s="17"/>
      <c r="G139" s="14"/>
      <c r="H139" s="14"/>
      <c r="I139" s="14"/>
      <c r="J139" s="18">
        <f t="shared" si="31"/>
        <v>0</v>
      </c>
      <c r="K139" s="18"/>
      <c r="L139" s="14"/>
      <c r="M139" s="14"/>
    </row>
    <row r="140" spans="1:13" s="13" customFormat="1" ht="15" customHeight="1" x14ac:dyDescent="0.2">
      <c r="A140" s="5"/>
      <c r="B140" s="41"/>
      <c r="C140" s="57" t="s">
        <v>43</v>
      </c>
      <c r="D140" s="17">
        <f t="shared" si="28"/>
        <v>13000</v>
      </c>
      <c r="E140" s="17">
        <f t="shared" si="29"/>
        <v>13000</v>
      </c>
      <c r="F140" s="17"/>
      <c r="G140" s="14"/>
      <c r="H140" s="14"/>
      <c r="I140" s="14"/>
      <c r="J140" s="18">
        <f t="shared" si="31"/>
        <v>13000</v>
      </c>
      <c r="K140" s="18">
        <v>13000</v>
      </c>
      <c r="L140" s="14"/>
      <c r="M140" s="14"/>
    </row>
    <row r="141" spans="1:13" s="13" customFormat="1" ht="15" customHeight="1" x14ac:dyDescent="0.2">
      <c r="A141" s="5"/>
      <c r="B141" s="41"/>
      <c r="C141" s="39" t="s">
        <v>44</v>
      </c>
      <c r="D141" s="17">
        <f t="shared" si="28"/>
        <v>555000</v>
      </c>
      <c r="E141" s="17">
        <f t="shared" si="29"/>
        <v>555000</v>
      </c>
      <c r="F141" s="17"/>
      <c r="G141" s="14"/>
      <c r="H141" s="14"/>
      <c r="I141" s="14"/>
      <c r="J141" s="18">
        <f t="shared" si="31"/>
        <v>555000</v>
      </c>
      <c r="K141" s="14">
        <v>555000</v>
      </c>
      <c r="L141" s="14"/>
      <c r="M141" s="14"/>
    </row>
    <row r="142" spans="1:13" s="13" customFormat="1" ht="15.75" customHeight="1" x14ac:dyDescent="0.2">
      <c r="A142" s="5"/>
      <c r="B142" s="41">
        <v>85219</v>
      </c>
      <c r="C142" s="49" t="s">
        <v>51</v>
      </c>
      <c r="D142" s="98">
        <f t="shared" si="28"/>
        <v>50088</v>
      </c>
      <c r="E142" s="98">
        <f t="shared" si="29"/>
        <v>50088</v>
      </c>
      <c r="F142" s="17"/>
      <c r="G142" s="97">
        <f>SUM(G143)</f>
        <v>50088</v>
      </c>
      <c r="H142" s="97">
        <f>SUM(H143)</f>
        <v>50088</v>
      </c>
      <c r="I142" s="14"/>
      <c r="J142" s="14"/>
      <c r="K142" s="14"/>
      <c r="L142" s="14"/>
      <c r="M142" s="14"/>
    </row>
    <row r="143" spans="1:13" s="13" customFormat="1" ht="15" customHeight="1" x14ac:dyDescent="0.2">
      <c r="A143" s="5"/>
      <c r="B143" s="41"/>
      <c r="C143" s="38" t="s">
        <v>28</v>
      </c>
      <c r="D143" s="17">
        <f t="shared" si="28"/>
        <v>50088</v>
      </c>
      <c r="E143" s="17">
        <f t="shared" si="29"/>
        <v>50088</v>
      </c>
      <c r="F143" s="17"/>
      <c r="G143" s="17">
        <f>SUM(H143:I143)</f>
        <v>50088</v>
      </c>
      <c r="H143" s="17">
        <f>H145</f>
        <v>50088</v>
      </c>
      <c r="I143" s="17"/>
      <c r="J143" s="17"/>
      <c r="K143" s="17"/>
      <c r="L143" s="17"/>
      <c r="M143" s="17" t="e">
        <f>M145+#REF!</f>
        <v>#REF!</v>
      </c>
    </row>
    <row r="144" spans="1:13" s="13" customFormat="1" x14ac:dyDescent="0.2">
      <c r="A144" s="5"/>
      <c r="B144" s="41"/>
      <c r="C144" s="38" t="s">
        <v>0</v>
      </c>
      <c r="D144" s="17">
        <f t="shared" si="28"/>
        <v>0</v>
      </c>
      <c r="E144" s="17">
        <f t="shared" si="29"/>
        <v>0</v>
      </c>
      <c r="F144" s="17"/>
      <c r="G144" s="17">
        <f>SUM(H144:I144)</f>
        <v>0</v>
      </c>
      <c r="H144" s="14"/>
      <c r="I144" s="14"/>
      <c r="J144" s="14"/>
      <c r="K144" s="14"/>
      <c r="L144" s="14"/>
      <c r="M144" s="14"/>
    </row>
    <row r="145" spans="1:13" s="13" customFormat="1" ht="15" customHeight="1" x14ac:dyDescent="0.2">
      <c r="A145" s="5"/>
      <c r="B145" s="41"/>
      <c r="C145" s="39" t="s">
        <v>45</v>
      </c>
      <c r="D145" s="17">
        <f t="shared" si="28"/>
        <v>50088</v>
      </c>
      <c r="E145" s="17">
        <f t="shared" si="29"/>
        <v>50088</v>
      </c>
      <c r="F145" s="17"/>
      <c r="G145" s="17">
        <f>SUM(H145:I145)</f>
        <v>50088</v>
      </c>
      <c r="H145" s="17">
        <v>50088</v>
      </c>
      <c r="I145" s="17"/>
      <c r="J145" s="17"/>
      <c r="K145" s="17"/>
      <c r="L145" s="17"/>
      <c r="M145" s="14"/>
    </row>
    <row r="146" spans="1:13" s="13" customFormat="1" ht="15.75" customHeight="1" x14ac:dyDescent="0.2">
      <c r="A146" s="5"/>
      <c r="B146" s="41">
        <v>85228</v>
      </c>
      <c r="C146" s="42" t="s">
        <v>25</v>
      </c>
      <c r="D146" s="98">
        <f t="shared" si="28"/>
        <v>2113205</v>
      </c>
      <c r="E146" s="98">
        <f t="shared" si="29"/>
        <v>2113205</v>
      </c>
      <c r="F146" s="53"/>
      <c r="G146" s="97">
        <f>SUM(G147)</f>
        <v>2113205</v>
      </c>
      <c r="H146" s="97">
        <f>SUM(H147)</f>
        <v>2113205</v>
      </c>
      <c r="I146" s="54"/>
      <c r="J146" s="54"/>
      <c r="K146" s="54"/>
      <c r="L146" s="54"/>
      <c r="M146" s="54"/>
    </row>
    <row r="147" spans="1:13" s="13" customFormat="1" ht="15" customHeight="1" x14ac:dyDescent="0.2">
      <c r="A147" s="5"/>
      <c r="B147" s="41"/>
      <c r="C147" s="11" t="s">
        <v>28</v>
      </c>
      <c r="D147" s="17">
        <f t="shared" si="28"/>
        <v>2113205</v>
      </c>
      <c r="E147" s="17">
        <f t="shared" si="29"/>
        <v>2113205</v>
      </c>
      <c r="F147" s="53"/>
      <c r="G147" s="53">
        <f>SUM(H147:I147)</f>
        <v>2113205</v>
      </c>
      <c r="H147" s="53">
        <f>H149</f>
        <v>2113205</v>
      </c>
      <c r="I147" s="53"/>
      <c r="J147" s="53"/>
      <c r="K147" s="53"/>
      <c r="L147" s="53"/>
      <c r="M147" s="53" t="e">
        <f>#REF!</f>
        <v>#REF!</v>
      </c>
    </row>
    <row r="148" spans="1:13" s="13" customFormat="1" x14ac:dyDescent="0.2">
      <c r="A148" s="5"/>
      <c r="B148" s="41"/>
      <c r="C148" s="11" t="s">
        <v>0</v>
      </c>
      <c r="D148" s="17">
        <f t="shared" si="28"/>
        <v>0</v>
      </c>
      <c r="E148" s="17">
        <f t="shared" si="29"/>
        <v>0</v>
      </c>
      <c r="F148" s="53"/>
      <c r="G148" s="53">
        <f>SUM(H148:I148)</f>
        <v>0</v>
      </c>
      <c r="H148" s="53"/>
      <c r="I148" s="53"/>
      <c r="J148" s="53"/>
      <c r="K148" s="53"/>
      <c r="L148" s="53"/>
      <c r="M148" s="53"/>
    </row>
    <row r="149" spans="1:13" s="13" customFormat="1" ht="15" customHeight="1" x14ac:dyDescent="0.2">
      <c r="A149" s="6"/>
      <c r="B149" s="41"/>
      <c r="C149" s="39" t="s">
        <v>44</v>
      </c>
      <c r="D149" s="17">
        <f t="shared" si="28"/>
        <v>2113205</v>
      </c>
      <c r="E149" s="17">
        <f t="shared" si="29"/>
        <v>2113205</v>
      </c>
      <c r="F149" s="53"/>
      <c r="G149" s="53">
        <f>SUM(H149:I149)</f>
        <v>2113205</v>
      </c>
      <c r="H149" s="53">
        <v>2113205</v>
      </c>
      <c r="I149" s="53"/>
      <c r="J149" s="53"/>
      <c r="K149" s="53"/>
      <c r="L149" s="53"/>
      <c r="M149" s="53"/>
    </row>
    <row r="150" spans="1:13" s="7" customFormat="1" ht="15.75" customHeight="1" x14ac:dyDescent="0.2">
      <c r="A150" s="15"/>
      <c r="B150" s="41">
        <v>85231</v>
      </c>
      <c r="C150" s="42" t="s">
        <v>63</v>
      </c>
      <c r="D150" s="98">
        <f t="shared" ref="D150:E153" si="32">SUM(G150,J150)</f>
        <v>9000</v>
      </c>
      <c r="E150" s="98">
        <f t="shared" si="32"/>
        <v>9000</v>
      </c>
      <c r="F150" s="19"/>
      <c r="G150" s="12"/>
      <c r="H150" s="12"/>
      <c r="I150" s="12"/>
      <c r="J150" s="96">
        <f>SUM(J151)</f>
        <v>9000</v>
      </c>
      <c r="K150" s="96">
        <f>SUM(K151)</f>
        <v>9000</v>
      </c>
      <c r="L150" s="12"/>
      <c r="M150" s="12"/>
    </row>
    <row r="151" spans="1:13" s="7" customFormat="1" ht="15" customHeight="1" x14ac:dyDescent="0.2">
      <c r="A151" s="15"/>
      <c r="B151" s="41"/>
      <c r="C151" s="38" t="s">
        <v>28</v>
      </c>
      <c r="D151" s="17">
        <f t="shared" si="32"/>
        <v>9000</v>
      </c>
      <c r="E151" s="17">
        <f t="shared" si="32"/>
        <v>9000</v>
      </c>
      <c r="F151" s="17"/>
      <c r="G151" s="17"/>
      <c r="H151" s="17"/>
      <c r="I151" s="17"/>
      <c r="J151" s="17">
        <f>SUM(J153)</f>
        <v>9000</v>
      </c>
      <c r="K151" s="17">
        <f>SUM(K153)</f>
        <v>9000</v>
      </c>
      <c r="L151" s="17"/>
      <c r="M151" s="17">
        <f>M150</f>
        <v>0</v>
      </c>
    </row>
    <row r="152" spans="1:13" s="7" customFormat="1" x14ac:dyDescent="0.2">
      <c r="A152" s="15"/>
      <c r="B152" s="41"/>
      <c r="C152" s="38" t="s">
        <v>0</v>
      </c>
      <c r="D152" s="17">
        <f t="shared" si="32"/>
        <v>0</v>
      </c>
      <c r="E152" s="17">
        <f t="shared" si="32"/>
        <v>0</v>
      </c>
      <c r="F152" s="19"/>
      <c r="G152" s="12"/>
      <c r="H152" s="12"/>
      <c r="I152" s="12"/>
      <c r="J152" s="12"/>
      <c r="K152" s="12"/>
      <c r="L152" s="12"/>
      <c r="M152" s="12"/>
    </row>
    <row r="153" spans="1:13" s="7" customFormat="1" ht="15" customHeight="1" x14ac:dyDescent="0.2">
      <c r="A153" s="15"/>
      <c r="B153" s="41"/>
      <c r="C153" s="39" t="s">
        <v>45</v>
      </c>
      <c r="D153" s="17">
        <f t="shared" si="32"/>
        <v>9000</v>
      </c>
      <c r="E153" s="17">
        <f t="shared" si="32"/>
        <v>9000</v>
      </c>
      <c r="F153" s="17"/>
      <c r="G153" s="17"/>
      <c r="H153" s="17"/>
      <c r="I153" s="17"/>
      <c r="J153" s="17">
        <f>SUM(K153:L153)</f>
        <v>9000</v>
      </c>
      <c r="K153" s="17">
        <v>9000</v>
      </c>
      <c r="L153" s="17"/>
      <c r="M153" s="12"/>
    </row>
    <row r="154" spans="1:13" s="99" customFormat="1" ht="6" customHeight="1" x14ac:dyDescent="0.2">
      <c r="A154" s="6"/>
      <c r="B154" s="41"/>
      <c r="C154" s="39"/>
      <c r="D154" s="17"/>
      <c r="E154" s="17"/>
      <c r="F154" s="109"/>
      <c r="G154" s="53"/>
      <c r="H154" s="53"/>
      <c r="I154" s="53"/>
      <c r="J154" s="53"/>
      <c r="K154" s="53"/>
      <c r="L154" s="53"/>
      <c r="M154" s="53"/>
    </row>
    <row r="155" spans="1:13" s="7" customFormat="1" ht="15.75" customHeight="1" x14ac:dyDescent="0.2">
      <c r="A155" s="32">
        <v>853</v>
      </c>
      <c r="B155" s="43"/>
      <c r="C155" s="33" t="s">
        <v>27</v>
      </c>
      <c r="D155" s="28">
        <f>SUM(D156)</f>
        <v>2700000</v>
      </c>
      <c r="E155" s="28">
        <f>SUM(E156)</f>
        <v>2700000</v>
      </c>
      <c r="F155" s="34"/>
      <c r="G155" s="25"/>
      <c r="H155" s="25"/>
      <c r="I155" s="25"/>
      <c r="J155" s="25">
        <f>SUM(J156)</f>
        <v>2700000</v>
      </c>
      <c r="K155" s="25">
        <f>SUM(K156)</f>
        <v>2700000</v>
      </c>
      <c r="L155" s="25"/>
      <c r="M155" s="25">
        <f>SUM(M156)</f>
        <v>0</v>
      </c>
    </row>
    <row r="156" spans="1:13" s="7" customFormat="1" ht="15.75" customHeight="1" x14ac:dyDescent="0.2">
      <c r="A156" s="15"/>
      <c r="B156" s="41">
        <v>85321</v>
      </c>
      <c r="C156" s="42" t="s">
        <v>30</v>
      </c>
      <c r="D156" s="98">
        <f>SUM(G156,J156)</f>
        <v>2700000</v>
      </c>
      <c r="E156" s="98">
        <f>SUM(H156,K156)</f>
        <v>2700000</v>
      </c>
      <c r="F156" s="19"/>
      <c r="G156" s="12"/>
      <c r="H156" s="12"/>
      <c r="I156" s="12"/>
      <c r="J156" s="96">
        <f>SUM(J157)</f>
        <v>2700000</v>
      </c>
      <c r="K156" s="96">
        <f>SUM(K157)</f>
        <v>2700000</v>
      </c>
      <c r="L156" s="12"/>
      <c r="M156" s="12"/>
    </row>
    <row r="157" spans="1:13" s="7" customFormat="1" ht="15" customHeight="1" x14ac:dyDescent="0.2">
      <c r="A157" s="15"/>
      <c r="B157" s="41"/>
      <c r="C157" s="38" t="s">
        <v>28</v>
      </c>
      <c r="D157" s="17">
        <f t="shared" ref="D157:D162" si="33">SUM(G157,J157)</f>
        <v>2700000</v>
      </c>
      <c r="E157" s="17">
        <f t="shared" ref="E157:E162" si="34">SUM(H157,K157)</f>
        <v>2700000</v>
      </c>
      <c r="F157" s="17"/>
      <c r="G157" s="17"/>
      <c r="H157" s="17"/>
      <c r="I157" s="17"/>
      <c r="J157" s="17">
        <f>SUM(J159)</f>
        <v>2700000</v>
      </c>
      <c r="K157" s="17">
        <f>SUM(K159)</f>
        <v>2700000</v>
      </c>
      <c r="L157" s="17"/>
      <c r="M157" s="17">
        <f>M156</f>
        <v>0</v>
      </c>
    </row>
    <row r="158" spans="1:13" s="7" customFormat="1" x14ac:dyDescent="0.2">
      <c r="A158" s="15"/>
      <c r="B158" s="41"/>
      <c r="C158" s="38" t="s">
        <v>0</v>
      </c>
      <c r="D158" s="17">
        <f t="shared" si="33"/>
        <v>0</v>
      </c>
      <c r="E158" s="17">
        <f t="shared" si="34"/>
        <v>0</v>
      </c>
      <c r="F158" s="19"/>
      <c r="G158" s="12"/>
      <c r="H158" s="12"/>
      <c r="I158" s="12"/>
      <c r="J158" s="12"/>
      <c r="K158" s="12"/>
      <c r="L158" s="12"/>
      <c r="M158" s="12"/>
    </row>
    <row r="159" spans="1:13" s="7" customFormat="1" ht="15" customHeight="1" x14ac:dyDescent="0.2">
      <c r="A159" s="15"/>
      <c r="B159" s="41"/>
      <c r="C159" s="39" t="s">
        <v>40</v>
      </c>
      <c r="D159" s="17">
        <f t="shared" si="33"/>
        <v>2700000</v>
      </c>
      <c r="E159" s="17">
        <f t="shared" si="34"/>
        <v>2700000</v>
      </c>
      <c r="F159" s="17"/>
      <c r="G159" s="17"/>
      <c r="H159" s="17"/>
      <c r="I159" s="17"/>
      <c r="J159" s="17">
        <f>SUM(K159:L159)</f>
        <v>2700000</v>
      </c>
      <c r="K159" s="17">
        <f>SUM(K161:K162)</f>
        <v>2700000</v>
      </c>
      <c r="L159" s="17"/>
      <c r="M159" s="12"/>
    </row>
    <row r="160" spans="1:13" s="7" customFormat="1" x14ac:dyDescent="0.2">
      <c r="A160" s="15"/>
      <c r="B160" s="41"/>
      <c r="C160" s="57" t="s">
        <v>41</v>
      </c>
      <c r="D160" s="17">
        <f t="shared" si="33"/>
        <v>0</v>
      </c>
      <c r="E160" s="17">
        <f t="shared" si="34"/>
        <v>0</v>
      </c>
      <c r="F160" s="19"/>
      <c r="G160" s="12"/>
      <c r="H160" s="12"/>
      <c r="I160" s="12"/>
      <c r="J160" s="17">
        <f>SUM(K160:L160)</f>
        <v>0</v>
      </c>
      <c r="K160" s="12"/>
      <c r="L160" s="12"/>
      <c r="M160" s="12"/>
    </row>
    <row r="161" spans="1:13" s="51" customFormat="1" ht="15" customHeight="1" x14ac:dyDescent="0.2">
      <c r="A161" s="15"/>
      <c r="B161" s="41"/>
      <c r="C161" s="57" t="s">
        <v>42</v>
      </c>
      <c r="D161" s="17">
        <f t="shared" si="33"/>
        <v>1919000</v>
      </c>
      <c r="E161" s="17">
        <f t="shared" si="34"/>
        <v>1919000</v>
      </c>
      <c r="F161" s="19"/>
      <c r="G161" s="12"/>
      <c r="H161" s="12"/>
      <c r="I161" s="12"/>
      <c r="J161" s="17">
        <f>SUM(K161:L161)</f>
        <v>1919000</v>
      </c>
      <c r="K161" s="12">
        <v>1919000</v>
      </c>
      <c r="L161" s="12"/>
      <c r="M161" s="12"/>
    </row>
    <row r="162" spans="1:13" s="51" customFormat="1" ht="15" customHeight="1" x14ac:dyDescent="0.2">
      <c r="A162" s="15"/>
      <c r="B162" s="3"/>
      <c r="C162" s="57" t="s">
        <v>43</v>
      </c>
      <c r="D162" s="17">
        <f t="shared" si="33"/>
        <v>781000</v>
      </c>
      <c r="E162" s="17">
        <f t="shared" si="34"/>
        <v>781000</v>
      </c>
      <c r="F162" s="19"/>
      <c r="G162" s="12"/>
      <c r="H162" s="12"/>
      <c r="I162" s="12"/>
      <c r="J162" s="17">
        <f>SUM(K162:L162)</f>
        <v>781000</v>
      </c>
      <c r="K162" s="12">
        <v>781000</v>
      </c>
      <c r="L162" s="12"/>
      <c r="M162" s="12"/>
    </row>
    <row r="163" spans="1:13" s="51" customFormat="1" ht="5.25" customHeight="1" x14ac:dyDescent="0.2">
      <c r="A163" s="86"/>
      <c r="B163" s="4"/>
      <c r="C163" s="90"/>
      <c r="D163" s="87"/>
      <c r="E163" s="87"/>
      <c r="F163" s="88"/>
      <c r="G163" s="59"/>
      <c r="H163" s="59"/>
      <c r="I163" s="59"/>
      <c r="J163" s="87"/>
      <c r="K163" s="59"/>
      <c r="L163" s="59"/>
      <c r="M163" s="12"/>
    </row>
    <row r="164" spans="1:13" s="7" customFormat="1" ht="15" customHeight="1" x14ac:dyDescent="0.2">
      <c r="A164" s="32">
        <v>855</v>
      </c>
      <c r="B164" s="43"/>
      <c r="C164" s="33" t="s">
        <v>52</v>
      </c>
      <c r="D164" s="28">
        <f>SUM(E164:F164)</f>
        <v>449477439</v>
      </c>
      <c r="E164" s="28">
        <f>SUM(E165,E173,E181,E185,E189)</f>
        <v>449477439</v>
      </c>
      <c r="F164" s="28">
        <f>SUM(F165,F173,F181,F185,F189)</f>
        <v>0</v>
      </c>
      <c r="G164" s="28">
        <f>SUM(H164:I164)</f>
        <v>447702700</v>
      </c>
      <c r="H164" s="28">
        <f>SUM(H165,H173,H181,H185,H189)</f>
        <v>447702700</v>
      </c>
      <c r="I164" s="28">
        <f>SUM(I165,I173,I181,I185,I189)</f>
        <v>0</v>
      </c>
      <c r="J164" s="28">
        <f>SUM(K164:L164)</f>
        <v>1774739</v>
      </c>
      <c r="K164" s="28">
        <f>SUM(K165,K173,K181,K185,K189)</f>
        <v>1774739</v>
      </c>
      <c r="L164" s="28">
        <f>SUM(L165,L173,L181,L185,L189)</f>
        <v>0</v>
      </c>
      <c r="M164" s="25">
        <f>SUM(M165)</f>
        <v>0</v>
      </c>
    </row>
    <row r="165" spans="1:13" s="7" customFormat="1" ht="15" customHeight="1" x14ac:dyDescent="0.2">
      <c r="A165" s="15"/>
      <c r="B165" s="41">
        <v>85501</v>
      </c>
      <c r="C165" s="82" t="s">
        <v>62</v>
      </c>
      <c r="D165" s="98">
        <f>SUM(G165,J165)</f>
        <v>320598279</v>
      </c>
      <c r="E165" s="98">
        <f>SUM(H165,K165)</f>
        <v>320598279</v>
      </c>
      <c r="F165" s="19"/>
      <c r="G165" s="96">
        <f>SUM(G166)</f>
        <v>320598279</v>
      </c>
      <c r="H165" s="96">
        <f>SUM(H166)</f>
        <v>320598279</v>
      </c>
      <c r="I165" s="12"/>
      <c r="J165" s="12"/>
      <c r="K165" s="12"/>
      <c r="L165" s="12"/>
      <c r="M165" s="12"/>
    </row>
    <row r="166" spans="1:13" s="7" customFormat="1" ht="15" customHeight="1" x14ac:dyDescent="0.2">
      <c r="A166" s="15"/>
      <c r="B166" s="41"/>
      <c r="C166" s="83" t="s">
        <v>28</v>
      </c>
      <c r="D166" s="17">
        <f t="shared" ref="D166:D193" si="35">SUM(G166,J166)</f>
        <v>320598279</v>
      </c>
      <c r="E166" s="17">
        <f t="shared" ref="E166:E191" si="36">SUM(H166,K166)</f>
        <v>320598279</v>
      </c>
      <c r="F166" s="17"/>
      <c r="G166" s="17">
        <f>SUM(H166:I166)</f>
        <v>320598279</v>
      </c>
      <c r="H166" s="17">
        <f>H168+H172</f>
        <v>320598279</v>
      </c>
      <c r="I166" s="17"/>
      <c r="J166" s="17"/>
      <c r="K166" s="17"/>
      <c r="L166" s="17"/>
      <c r="M166" s="17">
        <f>M165</f>
        <v>0</v>
      </c>
    </row>
    <row r="167" spans="1:13" s="7" customFormat="1" x14ac:dyDescent="0.2">
      <c r="A167" s="15"/>
      <c r="B167" s="41"/>
      <c r="C167" s="83" t="s">
        <v>0</v>
      </c>
      <c r="D167" s="17">
        <f t="shared" si="35"/>
        <v>0</v>
      </c>
      <c r="E167" s="17">
        <f t="shared" si="36"/>
        <v>0</v>
      </c>
      <c r="F167" s="19"/>
      <c r="G167" s="12"/>
      <c r="H167" s="12"/>
      <c r="I167" s="12"/>
      <c r="J167" s="12"/>
      <c r="K167" s="12"/>
      <c r="L167" s="12"/>
      <c r="M167" s="12"/>
    </row>
    <row r="168" spans="1:13" s="7" customFormat="1" ht="15" customHeight="1" x14ac:dyDescent="0.2">
      <c r="A168" s="15"/>
      <c r="B168" s="41"/>
      <c r="C168" s="39" t="s">
        <v>40</v>
      </c>
      <c r="D168" s="17">
        <f t="shared" si="35"/>
        <v>1056000</v>
      </c>
      <c r="E168" s="17">
        <f t="shared" si="36"/>
        <v>1056000</v>
      </c>
      <c r="F168" s="17"/>
      <c r="G168" s="17">
        <f>SUM(H168:I168)</f>
        <v>1056000</v>
      </c>
      <c r="H168" s="17">
        <f>SUM(H170:H171)</f>
        <v>1056000</v>
      </c>
      <c r="I168" s="17"/>
      <c r="J168" s="17"/>
      <c r="K168" s="17"/>
      <c r="L168" s="17"/>
      <c r="M168" s="12"/>
    </row>
    <row r="169" spans="1:13" s="7" customFormat="1" x14ac:dyDescent="0.2">
      <c r="A169" s="15"/>
      <c r="B169" s="41"/>
      <c r="C169" s="57" t="s">
        <v>41</v>
      </c>
      <c r="D169" s="17">
        <f t="shared" si="35"/>
        <v>0</v>
      </c>
      <c r="E169" s="17">
        <f t="shared" si="36"/>
        <v>0</v>
      </c>
      <c r="F169" s="19"/>
      <c r="G169" s="17">
        <f t="shared" ref="G169:G193" si="37">SUM(H169:I169)</f>
        <v>0</v>
      </c>
      <c r="H169" s="12"/>
      <c r="I169" s="12"/>
      <c r="J169" s="12"/>
      <c r="K169" s="12"/>
      <c r="L169" s="12"/>
      <c r="M169" s="12"/>
    </row>
    <row r="170" spans="1:13" s="51" customFormat="1" ht="14.25" customHeight="1" x14ac:dyDescent="0.2">
      <c r="A170" s="15"/>
      <c r="B170" s="41"/>
      <c r="C170" s="57" t="s">
        <v>42</v>
      </c>
      <c r="D170" s="17">
        <f t="shared" si="35"/>
        <v>986000</v>
      </c>
      <c r="E170" s="17">
        <f t="shared" si="36"/>
        <v>986000</v>
      </c>
      <c r="F170" s="19"/>
      <c r="G170" s="17">
        <f t="shared" si="37"/>
        <v>986000</v>
      </c>
      <c r="H170" s="12">
        <v>986000</v>
      </c>
      <c r="I170" s="12"/>
      <c r="J170" s="12"/>
      <c r="K170" s="12"/>
      <c r="L170" s="12"/>
      <c r="M170" s="12"/>
    </row>
    <row r="171" spans="1:13" s="7" customFormat="1" ht="14.25" customHeight="1" x14ac:dyDescent="0.2">
      <c r="A171" s="15"/>
      <c r="B171" s="3"/>
      <c r="C171" s="57" t="s">
        <v>43</v>
      </c>
      <c r="D171" s="17">
        <f t="shared" si="35"/>
        <v>70000</v>
      </c>
      <c r="E171" s="17">
        <f t="shared" si="36"/>
        <v>70000</v>
      </c>
      <c r="F171" s="19"/>
      <c r="G171" s="17">
        <f t="shared" si="37"/>
        <v>70000</v>
      </c>
      <c r="H171" s="12">
        <v>70000</v>
      </c>
      <c r="I171" s="12"/>
      <c r="J171" s="12"/>
      <c r="K171" s="12"/>
      <c r="L171" s="12"/>
      <c r="M171" s="12"/>
    </row>
    <row r="172" spans="1:13" s="7" customFormat="1" ht="14.25" customHeight="1" x14ac:dyDescent="0.2">
      <c r="A172" s="15"/>
      <c r="B172" s="3"/>
      <c r="C172" s="44" t="s">
        <v>45</v>
      </c>
      <c r="D172" s="17">
        <f t="shared" si="35"/>
        <v>319542279</v>
      </c>
      <c r="E172" s="17">
        <f t="shared" si="36"/>
        <v>319542279</v>
      </c>
      <c r="F172" s="19"/>
      <c r="G172" s="17">
        <f t="shared" si="37"/>
        <v>319542279</v>
      </c>
      <c r="H172" s="12">
        <v>319542279</v>
      </c>
      <c r="I172" s="12"/>
      <c r="J172" s="12"/>
      <c r="K172" s="12"/>
      <c r="L172" s="12"/>
      <c r="M172" s="12"/>
    </row>
    <row r="173" spans="1:13" s="7" customFormat="1" ht="42.75" customHeight="1" x14ac:dyDescent="0.2">
      <c r="A173" s="15"/>
      <c r="B173" s="41">
        <v>85502</v>
      </c>
      <c r="C173" s="84" t="s">
        <v>55</v>
      </c>
      <c r="D173" s="98">
        <f t="shared" si="35"/>
        <v>126100000</v>
      </c>
      <c r="E173" s="98">
        <f t="shared" si="36"/>
        <v>126100000</v>
      </c>
      <c r="F173" s="19"/>
      <c r="G173" s="98">
        <f>SUM(G174)</f>
        <v>126100000</v>
      </c>
      <c r="H173" s="98">
        <f>SUM(H174)</f>
        <v>126100000</v>
      </c>
      <c r="I173" s="12"/>
      <c r="J173" s="12"/>
      <c r="K173" s="12"/>
      <c r="L173" s="12"/>
      <c r="M173" s="12"/>
    </row>
    <row r="174" spans="1:13" s="7" customFormat="1" ht="15" customHeight="1" x14ac:dyDescent="0.2">
      <c r="A174" s="15"/>
      <c r="B174" s="41"/>
      <c r="C174" s="83" t="s">
        <v>28</v>
      </c>
      <c r="D174" s="17">
        <f t="shared" si="35"/>
        <v>126100000</v>
      </c>
      <c r="E174" s="17">
        <f t="shared" si="36"/>
        <v>126100000</v>
      </c>
      <c r="F174" s="17"/>
      <c r="G174" s="17">
        <f>SUM(H174:I174)</f>
        <v>126100000</v>
      </c>
      <c r="H174" s="17">
        <f>H176+H180</f>
        <v>126100000</v>
      </c>
      <c r="I174" s="17"/>
      <c r="J174" s="17"/>
      <c r="K174" s="17"/>
      <c r="L174" s="17"/>
      <c r="M174" s="17">
        <f>M173</f>
        <v>0</v>
      </c>
    </row>
    <row r="175" spans="1:13" s="7" customFormat="1" x14ac:dyDescent="0.2">
      <c r="A175" s="15"/>
      <c r="B175" s="41"/>
      <c r="C175" s="83" t="s">
        <v>0</v>
      </c>
      <c r="D175" s="17">
        <f t="shared" si="35"/>
        <v>0</v>
      </c>
      <c r="E175" s="17">
        <f t="shared" si="36"/>
        <v>0</v>
      </c>
      <c r="F175" s="19"/>
      <c r="G175" s="17">
        <f t="shared" si="37"/>
        <v>0</v>
      </c>
      <c r="H175" s="12"/>
      <c r="I175" s="12"/>
      <c r="J175" s="12"/>
      <c r="K175" s="12"/>
      <c r="L175" s="12"/>
      <c r="M175" s="12"/>
    </row>
    <row r="176" spans="1:13" s="7" customFormat="1" ht="15" customHeight="1" x14ac:dyDescent="0.2">
      <c r="A176" s="15"/>
      <c r="B176" s="41"/>
      <c r="C176" s="39" t="s">
        <v>40</v>
      </c>
      <c r="D176" s="17">
        <f t="shared" si="35"/>
        <v>10623000</v>
      </c>
      <c r="E176" s="17">
        <f t="shared" si="36"/>
        <v>10623000</v>
      </c>
      <c r="F176" s="17"/>
      <c r="G176" s="17">
        <f t="shared" si="37"/>
        <v>10623000</v>
      </c>
      <c r="H176" s="17">
        <f>SUM(H178:H179)</f>
        <v>10623000</v>
      </c>
      <c r="I176" s="17"/>
      <c r="J176" s="17"/>
      <c r="K176" s="17"/>
      <c r="L176" s="17"/>
      <c r="M176" s="12"/>
    </row>
    <row r="177" spans="1:13" s="7" customFormat="1" x14ac:dyDescent="0.2">
      <c r="A177" s="15"/>
      <c r="B177" s="41"/>
      <c r="C177" s="57" t="s">
        <v>41</v>
      </c>
      <c r="D177" s="17">
        <f t="shared" si="35"/>
        <v>0</v>
      </c>
      <c r="E177" s="17">
        <f t="shared" si="36"/>
        <v>0</v>
      </c>
      <c r="F177" s="19"/>
      <c r="G177" s="17">
        <f t="shared" si="37"/>
        <v>0</v>
      </c>
      <c r="H177" s="12"/>
      <c r="I177" s="12"/>
      <c r="J177" s="12"/>
      <c r="K177" s="12"/>
      <c r="L177" s="12"/>
      <c r="M177" s="12"/>
    </row>
    <row r="178" spans="1:13" s="51" customFormat="1" ht="14.25" customHeight="1" x14ac:dyDescent="0.2">
      <c r="A178" s="15"/>
      <c r="B178" s="41"/>
      <c r="C178" s="57" t="s">
        <v>42</v>
      </c>
      <c r="D178" s="17">
        <f t="shared" si="35"/>
        <v>10003000</v>
      </c>
      <c r="E178" s="17">
        <f t="shared" si="36"/>
        <v>10003000</v>
      </c>
      <c r="F178" s="19"/>
      <c r="G178" s="17">
        <f t="shared" si="37"/>
        <v>10003000</v>
      </c>
      <c r="H178" s="12">
        <v>10003000</v>
      </c>
      <c r="I178" s="12"/>
      <c r="J178" s="12"/>
      <c r="K178" s="12"/>
      <c r="L178" s="12"/>
      <c r="M178" s="12"/>
    </row>
    <row r="179" spans="1:13" s="7" customFormat="1" ht="14.25" customHeight="1" x14ac:dyDescent="0.2">
      <c r="A179" s="15"/>
      <c r="B179" s="3"/>
      <c r="C179" s="57" t="s">
        <v>43</v>
      </c>
      <c r="D179" s="17">
        <f t="shared" si="35"/>
        <v>620000</v>
      </c>
      <c r="E179" s="17">
        <f t="shared" si="36"/>
        <v>620000</v>
      </c>
      <c r="F179" s="19"/>
      <c r="G179" s="17">
        <f t="shared" si="37"/>
        <v>620000</v>
      </c>
      <c r="H179" s="12">
        <v>620000</v>
      </c>
      <c r="I179" s="12"/>
      <c r="J179" s="12"/>
      <c r="K179" s="12"/>
      <c r="L179" s="12"/>
      <c r="M179" s="12"/>
    </row>
    <row r="180" spans="1:13" s="7" customFormat="1" ht="14.25" customHeight="1" x14ac:dyDescent="0.2">
      <c r="A180" s="15"/>
      <c r="B180" s="3"/>
      <c r="C180" s="44" t="s">
        <v>45</v>
      </c>
      <c r="D180" s="17">
        <f t="shared" si="35"/>
        <v>115477000</v>
      </c>
      <c r="E180" s="17">
        <f t="shared" si="36"/>
        <v>115477000</v>
      </c>
      <c r="F180" s="19"/>
      <c r="G180" s="17">
        <f t="shared" si="37"/>
        <v>115477000</v>
      </c>
      <c r="H180" s="12">
        <v>115477000</v>
      </c>
      <c r="I180" s="12"/>
      <c r="J180" s="12"/>
      <c r="K180" s="12"/>
      <c r="L180" s="12"/>
      <c r="M180" s="12"/>
    </row>
    <row r="181" spans="1:13" s="7" customFormat="1" ht="15" customHeight="1" x14ac:dyDescent="0.2">
      <c r="A181" s="15"/>
      <c r="B181" s="41">
        <v>85508</v>
      </c>
      <c r="C181" s="85" t="s">
        <v>56</v>
      </c>
      <c r="D181" s="98">
        <f t="shared" si="35"/>
        <v>1068921</v>
      </c>
      <c r="E181" s="98">
        <f t="shared" si="36"/>
        <v>1068921</v>
      </c>
      <c r="F181" s="19"/>
      <c r="G181" s="17">
        <f t="shared" si="37"/>
        <v>0</v>
      </c>
      <c r="H181" s="12"/>
      <c r="I181" s="12"/>
      <c r="J181" s="98">
        <f>SUM(J182)</f>
        <v>1068921</v>
      </c>
      <c r="K181" s="98">
        <f>SUM(K182)</f>
        <v>1068921</v>
      </c>
      <c r="L181" s="12"/>
      <c r="M181" s="12"/>
    </row>
    <row r="182" spans="1:13" s="7" customFormat="1" ht="15" customHeight="1" x14ac:dyDescent="0.2">
      <c r="A182" s="15"/>
      <c r="B182" s="41"/>
      <c r="C182" s="83" t="s">
        <v>28</v>
      </c>
      <c r="D182" s="17">
        <f t="shared" si="35"/>
        <v>1068921</v>
      </c>
      <c r="E182" s="17">
        <f t="shared" si="36"/>
        <v>1068921</v>
      </c>
      <c r="F182" s="17"/>
      <c r="G182" s="17">
        <f t="shared" si="37"/>
        <v>0</v>
      </c>
      <c r="H182" s="17"/>
      <c r="I182" s="17"/>
      <c r="J182" s="17">
        <f>SUM(K182:L182)</f>
        <v>1068921</v>
      </c>
      <c r="K182" s="17">
        <f>SUM(K184)</f>
        <v>1068921</v>
      </c>
      <c r="L182" s="17"/>
      <c r="M182" s="17">
        <f>M181</f>
        <v>0</v>
      </c>
    </row>
    <row r="183" spans="1:13" s="7" customFormat="1" x14ac:dyDescent="0.2">
      <c r="A183" s="15"/>
      <c r="B183" s="41"/>
      <c r="C183" s="83" t="s">
        <v>0</v>
      </c>
      <c r="D183" s="17">
        <f t="shared" si="35"/>
        <v>0</v>
      </c>
      <c r="E183" s="17">
        <f t="shared" si="36"/>
        <v>0</v>
      </c>
      <c r="F183" s="19"/>
      <c r="G183" s="17">
        <f t="shared" si="37"/>
        <v>0</v>
      </c>
      <c r="H183" s="12"/>
      <c r="I183" s="12"/>
      <c r="J183" s="17">
        <f t="shared" ref="J183:J193" si="38">SUM(K183:L183)</f>
        <v>0</v>
      </c>
      <c r="K183" s="12"/>
      <c r="L183" s="12"/>
      <c r="M183" s="12"/>
    </row>
    <row r="184" spans="1:13" s="7" customFormat="1" ht="15" customHeight="1" x14ac:dyDescent="0.2">
      <c r="A184" s="15"/>
      <c r="B184" s="41"/>
      <c r="C184" s="44" t="s">
        <v>45</v>
      </c>
      <c r="D184" s="17">
        <f t="shared" si="35"/>
        <v>1068921</v>
      </c>
      <c r="E184" s="17">
        <f t="shared" si="36"/>
        <v>1068921</v>
      </c>
      <c r="F184" s="17"/>
      <c r="G184" s="17">
        <f t="shared" si="37"/>
        <v>0</v>
      </c>
      <c r="H184" s="17"/>
      <c r="I184" s="17"/>
      <c r="J184" s="17">
        <f t="shared" si="38"/>
        <v>1068921</v>
      </c>
      <c r="K184" s="17">
        <v>1068921</v>
      </c>
      <c r="L184" s="17"/>
      <c r="M184" s="12"/>
    </row>
    <row r="185" spans="1:13" s="7" customFormat="1" ht="15" customHeight="1" x14ac:dyDescent="0.2">
      <c r="A185" s="15"/>
      <c r="B185" s="41">
        <v>85510</v>
      </c>
      <c r="C185" s="82" t="s">
        <v>57</v>
      </c>
      <c r="D185" s="98">
        <f t="shared" si="35"/>
        <v>705818</v>
      </c>
      <c r="E185" s="98">
        <f t="shared" si="36"/>
        <v>705818</v>
      </c>
      <c r="F185" s="19"/>
      <c r="G185" s="17">
        <f t="shared" si="37"/>
        <v>0</v>
      </c>
      <c r="H185" s="12"/>
      <c r="I185" s="12"/>
      <c r="J185" s="98">
        <f>SUM(J186)</f>
        <v>705818</v>
      </c>
      <c r="K185" s="98">
        <f>SUM(K186)</f>
        <v>705818</v>
      </c>
      <c r="L185" s="12"/>
      <c r="M185" s="12"/>
    </row>
    <row r="186" spans="1:13" s="7" customFormat="1" ht="15" customHeight="1" x14ac:dyDescent="0.2">
      <c r="A186" s="15"/>
      <c r="B186" s="41"/>
      <c r="C186" s="83" t="s">
        <v>28</v>
      </c>
      <c r="D186" s="17">
        <f t="shared" si="35"/>
        <v>705818</v>
      </c>
      <c r="E186" s="17">
        <f t="shared" si="36"/>
        <v>705818</v>
      </c>
      <c r="F186" s="17"/>
      <c r="G186" s="17">
        <f t="shared" si="37"/>
        <v>0</v>
      </c>
      <c r="H186" s="17"/>
      <c r="I186" s="17"/>
      <c r="J186" s="17">
        <f>SUM(J188)</f>
        <v>705818</v>
      </c>
      <c r="K186" s="17">
        <f>SUM(K188)</f>
        <v>705818</v>
      </c>
      <c r="L186" s="17"/>
      <c r="M186" s="17">
        <f>M185</f>
        <v>0</v>
      </c>
    </row>
    <row r="187" spans="1:13" s="7" customFormat="1" x14ac:dyDescent="0.2">
      <c r="A187" s="15"/>
      <c r="B187" s="41"/>
      <c r="C187" s="83" t="s">
        <v>0</v>
      </c>
      <c r="D187" s="17">
        <f t="shared" si="35"/>
        <v>0</v>
      </c>
      <c r="E187" s="17">
        <f t="shared" si="36"/>
        <v>0</v>
      </c>
      <c r="F187" s="19"/>
      <c r="G187" s="17">
        <f t="shared" si="37"/>
        <v>0</v>
      </c>
      <c r="H187" s="12"/>
      <c r="I187" s="12"/>
      <c r="J187" s="17">
        <f t="shared" si="38"/>
        <v>0</v>
      </c>
      <c r="K187" s="12"/>
      <c r="L187" s="12"/>
      <c r="M187" s="12"/>
    </row>
    <row r="188" spans="1:13" s="7" customFormat="1" ht="15" customHeight="1" x14ac:dyDescent="0.2">
      <c r="A188" s="86"/>
      <c r="B188" s="60"/>
      <c r="C188" s="116" t="s">
        <v>45</v>
      </c>
      <c r="D188" s="87">
        <f t="shared" si="35"/>
        <v>705818</v>
      </c>
      <c r="E188" s="87">
        <f t="shared" si="36"/>
        <v>705818</v>
      </c>
      <c r="F188" s="87"/>
      <c r="G188" s="87">
        <f t="shared" si="37"/>
        <v>0</v>
      </c>
      <c r="H188" s="87"/>
      <c r="I188" s="87"/>
      <c r="J188" s="87">
        <f t="shared" si="38"/>
        <v>705818</v>
      </c>
      <c r="K188" s="87">
        <v>705818</v>
      </c>
      <c r="L188" s="87"/>
      <c r="M188" s="12"/>
    </row>
    <row r="189" spans="1:13" s="7" customFormat="1" ht="41.25" customHeight="1" x14ac:dyDescent="0.2">
      <c r="A189" s="15"/>
      <c r="B189" s="41">
        <v>85513</v>
      </c>
      <c r="C189" s="91" t="s">
        <v>64</v>
      </c>
      <c r="D189" s="98">
        <f t="shared" si="35"/>
        <v>1004421</v>
      </c>
      <c r="E189" s="98">
        <f t="shared" si="36"/>
        <v>1004421</v>
      </c>
      <c r="F189" s="19"/>
      <c r="G189" s="98">
        <f>SUM(G190)</f>
        <v>1004421</v>
      </c>
      <c r="H189" s="98">
        <f>SUM(H190)</f>
        <v>1004421</v>
      </c>
      <c r="I189" s="12"/>
      <c r="J189" s="17">
        <f t="shared" si="38"/>
        <v>0</v>
      </c>
      <c r="K189" s="12"/>
      <c r="L189" s="12"/>
      <c r="M189" s="12"/>
    </row>
    <row r="190" spans="1:13" s="7" customFormat="1" ht="15" customHeight="1" x14ac:dyDescent="0.2">
      <c r="A190" s="15"/>
      <c r="B190" s="41"/>
      <c r="C190" s="83" t="s">
        <v>28</v>
      </c>
      <c r="D190" s="17">
        <f t="shared" si="35"/>
        <v>1004421</v>
      </c>
      <c r="E190" s="17">
        <f t="shared" si="36"/>
        <v>1004421</v>
      </c>
      <c r="F190" s="17"/>
      <c r="G190" s="17">
        <f>SUM(G192)</f>
        <v>1004421</v>
      </c>
      <c r="H190" s="17">
        <f>SUM(H192)</f>
        <v>1004421</v>
      </c>
      <c r="I190" s="17"/>
      <c r="J190" s="17">
        <f t="shared" si="38"/>
        <v>0</v>
      </c>
      <c r="K190" s="17"/>
      <c r="L190" s="17"/>
      <c r="M190" s="17">
        <f>M189</f>
        <v>0</v>
      </c>
    </row>
    <row r="191" spans="1:13" s="7" customFormat="1" x14ac:dyDescent="0.2">
      <c r="A191" s="15"/>
      <c r="B191" s="41"/>
      <c r="C191" s="83" t="s">
        <v>0</v>
      </c>
      <c r="D191" s="17">
        <f t="shared" si="35"/>
        <v>0</v>
      </c>
      <c r="E191" s="17">
        <f t="shared" si="36"/>
        <v>0</v>
      </c>
      <c r="F191" s="19"/>
      <c r="G191" s="17">
        <f t="shared" si="37"/>
        <v>0</v>
      </c>
      <c r="H191" s="12"/>
      <c r="I191" s="12"/>
      <c r="J191" s="17">
        <f t="shared" si="38"/>
        <v>0</v>
      </c>
      <c r="K191" s="12"/>
      <c r="L191" s="12"/>
      <c r="M191" s="12"/>
    </row>
    <row r="192" spans="1:13" s="7" customFormat="1" ht="15" customHeight="1" x14ac:dyDescent="0.2">
      <c r="A192" s="15"/>
      <c r="B192" s="41"/>
      <c r="C192" s="39" t="s">
        <v>40</v>
      </c>
      <c r="D192" s="17">
        <f t="shared" si="35"/>
        <v>1004421</v>
      </c>
      <c r="E192" s="17">
        <f>SUM(H192,K192)</f>
        <v>1004421</v>
      </c>
      <c r="F192" s="17"/>
      <c r="G192" s="17">
        <f t="shared" si="37"/>
        <v>1004421</v>
      </c>
      <c r="H192" s="17">
        <f>H194</f>
        <v>1004421</v>
      </c>
      <c r="I192" s="17"/>
      <c r="J192" s="17">
        <f t="shared" si="38"/>
        <v>0</v>
      </c>
      <c r="K192" s="17"/>
      <c r="L192" s="17"/>
      <c r="M192" s="12"/>
    </row>
    <row r="193" spans="1:13" s="7" customFormat="1" x14ac:dyDescent="0.2">
      <c r="A193" s="15"/>
      <c r="B193" s="41"/>
      <c r="C193" s="57" t="s">
        <v>41</v>
      </c>
      <c r="D193" s="17">
        <f t="shared" si="35"/>
        <v>0</v>
      </c>
      <c r="E193" s="17">
        <f>SUM(H193,K193)</f>
        <v>0</v>
      </c>
      <c r="F193" s="19"/>
      <c r="G193" s="17">
        <f t="shared" si="37"/>
        <v>0</v>
      </c>
      <c r="H193" s="12"/>
      <c r="I193" s="12"/>
      <c r="J193" s="17">
        <f t="shared" si="38"/>
        <v>0</v>
      </c>
      <c r="K193" s="12"/>
      <c r="L193" s="12"/>
      <c r="M193" s="12"/>
    </row>
    <row r="194" spans="1:13" s="51" customFormat="1" ht="15" customHeight="1" x14ac:dyDescent="0.2">
      <c r="A194" s="15"/>
      <c r="B194" s="41"/>
      <c r="C194" s="57" t="s">
        <v>43</v>
      </c>
      <c r="D194" s="17">
        <f>SUM(G194,J194)</f>
        <v>1004421</v>
      </c>
      <c r="E194" s="17">
        <f>SUM(H194,K194)</f>
        <v>1004421</v>
      </c>
      <c r="F194" s="19"/>
      <c r="G194" s="12">
        <f>SUM(H194:I194)</f>
        <v>1004421</v>
      </c>
      <c r="H194" s="12">
        <v>1004421</v>
      </c>
      <c r="I194" s="12"/>
      <c r="J194" s="12"/>
      <c r="K194" s="12"/>
      <c r="L194" s="12"/>
      <c r="M194" s="12"/>
    </row>
    <row r="195" spans="1:13" s="51" customFormat="1" ht="10.5" customHeight="1" x14ac:dyDescent="0.2">
      <c r="A195" s="15"/>
      <c r="B195" s="41"/>
      <c r="C195" s="57"/>
      <c r="D195" s="17"/>
      <c r="E195" s="17"/>
      <c r="F195" s="19"/>
      <c r="G195" s="12"/>
      <c r="H195" s="12"/>
      <c r="I195" s="12"/>
      <c r="J195" s="12"/>
      <c r="K195" s="12"/>
      <c r="L195" s="12"/>
      <c r="M195" s="12"/>
    </row>
    <row r="196" spans="1:13" s="7" customFormat="1" ht="20.25" customHeight="1" x14ac:dyDescent="0.2">
      <c r="A196" s="126" t="s">
        <v>6</v>
      </c>
      <c r="B196" s="127"/>
      <c r="C196" s="128"/>
      <c r="D196" s="31">
        <f>SUM(E196:F196)</f>
        <v>561351108</v>
      </c>
      <c r="E196" s="31">
        <f>SUM(E8,E16,E24,E33,E57,E73,E82,E90,E105,E115,E124,E155,E164)</f>
        <v>561122468</v>
      </c>
      <c r="F196" s="31">
        <f>SUM(F8,F16,F24,F33,F57,F73,F82,F90,F105,F115,F124,F155,F164)</f>
        <v>228640</v>
      </c>
      <c r="G196" s="31">
        <f>SUM(H196:I196)</f>
        <v>469273105</v>
      </c>
      <c r="H196" s="31">
        <f>SUM(H8,H16,H24,H33,H57,H73,H82,H90,H105,H115,H124,H155,H164)</f>
        <v>469153105</v>
      </c>
      <c r="I196" s="31">
        <f>SUM(I8,I16,I24,I33,I57,I73,I82,I90,I105,I115,I124,I155,I164)</f>
        <v>120000</v>
      </c>
      <c r="J196" s="31">
        <f>SUM(K196:L196)</f>
        <v>92078003</v>
      </c>
      <c r="K196" s="31">
        <f>SUM(K8,K16,K24,K33,K57,K73,K82,K90,K105,K115,K124,K155,K164)</f>
        <v>91969363</v>
      </c>
      <c r="L196" s="31">
        <f>SUM(L8,L16,L24,L33,L57,L73,L82,L90,L105,L115,L124,L155,L164)</f>
        <v>108640</v>
      </c>
      <c r="M196" s="31" t="e">
        <f>SUM(M124+M115+M90+M73+M57+M33+M24+M16+M8+M155+#REF!+M82)</f>
        <v>#REF!</v>
      </c>
    </row>
    <row r="197" spans="1:13" s="7" customFormat="1" ht="20.25" customHeight="1" x14ac:dyDescent="0.2">
      <c r="A197" s="45"/>
      <c r="B197" s="45"/>
      <c r="C197" s="45"/>
      <c r="D197" s="46"/>
      <c r="E197" s="46"/>
      <c r="F197" s="46"/>
      <c r="G197" s="46"/>
      <c r="H197" s="46"/>
      <c r="I197" s="46"/>
      <c r="J197" s="46"/>
      <c r="K197" s="46"/>
      <c r="L197" s="46"/>
      <c r="M197" s="46"/>
    </row>
    <row r="198" spans="1:13" s="7" customFormat="1" ht="20.25" customHeight="1" x14ac:dyDescent="0.2">
      <c r="A198" s="45"/>
      <c r="B198" s="45"/>
      <c r="C198" s="45"/>
      <c r="D198" s="46"/>
      <c r="E198" s="46"/>
      <c r="F198" s="46"/>
      <c r="G198" s="46"/>
      <c r="H198" s="46"/>
      <c r="I198" s="46"/>
      <c r="J198" s="46"/>
      <c r="K198" s="46"/>
      <c r="L198" s="46"/>
      <c r="M198" s="46"/>
    </row>
    <row r="199" spans="1:13" s="7" customFormat="1" ht="20.25" customHeight="1" x14ac:dyDescent="0.2">
      <c r="A199" s="45"/>
      <c r="B199" s="45"/>
      <c r="C199" s="45"/>
      <c r="D199" s="46"/>
      <c r="E199" s="46"/>
      <c r="F199" s="46"/>
      <c r="G199" s="46"/>
      <c r="H199" s="46"/>
      <c r="I199" s="46"/>
      <c r="J199" s="46"/>
      <c r="K199" s="46"/>
      <c r="L199" s="46"/>
      <c r="M199" s="46"/>
    </row>
    <row r="200" spans="1:13" s="7" customFormat="1" ht="20.25" customHeight="1" x14ac:dyDescent="0.2">
      <c r="A200" s="45"/>
      <c r="B200" s="45"/>
      <c r="C200" s="45"/>
      <c r="D200" s="46"/>
      <c r="E200" s="46"/>
      <c r="F200" s="46"/>
      <c r="G200" s="46"/>
      <c r="H200" s="46"/>
      <c r="I200" s="46"/>
      <c r="J200" s="46"/>
      <c r="K200" s="46"/>
      <c r="L200" s="46"/>
      <c r="M200" s="46"/>
    </row>
    <row r="201" spans="1:13" s="7" customFormat="1" ht="20.25" customHeight="1" x14ac:dyDescent="0.2">
      <c r="A201" s="45"/>
      <c r="B201" s="45"/>
      <c r="C201" s="45"/>
      <c r="D201" s="46"/>
      <c r="E201" s="46"/>
      <c r="F201" s="46"/>
      <c r="G201" s="46"/>
      <c r="H201" s="46"/>
      <c r="I201" s="46"/>
      <c r="J201" s="46"/>
      <c r="K201" s="46"/>
      <c r="L201" s="46"/>
      <c r="M201" s="46"/>
    </row>
    <row r="202" spans="1:13" s="7" customFormat="1" ht="20.25" customHeight="1" x14ac:dyDescent="0.2">
      <c r="A202" s="45"/>
      <c r="B202" s="45"/>
      <c r="C202" s="45"/>
      <c r="D202" s="46"/>
      <c r="E202" s="46"/>
      <c r="F202" s="46"/>
      <c r="G202" s="46"/>
      <c r="H202" s="46"/>
      <c r="I202" s="46"/>
      <c r="J202" s="46"/>
      <c r="K202" s="46"/>
      <c r="L202" s="46"/>
      <c r="M202" s="46"/>
    </row>
    <row r="203" spans="1:13" s="7" customFormat="1" ht="20.25" customHeight="1" x14ac:dyDescent="0.2">
      <c r="A203" s="45"/>
      <c r="B203" s="45"/>
      <c r="C203" s="45"/>
      <c r="D203" s="46"/>
      <c r="E203" s="46"/>
      <c r="F203" s="46"/>
      <c r="G203" s="46"/>
      <c r="H203" s="46"/>
      <c r="I203" s="46"/>
      <c r="J203" s="46"/>
      <c r="K203" s="46"/>
      <c r="L203" s="46"/>
      <c r="M203" s="46"/>
    </row>
    <row r="204" spans="1:13" s="7" customFormat="1" ht="20.25" customHeight="1" x14ac:dyDescent="0.2">
      <c r="A204" s="45"/>
      <c r="B204" s="45"/>
      <c r="C204" s="45"/>
      <c r="D204" s="46"/>
      <c r="E204" s="46"/>
      <c r="F204" s="46"/>
      <c r="G204" s="46"/>
      <c r="H204" s="46"/>
      <c r="I204" s="46"/>
      <c r="J204" s="46"/>
      <c r="K204" s="46"/>
      <c r="L204" s="46"/>
      <c r="M204" s="46"/>
    </row>
    <row r="205" spans="1:13" s="7" customFormat="1" ht="20.25" customHeight="1" x14ac:dyDescent="0.2">
      <c r="A205" s="45"/>
      <c r="B205" s="45"/>
      <c r="C205" s="45"/>
      <c r="D205" s="46"/>
      <c r="E205" s="46"/>
      <c r="F205" s="46"/>
      <c r="G205" s="46"/>
      <c r="H205" s="46"/>
      <c r="I205" s="46"/>
      <c r="J205" s="46"/>
      <c r="K205" s="46"/>
      <c r="L205" s="46"/>
      <c r="M205" s="46"/>
    </row>
    <row r="206" spans="1:13" s="7" customFormat="1" ht="20.25" customHeight="1" x14ac:dyDescent="0.2">
      <c r="A206" s="45"/>
      <c r="B206" s="45"/>
      <c r="C206" s="45"/>
      <c r="D206" s="46"/>
      <c r="E206" s="46"/>
      <c r="F206" s="46"/>
      <c r="G206" s="46"/>
      <c r="H206" s="46"/>
      <c r="I206" s="46"/>
      <c r="J206" s="46"/>
      <c r="K206" s="46"/>
      <c r="L206" s="46"/>
      <c r="M206" s="46"/>
    </row>
    <row r="207" spans="1:13" s="7" customFormat="1" ht="20.25" customHeight="1" x14ac:dyDescent="0.2">
      <c r="A207" s="45"/>
      <c r="B207" s="45"/>
      <c r="C207" s="45"/>
      <c r="D207" s="46"/>
      <c r="E207" s="46"/>
      <c r="F207" s="46"/>
      <c r="G207" s="46"/>
      <c r="H207" s="46"/>
      <c r="I207" s="46"/>
      <c r="J207" s="46"/>
      <c r="K207" s="46"/>
      <c r="L207" s="46"/>
      <c r="M207" s="46"/>
    </row>
    <row r="208" spans="1:13" s="7" customFormat="1" ht="20.25" customHeight="1" x14ac:dyDescent="0.2">
      <c r="A208" s="45"/>
      <c r="B208" s="45"/>
      <c r="C208" s="45"/>
      <c r="D208" s="46"/>
      <c r="E208" s="46"/>
      <c r="F208" s="46"/>
      <c r="G208" s="46"/>
      <c r="H208" s="46"/>
      <c r="I208" s="46"/>
      <c r="J208" s="46"/>
      <c r="K208" s="46"/>
      <c r="L208" s="46"/>
      <c r="M208" s="46"/>
    </row>
    <row r="209" spans="1:13" s="7" customFormat="1" ht="20.25" customHeight="1" x14ac:dyDescent="0.2">
      <c r="A209" s="45"/>
      <c r="B209" s="45"/>
      <c r="C209" s="45"/>
      <c r="D209" s="46"/>
      <c r="E209" s="46"/>
      <c r="F209" s="46"/>
      <c r="G209" s="46"/>
      <c r="H209" s="46"/>
      <c r="I209" s="46"/>
      <c r="J209" s="46"/>
      <c r="K209" s="46"/>
      <c r="L209" s="46"/>
      <c r="M209" s="46"/>
    </row>
    <row r="210" spans="1:13" s="7" customFormat="1" ht="20.25" customHeight="1" x14ac:dyDescent="0.2">
      <c r="A210" s="45"/>
      <c r="B210" s="45"/>
      <c r="C210" s="45"/>
      <c r="D210" s="46"/>
      <c r="E210" s="46"/>
      <c r="F210" s="46"/>
      <c r="G210" s="46"/>
      <c r="H210" s="46"/>
      <c r="I210" s="46"/>
      <c r="J210" s="46"/>
      <c r="K210" s="46"/>
      <c r="L210" s="46"/>
      <c r="M210" s="46"/>
    </row>
    <row r="211" spans="1:13" s="7" customFormat="1" ht="20.25" customHeight="1" x14ac:dyDescent="0.2">
      <c r="A211" s="45"/>
      <c r="B211" s="45"/>
      <c r="C211" s="45"/>
      <c r="D211" s="46"/>
      <c r="E211" s="46"/>
      <c r="F211" s="46"/>
      <c r="G211" s="46"/>
      <c r="H211" s="46"/>
      <c r="I211" s="46"/>
      <c r="J211" s="46"/>
      <c r="K211" s="46"/>
      <c r="L211" s="46"/>
      <c r="M211" s="46"/>
    </row>
    <row r="212" spans="1:13" s="7" customFormat="1" ht="20.25" customHeight="1" x14ac:dyDescent="0.2">
      <c r="A212" s="45"/>
      <c r="B212" s="45"/>
      <c r="C212" s="45"/>
      <c r="D212" s="46"/>
      <c r="E212" s="46"/>
      <c r="F212" s="46"/>
      <c r="G212" s="46"/>
      <c r="H212" s="46"/>
      <c r="I212" s="46"/>
      <c r="J212" s="46"/>
      <c r="K212" s="46"/>
      <c r="L212" s="46"/>
      <c r="M212" s="46"/>
    </row>
    <row r="213" spans="1:13" s="7" customFormat="1" ht="20.25" customHeight="1" x14ac:dyDescent="0.2">
      <c r="A213" s="45"/>
      <c r="B213" s="45"/>
      <c r="C213" s="45"/>
      <c r="D213" s="46"/>
      <c r="E213" s="46"/>
      <c r="F213" s="46"/>
      <c r="G213" s="46"/>
      <c r="H213" s="46"/>
      <c r="I213" s="46"/>
      <c r="J213" s="46"/>
      <c r="K213" s="46"/>
      <c r="L213" s="46"/>
      <c r="M213" s="46"/>
    </row>
    <row r="214" spans="1:13" s="7" customFormat="1" ht="20.25" customHeight="1" x14ac:dyDescent="0.2">
      <c r="A214" s="45"/>
      <c r="B214" s="45"/>
      <c r="C214" s="45"/>
      <c r="D214" s="46"/>
      <c r="E214" s="46"/>
      <c r="F214" s="46"/>
      <c r="G214" s="46"/>
      <c r="H214" s="46"/>
      <c r="I214" s="46"/>
      <c r="J214" s="46"/>
      <c r="K214" s="46"/>
      <c r="L214" s="46"/>
      <c r="M214" s="46"/>
    </row>
    <row r="215" spans="1:13" s="7" customFormat="1" ht="20.25" customHeight="1" x14ac:dyDescent="0.2">
      <c r="A215" s="45"/>
      <c r="B215" s="45"/>
      <c r="C215" s="45"/>
      <c r="D215" s="46"/>
      <c r="E215" s="46"/>
      <c r="F215" s="46"/>
      <c r="G215" s="46"/>
      <c r="H215" s="46"/>
      <c r="I215" s="46"/>
      <c r="J215" s="46"/>
      <c r="K215" s="46"/>
      <c r="L215" s="46"/>
      <c r="M215" s="46"/>
    </row>
    <row r="216" spans="1:13" s="7" customFormat="1" ht="20.25" customHeight="1" x14ac:dyDescent="0.2">
      <c r="A216" s="45"/>
      <c r="B216" s="45"/>
      <c r="C216" s="45"/>
      <c r="D216" s="46"/>
      <c r="E216" s="46"/>
      <c r="F216" s="46"/>
      <c r="G216" s="46"/>
      <c r="H216" s="46"/>
      <c r="I216" s="46"/>
      <c r="J216" s="46"/>
      <c r="K216" s="46"/>
      <c r="L216" s="46"/>
      <c r="M216" s="46"/>
    </row>
    <row r="217" spans="1:13" s="7" customFormat="1" ht="20.25" customHeight="1" x14ac:dyDescent="0.2">
      <c r="A217" s="45"/>
      <c r="B217" s="45"/>
      <c r="C217" s="45"/>
      <c r="D217" s="46"/>
      <c r="E217" s="46"/>
      <c r="F217" s="46"/>
      <c r="G217" s="46"/>
      <c r="H217" s="46"/>
      <c r="I217" s="46"/>
      <c r="J217" s="46"/>
      <c r="K217" s="46"/>
      <c r="L217" s="46"/>
      <c r="M217" s="46"/>
    </row>
    <row r="218" spans="1:13" s="7" customFormat="1" ht="20.25" customHeight="1" x14ac:dyDescent="0.2">
      <c r="A218" s="45"/>
      <c r="B218" s="45"/>
      <c r="C218" s="45"/>
      <c r="D218" s="46"/>
      <c r="E218" s="46"/>
      <c r="F218" s="46"/>
      <c r="G218" s="46"/>
      <c r="H218" s="46"/>
      <c r="I218" s="46"/>
      <c r="J218" s="46"/>
      <c r="K218" s="46"/>
      <c r="L218" s="46"/>
      <c r="M218" s="46"/>
    </row>
    <row r="219" spans="1:13" s="7" customFormat="1" ht="20.25" customHeight="1" x14ac:dyDescent="0.2">
      <c r="A219" s="45"/>
      <c r="B219" s="45"/>
      <c r="C219" s="45"/>
      <c r="D219" s="46"/>
      <c r="E219" s="46"/>
      <c r="F219" s="46"/>
      <c r="G219" s="46"/>
      <c r="H219" s="46"/>
      <c r="I219" s="46"/>
      <c r="J219" s="46"/>
      <c r="K219" s="46"/>
      <c r="L219" s="46"/>
      <c r="M219" s="46"/>
    </row>
    <row r="220" spans="1:13" s="7" customFormat="1" ht="20.25" customHeight="1" x14ac:dyDescent="0.2">
      <c r="A220" s="45"/>
      <c r="B220" s="45"/>
      <c r="C220" s="45"/>
      <c r="D220" s="46"/>
      <c r="E220" s="46"/>
      <c r="F220" s="46"/>
      <c r="G220" s="46"/>
      <c r="H220" s="46"/>
      <c r="I220" s="46"/>
      <c r="J220" s="46"/>
      <c r="K220" s="46"/>
      <c r="L220" s="46"/>
      <c r="M220" s="46"/>
    </row>
    <row r="221" spans="1:13" s="7" customFormat="1" ht="20.25" customHeight="1" x14ac:dyDescent="0.2">
      <c r="A221" s="45"/>
      <c r="B221" s="45"/>
      <c r="C221" s="45"/>
      <c r="D221" s="46"/>
      <c r="E221" s="46"/>
      <c r="F221" s="46"/>
      <c r="G221" s="46"/>
      <c r="H221" s="46"/>
      <c r="I221" s="46"/>
      <c r="J221" s="46"/>
      <c r="K221" s="46"/>
      <c r="L221" s="46"/>
      <c r="M221" s="46"/>
    </row>
    <row r="222" spans="1:13" s="7" customFormat="1" ht="20.25" customHeight="1" x14ac:dyDescent="0.2">
      <c r="A222" s="45"/>
      <c r="B222" s="45"/>
      <c r="C222" s="45"/>
      <c r="D222" s="46"/>
      <c r="E222" s="46"/>
      <c r="F222" s="46"/>
      <c r="G222" s="46"/>
      <c r="H222" s="46"/>
      <c r="I222" s="46"/>
      <c r="J222" s="46"/>
      <c r="K222" s="46"/>
      <c r="L222" s="46"/>
      <c r="M222" s="46"/>
    </row>
    <row r="223" spans="1:13" s="7" customFormat="1" ht="20.25" customHeight="1" x14ac:dyDescent="0.2">
      <c r="A223" s="45"/>
      <c r="B223" s="45"/>
      <c r="C223" s="45"/>
      <c r="D223" s="46"/>
      <c r="E223" s="46"/>
      <c r="F223" s="46"/>
      <c r="G223" s="46"/>
      <c r="H223" s="46"/>
      <c r="I223" s="46"/>
      <c r="J223" s="46"/>
      <c r="K223" s="46"/>
      <c r="L223" s="46"/>
      <c r="M223" s="46"/>
    </row>
    <row r="224" spans="1:13" s="7" customFormat="1" ht="20.25" customHeight="1" x14ac:dyDescent="0.2">
      <c r="A224" s="45"/>
      <c r="B224" s="45"/>
      <c r="C224" s="45"/>
      <c r="D224" s="46"/>
      <c r="E224" s="46"/>
      <c r="F224" s="46"/>
      <c r="G224" s="46"/>
      <c r="H224" s="46"/>
      <c r="I224" s="46"/>
      <c r="J224" s="46"/>
      <c r="K224" s="46"/>
      <c r="L224" s="46"/>
      <c r="M224" s="46"/>
    </row>
    <row r="225" spans="1:13" s="7" customFormat="1" ht="20.25" customHeight="1" x14ac:dyDescent="0.2">
      <c r="A225" s="45"/>
      <c r="B225" s="45"/>
      <c r="C225" s="45"/>
      <c r="D225" s="46"/>
      <c r="E225" s="46"/>
      <c r="F225" s="46"/>
      <c r="G225" s="46"/>
      <c r="H225" s="46"/>
      <c r="I225" s="46"/>
      <c r="J225" s="46"/>
      <c r="K225" s="46"/>
      <c r="L225" s="46"/>
      <c r="M225" s="46"/>
    </row>
    <row r="226" spans="1:13" s="7" customFormat="1" ht="20.25" customHeight="1" x14ac:dyDescent="0.2">
      <c r="A226" s="45"/>
      <c r="B226" s="45"/>
      <c r="C226" s="45"/>
      <c r="D226" s="46"/>
      <c r="E226" s="46"/>
      <c r="F226" s="46"/>
      <c r="G226" s="46"/>
      <c r="H226" s="46"/>
      <c r="I226" s="46"/>
      <c r="J226" s="46"/>
      <c r="K226" s="46"/>
      <c r="L226" s="46"/>
      <c r="M226" s="46"/>
    </row>
    <row r="227" spans="1:13" s="7" customFormat="1" ht="20.25" customHeight="1" x14ac:dyDescent="0.2">
      <c r="A227" s="45"/>
      <c r="B227" s="45"/>
      <c r="C227" s="45"/>
      <c r="D227" s="46"/>
      <c r="E227" s="46"/>
      <c r="F227" s="46"/>
      <c r="G227" s="46"/>
      <c r="H227" s="46"/>
      <c r="I227" s="46"/>
      <c r="J227" s="46"/>
      <c r="K227" s="46"/>
      <c r="L227" s="46"/>
      <c r="M227" s="46"/>
    </row>
    <row r="228" spans="1:13" s="7" customFormat="1" ht="20.25" customHeight="1" x14ac:dyDescent="0.2">
      <c r="A228" s="45"/>
      <c r="B228" s="45"/>
      <c r="C228" s="45"/>
      <c r="D228" s="46"/>
      <c r="E228" s="46"/>
      <c r="F228" s="46"/>
      <c r="G228" s="46"/>
      <c r="H228" s="46"/>
      <c r="I228" s="46"/>
      <c r="J228" s="46"/>
      <c r="K228" s="46"/>
      <c r="L228" s="46"/>
      <c r="M228" s="46"/>
    </row>
    <row r="229" spans="1:13" s="7" customFormat="1" ht="20.25" customHeight="1" x14ac:dyDescent="0.2">
      <c r="A229" s="45"/>
      <c r="B229" s="45"/>
      <c r="C229" s="45"/>
      <c r="D229" s="46"/>
      <c r="E229" s="46"/>
      <c r="F229" s="46"/>
      <c r="G229" s="46"/>
      <c r="H229" s="46"/>
      <c r="I229" s="46"/>
      <c r="J229" s="46"/>
      <c r="K229" s="46"/>
      <c r="L229" s="46"/>
      <c r="M229" s="46"/>
    </row>
    <row r="230" spans="1:13" s="7" customFormat="1" ht="20.25" customHeight="1" x14ac:dyDescent="0.2">
      <c r="A230" s="45"/>
      <c r="B230" s="45"/>
      <c r="C230" s="45"/>
      <c r="D230" s="46"/>
      <c r="E230" s="46"/>
      <c r="F230" s="46"/>
      <c r="G230" s="46"/>
      <c r="H230" s="46"/>
      <c r="I230" s="46"/>
      <c r="J230" s="46"/>
      <c r="K230" s="46"/>
      <c r="L230" s="46"/>
      <c r="M230" s="46"/>
    </row>
    <row r="231" spans="1:13" s="7" customFormat="1" ht="60" customHeight="1" x14ac:dyDescent="0.2">
      <c r="A231" s="45"/>
      <c r="B231" s="45"/>
      <c r="C231" s="45"/>
      <c r="D231" s="46"/>
      <c r="E231" s="46"/>
      <c r="F231" s="46"/>
      <c r="G231" s="46"/>
      <c r="H231" s="46"/>
      <c r="I231" s="46"/>
      <c r="J231" s="46"/>
      <c r="K231" s="46"/>
      <c r="L231" s="46"/>
      <c r="M231" s="46"/>
    </row>
    <row r="232" spans="1:13" s="7" customFormat="1" ht="70.5" customHeight="1" x14ac:dyDescent="0.2">
      <c r="A232" s="45"/>
      <c r="B232" s="45"/>
      <c r="C232" s="45"/>
      <c r="D232" s="46"/>
      <c r="E232" s="46"/>
      <c r="F232" s="46"/>
      <c r="G232" s="46"/>
      <c r="H232" s="46"/>
      <c r="I232" s="46"/>
      <c r="J232" s="46"/>
      <c r="K232" s="46"/>
      <c r="L232" s="46"/>
      <c r="M232" s="46"/>
    </row>
    <row r="233" spans="1:13" s="7" customFormat="1" ht="71.25" customHeight="1" x14ac:dyDescent="0.2">
      <c r="A233" s="45"/>
      <c r="B233" s="45"/>
      <c r="C233" s="68" t="s">
        <v>47</v>
      </c>
      <c r="D233" s="50">
        <f t="shared" ref="D233:J233" si="39">SUMIF($C$8:$C$194,$C$43,D8:D194)</f>
        <v>561351108</v>
      </c>
      <c r="E233" s="50">
        <f t="shared" si="39"/>
        <v>561122468</v>
      </c>
      <c r="F233" s="50">
        <f t="shared" si="39"/>
        <v>228640</v>
      </c>
      <c r="G233" s="50">
        <f t="shared" si="39"/>
        <v>469273105</v>
      </c>
      <c r="H233" s="50">
        <f t="shared" si="39"/>
        <v>469153105</v>
      </c>
      <c r="I233" s="50">
        <f t="shared" si="39"/>
        <v>120000</v>
      </c>
      <c r="J233" s="50">
        <f t="shared" si="39"/>
        <v>92078003</v>
      </c>
      <c r="K233" s="50"/>
      <c r="L233" s="50">
        <f>SUMIF($C$8:$C$194,$C$43,L8:L194)</f>
        <v>108640</v>
      </c>
      <c r="M233" s="46"/>
    </row>
    <row r="234" spans="1:13" s="7" customFormat="1" ht="20.25" customHeight="1" x14ac:dyDescent="0.2">
      <c r="A234" s="45"/>
      <c r="B234" s="45"/>
      <c r="C234" s="68"/>
      <c r="D234" s="50" t="b">
        <f>D233=(D235+D239+D240)</f>
        <v>0</v>
      </c>
      <c r="E234" s="50" t="b">
        <f t="shared" ref="E234:L234" si="40">E233=(E235+E239+E240)</f>
        <v>0</v>
      </c>
      <c r="F234" s="50" t="b">
        <f t="shared" si="40"/>
        <v>0</v>
      </c>
      <c r="G234" s="50" t="b">
        <f t="shared" si="40"/>
        <v>0</v>
      </c>
      <c r="H234" s="50" t="b">
        <f t="shared" si="40"/>
        <v>0</v>
      </c>
      <c r="I234" s="50" t="b">
        <f t="shared" si="40"/>
        <v>0</v>
      </c>
      <c r="J234" s="50" t="b">
        <f t="shared" si="40"/>
        <v>0</v>
      </c>
      <c r="K234" s="50"/>
      <c r="L234" s="50" t="b">
        <f t="shared" si="40"/>
        <v>1</v>
      </c>
      <c r="M234" s="46"/>
    </row>
    <row r="235" spans="1:13" ht="15.75" x14ac:dyDescent="0.2">
      <c r="C235" s="61" t="s">
        <v>40</v>
      </c>
      <c r="D235" s="50">
        <f t="shared" ref="D235:J235" si="41">SUMIF($C$8:$C$194,$C$61,D8:D194)</f>
        <v>108409434</v>
      </c>
      <c r="E235" s="50">
        <f t="shared" si="41"/>
        <v>108180794</v>
      </c>
      <c r="F235" s="50">
        <f t="shared" si="41"/>
        <v>228640</v>
      </c>
      <c r="G235" s="50">
        <f t="shared" si="41"/>
        <v>22112827</v>
      </c>
      <c r="H235" s="50">
        <f t="shared" si="41"/>
        <v>21992827</v>
      </c>
      <c r="I235" s="50">
        <f t="shared" si="41"/>
        <v>120000</v>
      </c>
      <c r="J235" s="50">
        <f t="shared" si="41"/>
        <v>86296607</v>
      </c>
      <c r="K235" s="50"/>
      <c r="L235" s="50">
        <f>SUMIF($C$8:$C$194,$C$61,L8:L194)</f>
        <v>108640</v>
      </c>
      <c r="M235" s="50" t="e">
        <f>SUMIF($C$9:$C$194,$C$61,M9:M194)</f>
        <v>#REF!</v>
      </c>
    </row>
    <row r="236" spans="1:13" ht="15.75" x14ac:dyDescent="0.2">
      <c r="C236" s="62" t="s">
        <v>41</v>
      </c>
      <c r="D236" s="50" t="b">
        <f>D235=(D237+D238)</f>
        <v>1</v>
      </c>
      <c r="E236" s="50" t="b">
        <f t="shared" ref="E236:L236" si="42">E235=(E237+E238)</f>
        <v>1</v>
      </c>
      <c r="F236" s="50" t="b">
        <f t="shared" si="42"/>
        <v>1</v>
      </c>
      <c r="G236" s="50" t="b">
        <f t="shared" si="42"/>
        <v>1</v>
      </c>
      <c r="H236" s="50" t="b">
        <f t="shared" si="42"/>
        <v>1</v>
      </c>
      <c r="I236" s="50" t="b">
        <f t="shared" si="42"/>
        <v>1</v>
      </c>
      <c r="J236" s="50" t="b">
        <f t="shared" si="42"/>
        <v>1</v>
      </c>
      <c r="K236" s="50"/>
      <c r="L236" s="50" t="b">
        <f t="shared" si="42"/>
        <v>1</v>
      </c>
    </row>
    <row r="237" spans="1:13" ht="15.75" x14ac:dyDescent="0.2">
      <c r="C237" s="62" t="s">
        <v>42</v>
      </c>
      <c r="D237" s="50">
        <f t="shared" ref="D237:J237" si="43">SUMIF($C$8:$C$194,$C$63,D8:D194)</f>
        <v>84996929</v>
      </c>
      <c r="E237" s="50">
        <f t="shared" si="43"/>
        <v>84888289</v>
      </c>
      <c r="F237" s="50">
        <f t="shared" si="43"/>
        <v>108640</v>
      </c>
      <c r="G237" s="50">
        <f t="shared" si="43"/>
        <v>19645895</v>
      </c>
      <c r="H237" s="50">
        <f t="shared" si="43"/>
        <v>19645895</v>
      </c>
      <c r="I237" s="50">
        <f t="shared" si="43"/>
        <v>0</v>
      </c>
      <c r="J237" s="50">
        <f t="shared" si="43"/>
        <v>65351034</v>
      </c>
      <c r="K237" s="50"/>
      <c r="L237" s="50">
        <f>SUMIF($C$8:$C$194,$C$63,L8:L194)</f>
        <v>108640</v>
      </c>
    </row>
    <row r="238" spans="1:13" ht="15.75" x14ac:dyDescent="0.2">
      <c r="C238" s="62" t="s">
        <v>43</v>
      </c>
      <c r="D238" s="50">
        <f t="shared" ref="D238:J238" si="44">SUMIF($C$8:$C$194,$C$64,D8:D194)</f>
        <v>23412505</v>
      </c>
      <c r="E238" s="50">
        <f t="shared" si="44"/>
        <v>23292505</v>
      </c>
      <c r="F238" s="50">
        <f t="shared" si="44"/>
        <v>120000</v>
      </c>
      <c r="G238" s="50">
        <f t="shared" si="44"/>
        <v>2466932</v>
      </c>
      <c r="H238" s="50">
        <f t="shared" si="44"/>
        <v>2346932</v>
      </c>
      <c r="I238" s="50">
        <f t="shared" si="44"/>
        <v>120000</v>
      </c>
      <c r="J238" s="50">
        <f t="shared" si="44"/>
        <v>20945573</v>
      </c>
      <c r="K238" s="50"/>
      <c r="L238" s="50">
        <f>SUMIF($C$8:$C$194,$C$64,L8:L194)</f>
        <v>0</v>
      </c>
      <c r="M238" s="50">
        <f>SUMIF($C$16:$C$194,$C$64,M16:M194)</f>
        <v>0</v>
      </c>
    </row>
    <row r="239" spans="1:13" ht="15.75" x14ac:dyDescent="0.2">
      <c r="C239" s="61" t="s">
        <v>44</v>
      </c>
      <c r="D239" s="50">
        <f t="shared" ref="D239:J239" si="45">SUMIF($C$8:$C$194,$C$55,D8:D194)</f>
        <v>23412505</v>
      </c>
      <c r="E239" s="50">
        <f t="shared" si="45"/>
        <v>23292505</v>
      </c>
      <c r="F239" s="50">
        <f t="shared" si="45"/>
        <v>120000</v>
      </c>
      <c r="G239" s="50">
        <f t="shared" si="45"/>
        <v>2466932</v>
      </c>
      <c r="H239" s="50">
        <f t="shared" si="45"/>
        <v>2346932</v>
      </c>
      <c r="I239" s="50">
        <f t="shared" si="45"/>
        <v>120000</v>
      </c>
      <c r="J239" s="50">
        <f t="shared" si="45"/>
        <v>20945573</v>
      </c>
      <c r="K239" s="50"/>
      <c r="L239" s="50">
        <f>SUMIF($C$8:$C$194,$C$55,L8:L194)</f>
        <v>0</v>
      </c>
      <c r="M239" s="50">
        <f>SUMIF($C$8:$C$194,$C$55,M8:M194)</f>
        <v>0</v>
      </c>
    </row>
    <row r="240" spans="1:13" ht="15.75" x14ac:dyDescent="0.2">
      <c r="C240" s="61" t="s">
        <v>45</v>
      </c>
      <c r="D240" s="50">
        <f>SUMIF($C$8:$C$194,#REF!,D8:D194)</f>
        <v>0</v>
      </c>
      <c r="E240" s="50">
        <f>SUMIF($C$8:$C$194,#REF!,E8:E194)</f>
        <v>0</v>
      </c>
      <c r="F240" s="50">
        <f>SUMIF($C$8:$C$194,#REF!,F8:F194)</f>
        <v>0</v>
      </c>
      <c r="G240" s="50">
        <f>SUMIF($C$8:$C$194,#REF!,G8:G194)</f>
        <v>0</v>
      </c>
      <c r="H240" s="50">
        <f>SUMIF($C$8:$C$194,#REF!,H8:H194)</f>
        <v>0</v>
      </c>
      <c r="I240" s="50">
        <f>SUMIF($C$8:$C$194,#REF!,I8:I194)</f>
        <v>0</v>
      </c>
      <c r="J240" s="50">
        <f>SUMIF($C$8:$C$194,#REF!,J8:J194)</f>
        <v>0</v>
      </c>
      <c r="K240" s="50"/>
      <c r="L240" s="50">
        <f>SUMIF($C$8:$C$194,#REF!,L8:L194)</f>
        <v>0</v>
      </c>
      <c r="M240" s="50">
        <f>SUMIF($C$7:$C$194,#REF!,M7:M194)</f>
        <v>0</v>
      </c>
    </row>
    <row r="241" spans="3:14" ht="47.25" x14ac:dyDescent="0.2">
      <c r="C241" s="63" t="s">
        <v>46</v>
      </c>
      <c r="D241" s="50"/>
      <c r="E241" s="50"/>
      <c r="F241" s="50"/>
      <c r="G241" s="50"/>
      <c r="H241" s="50"/>
      <c r="I241" s="50"/>
      <c r="J241" s="50"/>
      <c r="K241" s="50"/>
      <c r="L241" s="50"/>
    </row>
    <row r="242" spans="3:14" ht="15" x14ac:dyDescent="0.2">
      <c r="C242" s="69" t="s">
        <v>29</v>
      </c>
      <c r="D242" s="50">
        <f ca="1">SUMIF($C$8:$C$194,#REF!,D8:D188)</f>
        <v>0</v>
      </c>
      <c r="E242" s="50">
        <f ca="1">SUMIF($C$8:$C$194,#REF!,E8:E188)</f>
        <v>0</v>
      </c>
      <c r="F242" s="50">
        <f ca="1">SUMIF($C$8:$C$194,#REF!,F8:F188)</f>
        <v>0</v>
      </c>
      <c r="G242" s="50">
        <f ca="1">SUMIF($C$8:$C$194,#REF!,G8:G188)</f>
        <v>0</v>
      </c>
      <c r="H242" s="50">
        <f ca="1">SUMIF($C$8:$C$194,#REF!,H8:H188)</f>
        <v>0</v>
      </c>
      <c r="I242" s="50">
        <f ca="1">SUMIF($C$8:$C$194,#REF!,I8:I188)</f>
        <v>0</v>
      </c>
      <c r="J242" s="50">
        <f ca="1">SUMIF($C$8:$C$194,#REF!,J8:J188)</f>
        <v>0</v>
      </c>
      <c r="K242" s="50"/>
      <c r="L242" s="50">
        <f ca="1">SUMIF($C$8:$C$194,#REF!,L8:L188)</f>
        <v>0</v>
      </c>
    </row>
    <row r="243" spans="3:14" ht="15" x14ac:dyDescent="0.2">
      <c r="C243" s="64" t="s">
        <v>0</v>
      </c>
      <c r="D243" s="50"/>
    </row>
    <row r="244" spans="3:14" ht="15" x14ac:dyDescent="0.2">
      <c r="C244" s="65" t="s">
        <v>48</v>
      </c>
      <c r="D244" s="50">
        <f>SUMIF($C$8:$C$194,#REF!,D8:D194)</f>
        <v>0</v>
      </c>
      <c r="E244" s="50">
        <f>SUMIF($C$8:$C$194,#REF!,E8:E194)</f>
        <v>0</v>
      </c>
      <c r="F244" s="50">
        <f>SUMIF($C$8:$C$194,#REF!,F8:F194)</f>
        <v>0</v>
      </c>
      <c r="G244" s="50">
        <f>SUMIF($C$8:$C$194,#REF!,G8:G194)</f>
        <v>0</v>
      </c>
      <c r="H244" s="50">
        <f>SUMIF($C$8:$C$194,#REF!,H8:H194)</f>
        <v>0</v>
      </c>
      <c r="I244" s="50">
        <f>SUMIF($C$8:$C$194,#REF!,I8:I194)</f>
        <v>0</v>
      </c>
      <c r="J244" s="50">
        <f>SUMIF($C$8:$C$194,#REF!,J8:J194)</f>
        <v>0</v>
      </c>
      <c r="K244" s="50"/>
      <c r="L244" s="50">
        <f>SUMIF($C$8:$C$194,#REF!,L8:L194)</f>
        <v>0</v>
      </c>
      <c r="M244" s="50">
        <f>SUMIF($C$8:$C$194,#REF!,M8:M194)</f>
        <v>0</v>
      </c>
    </row>
    <row r="245" spans="3:14" ht="15" x14ac:dyDescent="0.2">
      <c r="C245" s="66" t="s">
        <v>41</v>
      </c>
    </row>
    <row r="246" spans="3:14" ht="57.75" customHeight="1" x14ac:dyDescent="0.2">
      <c r="C246" s="67" t="s">
        <v>49</v>
      </c>
    </row>
    <row r="248" spans="3:14" x14ac:dyDescent="0.2">
      <c r="D248" s="93">
        <f ca="1">D196-(D233+D242)</f>
        <v>0</v>
      </c>
      <c r="E248" s="93">
        <f t="shared" ref="E248:N248" ca="1" si="46">E196-(E233+E242)</f>
        <v>0</v>
      </c>
      <c r="F248" s="93">
        <f t="shared" ca="1" si="46"/>
        <v>0</v>
      </c>
      <c r="G248" s="93">
        <f t="shared" ca="1" si="46"/>
        <v>0</v>
      </c>
      <c r="H248" s="93">
        <f t="shared" ca="1" si="46"/>
        <v>0</v>
      </c>
      <c r="I248" s="93">
        <f t="shared" ca="1" si="46"/>
        <v>0</v>
      </c>
      <c r="J248" s="93">
        <f t="shared" ca="1" si="46"/>
        <v>0</v>
      </c>
      <c r="K248" s="93"/>
      <c r="L248" s="93">
        <f t="shared" ca="1" si="46"/>
        <v>0</v>
      </c>
      <c r="M248" s="92" t="e">
        <f t="shared" si="46"/>
        <v>#REF!</v>
      </c>
      <c r="N248" s="92">
        <f t="shared" si="46"/>
        <v>0</v>
      </c>
    </row>
  </sheetData>
  <mergeCells count="20">
    <mergeCell ref="A196:C196"/>
    <mergeCell ref="E5:E6"/>
    <mergeCell ref="F5:F6"/>
    <mergeCell ref="A3:A6"/>
    <mergeCell ref="B3:B6"/>
    <mergeCell ref="C3:C6"/>
    <mergeCell ref="D4:D6"/>
    <mergeCell ref="E4:F4"/>
    <mergeCell ref="D3:F3"/>
    <mergeCell ref="M5:M6"/>
    <mergeCell ref="H5:H6"/>
    <mergeCell ref="J3:L3"/>
    <mergeCell ref="I5:I6"/>
    <mergeCell ref="L5:L6"/>
    <mergeCell ref="G3:I3"/>
    <mergeCell ref="K4:L4"/>
    <mergeCell ref="K5:K6"/>
    <mergeCell ref="G4:G6"/>
    <mergeCell ref="J4:J6"/>
    <mergeCell ref="H4:I4"/>
  </mergeCells>
  <phoneticPr fontId="0" type="noConversion"/>
  <printOptions horizontalCentered="1" verticalCentered="1"/>
  <pageMargins left="0.70866141732283472" right="0.70866141732283472" top="0.98425196850393704" bottom="0.98425196850393704" header="0" footer="0"/>
  <pageSetup paperSize="9" scale="90" orientation="landscape" r:id="rId1"/>
  <headerFooter alignWithMargins="0"/>
  <rowBreaks count="6" manualBreakCount="6">
    <brk id="41" max="11" man="1"/>
    <brk id="72" max="11" man="1"/>
    <brk id="104" max="11" man="1"/>
    <brk id="134" max="11" man="1"/>
    <brk id="163" max="11" man="1"/>
    <brk id="18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nr 7.3</vt:lpstr>
      <vt:lpstr>'Zał. nr 7.3'!Obszar_wydruku</vt:lpstr>
      <vt:lpstr>'Zał. nr 7.3'!Tytuły_wydruku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Wydział Finansowy</dc:creator>
  <cp:lastModifiedBy>Żulik Zbigniew</cp:lastModifiedBy>
  <cp:lastPrinted>2021-12-21T08:14:57Z</cp:lastPrinted>
  <dcterms:created xsi:type="dcterms:W3CDTF">1998-01-23T07:51:27Z</dcterms:created>
  <dcterms:modified xsi:type="dcterms:W3CDTF">2021-12-21T08:15:00Z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-800001057</vt:i4>
  </property>
  <property fmtid="{D5CDD505-2E9C-101B-9397-08002B2CF9AE}" pid="3" name="_EmailSubject">
    <vt:lpwstr/>
  </property>
  <property fmtid="{D5CDD505-2E9C-101B-9397-08002B2CF9AE}" pid="4" name="_AuthorEmail">
    <vt:lpwstr>szordyka@ws_nt7.umk</vt:lpwstr>
  </property>
  <property fmtid="{D5CDD505-2E9C-101B-9397-08002B2CF9AE}" pid="5" name="_AuthorEmailDisplayName">
    <vt:lpwstr>Szordykowska  Katarzyna</vt:lpwstr>
  </property>
  <property fmtid="{D5CDD505-2E9C-101B-9397-08002B2CF9AE}" pid="6" name="_ReviewingToolsShownOnce">
    <vt:lpwstr/>
  </property>
</Properties>
</file>