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3F450533-5F2F-4094-A645-A82FC31CC421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1.1" sheetId="4" r:id="rId1"/>
  </sheets>
  <definedNames>
    <definedName name="_xlnm._FilterDatabase" localSheetId="0" hidden="1">'zał 6.1.1'!$A$33:$F$80</definedName>
    <definedName name="_xlnm.Print_Area" localSheetId="0">'zał 6.1.1'!$A$1:$I$96</definedName>
    <definedName name="_xlnm.Print_Titles" localSheetId="0">'zał 6.1.1'!$14:$16</definedName>
  </definedNames>
  <calcPr calcId="191029" iterateDelta="1E-4"/>
</workbook>
</file>

<file path=xl/calcChain.xml><?xml version="1.0" encoding="utf-8"?>
<calcChain xmlns="http://schemas.openxmlformats.org/spreadsheetml/2006/main">
  <c r="I49" i="4" l="1"/>
  <c r="I52" i="4" l="1"/>
  <c r="I69" i="4"/>
  <c r="I65" i="4"/>
  <c r="D133" i="4" l="1"/>
  <c r="N43" i="4" l="1"/>
  <c r="J43" i="4"/>
  <c r="K43" i="4"/>
  <c r="L43" i="4"/>
  <c r="O43" i="4"/>
  <c r="P43" i="4"/>
  <c r="J24" i="4" l="1"/>
  <c r="K24" i="4"/>
  <c r="L24" i="4"/>
  <c r="M24" i="4"/>
  <c r="N24" i="4"/>
  <c r="J26" i="4"/>
  <c r="K26" i="4"/>
  <c r="L26" i="4"/>
  <c r="M26" i="4"/>
  <c r="N26" i="4"/>
  <c r="J39" i="4"/>
  <c r="K39" i="4"/>
  <c r="L39" i="4"/>
  <c r="N39" i="4"/>
  <c r="O39" i="4"/>
  <c r="P39" i="4"/>
  <c r="J57" i="4"/>
  <c r="K57" i="4"/>
  <c r="L57" i="4"/>
  <c r="N57" i="4"/>
  <c r="O57" i="4"/>
  <c r="P57" i="4"/>
  <c r="J62" i="4"/>
  <c r="K62" i="4"/>
  <c r="L62" i="4"/>
  <c r="N62" i="4"/>
  <c r="O62" i="4"/>
  <c r="P62" i="4"/>
  <c r="J65" i="4"/>
  <c r="K65" i="4"/>
  <c r="L65" i="4"/>
  <c r="N65" i="4"/>
  <c r="J75" i="4"/>
  <c r="K75" i="4"/>
  <c r="L75" i="4"/>
  <c r="N75" i="4"/>
  <c r="J78" i="4"/>
  <c r="K78" i="4"/>
  <c r="L78" i="4"/>
  <c r="N78" i="4"/>
  <c r="J83" i="4"/>
  <c r="K83" i="4"/>
  <c r="L83" i="4"/>
  <c r="N83" i="4"/>
  <c r="O83" i="4"/>
  <c r="P83" i="4"/>
  <c r="J85" i="4"/>
  <c r="K85" i="4"/>
  <c r="L85" i="4"/>
  <c r="N85" i="4"/>
  <c r="O85" i="4"/>
  <c r="P85" i="4"/>
  <c r="J91" i="4"/>
  <c r="K91" i="4"/>
  <c r="L91" i="4"/>
  <c r="M91" i="4"/>
  <c r="N91" i="4"/>
  <c r="O91" i="4"/>
  <c r="P91" i="4"/>
  <c r="I91" i="4"/>
  <c r="K22" i="4" l="1"/>
  <c r="L22" i="4"/>
  <c r="M22" i="4"/>
  <c r="N22" i="4"/>
  <c r="I25" i="4"/>
  <c r="I32" i="4"/>
  <c r="I31" i="4"/>
  <c r="I30" i="4"/>
  <c r="I29" i="4"/>
  <c r="I28" i="4"/>
  <c r="I27" i="4"/>
  <c r="I24" i="4" l="1"/>
  <c r="I26" i="4"/>
  <c r="Q25" i="4" l="1"/>
  <c r="R25" i="4" s="1"/>
  <c r="R24" i="4" s="1"/>
  <c r="P112" i="4"/>
  <c r="O112" i="4"/>
  <c r="N112" i="4"/>
  <c r="M112" i="4"/>
  <c r="L112" i="4"/>
  <c r="K112" i="4"/>
  <c r="J112" i="4"/>
  <c r="P24" i="4"/>
  <c r="O24" i="4"/>
  <c r="N20" i="4"/>
  <c r="M41" i="4"/>
  <c r="M39" i="4" s="1"/>
  <c r="I110" i="4"/>
  <c r="I116" i="4"/>
  <c r="J106" i="4"/>
  <c r="K106" i="4"/>
  <c r="L106" i="4"/>
  <c r="N106" i="4"/>
  <c r="O106" i="4"/>
  <c r="P106" i="4"/>
  <c r="Q92" i="4"/>
  <c r="N89" i="4"/>
  <c r="R92" i="4" l="1"/>
  <c r="R91" i="4" s="1"/>
  <c r="Q91" i="4"/>
  <c r="O20" i="4"/>
  <c r="Q24" i="4"/>
  <c r="Q20" i="4" s="1"/>
  <c r="P89" i="4"/>
  <c r="O89" i="4"/>
  <c r="P20" i="4"/>
  <c r="R20" i="4"/>
  <c r="R89" i="4"/>
  <c r="Q89" i="4" l="1"/>
  <c r="O113" i="4" l="1"/>
  <c r="N113" i="4"/>
  <c r="L113" i="4"/>
  <c r="K113" i="4"/>
  <c r="J113" i="4"/>
  <c r="Q28" i="4"/>
  <c r="R28" i="4" s="1"/>
  <c r="P113" i="4"/>
  <c r="I51" i="4" l="1"/>
  <c r="I48" i="4"/>
  <c r="I42" i="4"/>
  <c r="I41" i="4"/>
  <c r="I40" i="4"/>
  <c r="I39" i="4" l="1"/>
  <c r="M84" i="4" l="1"/>
  <c r="M83" i="4" s="1"/>
  <c r="Q42" i="4" l="1"/>
  <c r="R42" i="4" s="1"/>
  <c r="Q31" i="4" l="1"/>
  <c r="R31" i="4" s="1"/>
  <c r="Q51" i="4" l="1"/>
  <c r="R51" i="4" s="1"/>
  <c r="Q52" i="4"/>
  <c r="R52" i="4" l="1"/>
  <c r="Q45" i="4" l="1"/>
  <c r="Q29" i="4"/>
  <c r="R45" i="4" l="1"/>
  <c r="R29" i="4"/>
  <c r="Q30" i="4"/>
  <c r="R30" i="4" s="1"/>
  <c r="O26" i="4"/>
  <c r="N21" i="4"/>
  <c r="M21" i="4"/>
  <c r="K21" i="4"/>
  <c r="J22" i="4"/>
  <c r="Q27" i="4"/>
  <c r="P26" i="4"/>
  <c r="P22" i="4" s="1"/>
  <c r="Q40" i="4"/>
  <c r="J21" i="4"/>
  <c r="L21" i="4"/>
  <c r="N18" i="4" l="1"/>
  <c r="J18" i="4"/>
  <c r="M18" i="4"/>
  <c r="L18" i="4"/>
  <c r="K18" i="4"/>
  <c r="I21" i="4"/>
  <c r="I18" i="4" s="1"/>
  <c r="I22" i="4"/>
  <c r="O21" i="4"/>
  <c r="O18" i="4" s="1"/>
  <c r="O22" i="4"/>
  <c r="R27" i="4"/>
  <c r="R40" i="4"/>
  <c r="P21" i="4"/>
  <c r="P18" i="4" s="1"/>
  <c r="Q32" i="4" l="1"/>
  <c r="Q26" i="4" s="1"/>
  <c r="Q22" i="4" s="1"/>
  <c r="Q21" i="4" l="1"/>
  <c r="Q18" i="4" s="1"/>
  <c r="R32" i="4"/>
  <c r="R26" i="4" s="1"/>
  <c r="R22" i="4" s="1"/>
  <c r="R21" i="4" l="1"/>
  <c r="R18" i="4" s="1"/>
  <c r="I84" i="4" l="1"/>
  <c r="I83" i="4" s="1"/>
  <c r="I87" i="4"/>
  <c r="I77" i="4"/>
  <c r="I111" i="4" s="1"/>
  <c r="I112" i="4"/>
  <c r="M69" i="4"/>
  <c r="P75" i="4" l="1"/>
  <c r="O75" i="4"/>
  <c r="L35" i="4"/>
  <c r="L95" i="4" s="1"/>
  <c r="K35" i="4"/>
  <c r="K95" i="4" s="1"/>
  <c r="J35" i="4"/>
  <c r="J95" i="4" s="1"/>
  <c r="N73" i="4"/>
  <c r="M77" i="4"/>
  <c r="Q77" i="4"/>
  <c r="K99" i="4" l="1"/>
  <c r="L99" i="4"/>
  <c r="J99" i="4"/>
  <c r="R77" i="4"/>
  <c r="J104" i="4" l="1"/>
  <c r="L104" i="4"/>
  <c r="K104" i="4"/>
  <c r="Q87" i="4" l="1"/>
  <c r="R87" i="4" s="1"/>
  <c r="P111" i="4" l="1"/>
  <c r="O111" i="4"/>
  <c r="N111" i="4"/>
  <c r="M111" i="4"/>
  <c r="L111" i="4"/>
  <c r="K111" i="4"/>
  <c r="J111" i="4"/>
  <c r="Q84" i="4"/>
  <c r="P35" i="4"/>
  <c r="O35" i="4"/>
  <c r="N35" i="4"/>
  <c r="N95" i="4" s="1"/>
  <c r="Q64" i="4"/>
  <c r="Q112" i="4" l="1"/>
  <c r="Q62" i="4"/>
  <c r="R84" i="4"/>
  <c r="Q83" i="4"/>
  <c r="N99" i="4"/>
  <c r="O99" i="4"/>
  <c r="O95" i="4"/>
  <c r="P99" i="4"/>
  <c r="P95" i="4"/>
  <c r="R64" i="4"/>
  <c r="R112" i="4" s="1"/>
  <c r="Q111" i="4"/>
  <c r="R111" i="4" l="1"/>
  <c r="R83" i="4"/>
  <c r="P104" i="4"/>
  <c r="O104" i="4"/>
  <c r="N104" i="4" l="1"/>
  <c r="I63" i="4" l="1"/>
  <c r="M63" i="4"/>
  <c r="R63" i="4" l="1"/>
  <c r="R62" i="4" s="1"/>
  <c r="M62" i="4"/>
  <c r="I62" i="4"/>
  <c r="I66" i="4" l="1"/>
  <c r="I50" i="4" l="1"/>
  <c r="P65" i="4" l="1"/>
  <c r="P60" i="4" s="1"/>
  <c r="O65" i="4"/>
  <c r="O60" i="4" s="1"/>
  <c r="N60" i="4"/>
  <c r="L60" i="4"/>
  <c r="K60" i="4"/>
  <c r="J60" i="4"/>
  <c r="M66" i="4"/>
  <c r="R66" i="4" l="1"/>
  <c r="Q41" i="4" l="1"/>
  <c r="Q39" i="4" s="1"/>
  <c r="O114" i="4"/>
  <c r="R41" i="4" l="1"/>
  <c r="R39" i="4" s="1"/>
  <c r="I79" i="4" l="1"/>
  <c r="I78" i="4" l="1"/>
  <c r="O81" i="4"/>
  <c r="P81" i="4"/>
  <c r="P73" i="4" l="1"/>
  <c r="O73" i="4"/>
  <c r="L73" i="4"/>
  <c r="K73" i="4" l="1"/>
  <c r="J73" i="4"/>
  <c r="Q50" i="4"/>
  <c r="Q69" i="4"/>
  <c r="R69" i="4" l="1"/>
  <c r="L114" i="4" l="1"/>
  <c r="I68" i="4" l="1"/>
  <c r="I109" i="4" s="1"/>
  <c r="I70" i="4"/>
  <c r="I114" i="4" s="1"/>
  <c r="I71" i="4"/>
  <c r="I72" i="4"/>
  <c r="I67" i="4"/>
  <c r="I53" i="4"/>
  <c r="I115" i="4" s="1"/>
  <c r="I56" i="4"/>
  <c r="I58" i="4"/>
  <c r="I106" i="4" s="1"/>
  <c r="I59" i="4"/>
  <c r="I57" i="4" s="1"/>
  <c r="Q48" i="4"/>
  <c r="R48" i="4" s="1"/>
  <c r="Q49" i="4"/>
  <c r="Q53" i="4"/>
  <c r="R53" i="4" s="1"/>
  <c r="Q54" i="4"/>
  <c r="R54" i="4" s="1"/>
  <c r="P114" i="4"/>
  <c r="N114" i="4"/>
  <c r="K114" i="4"/>
  <c r="J114" i="4"/>
  <c r="P108" i="4"/>
  <c r="O108" i="4"/>
  <c r="N108" i="4"/>
  <c r="L108" i="4"/>
  <c r="K108" i="4"/>
  <c r="J108" i="4"/>
  <c r="J117" i="4"/>
  <c r="J116" i="4"/>
  <c r="M117" i="4"/>
  <c r="M116" i="4"/>
  <c r="M115" i="4"/>
  <c r="J115" i="4"/>
  <c r="L37" i="4"/>
  <c r="K37" i="4"/>
  <c r="J37" i="4"/>
  <c r="I43" i="4" l="1"/>
  <c r="R49" i="4"/>
  <c r="I117" i="4"/>
  <c r="I108" i="4"/>
  <c r="I60" i="4"/>
  <c r="O37" i="4"/>
  <c r="N37" i="4"/>
  <c r="P37" i="4"/>
  <c r="P109" i="4" l="1"/>
  <c r="O109" i="4"/>
  <c r="N109" i="4"/>
  <c r="L109" i="4"/>
  <c r="K109" i="4"/>
  <c r="J109" i="4"/>
  <c r="O110" i="4"/>
  <c r="N110" i="4"/>
  <c r="K110" i="4"/>
  <c r="J110" i="4"/>
  <c r="M68" i="4"/>
  <c r="M70" i="4"/>
  <c r="M114" i="4" s="1"/>
  <c r="M71" i="4"/>
  <c r="M72" i="4"/>
  <c r="Q67" i="4"/>
  <c r="Q68" i="4"/>
  <c r="Q109" i="4" s="1"/>
  <c r="Q70" i="4"/>
  <c r="Q114" i="4" l="1"/>
  <c r="Q108" i="4"/>
  <c r="R70" i="4"/>
  <c r="R114" i="4" s="1"/>
  <c r="R68" i="4"/>
  <c r="M109" i="4"/>
  <c r="R109" i="4" l="1"/>
  <c r="Q71" i="4" l="1"/>
  <c r="M67" i="4"/>
  <c r="Q110" i="4"/>
  <c r="P110" i="4"/>
  <c r="L110" i="4"/>
  <c r="M65" i="4" l="1"/>
  <c r="M60" i="4" s="1"/>
  <c r="R71" i="4"/>
  <c r="M110" i="4"/>
  <c r="M108" i="4"/>
  <c r="R67" i="4"/>
  <c r="R110" i="4" l="1"/>
  <c r="R108" i="4"/>
  <c r="Q72" i="4" l="1"/>
  <c r="Q65" i="4" s="1"/>
  <c r="Q60" i="4" s="1"/>
  <c r="R72" i="4" l="1"/>
  <c r="R65" i="4" s="1"/>
  <c r="R60" i="4" s="1"/>
  <c r="Q88" i="4" l="1"/>
  <c r="Q86" i="4"/>
  <c r="Q85" i="4" s="1"/>
  <c r="Q76" i="4"/>
  <c r="R50" i="4"/>
  <c r="M47" i="4"/>
  <c r="M43" i="4" s="1"/>
  <c r="P107" i="4"/>
  <c r="O107" i="4"/>
  <c r="N107" i="4"/>
  <c r="L107" i="4"/>
  <c r="K107" i="4"/>
  <c r="J107" i="4"/>
  <c r="I86" i="4"/>
  <c r="I127" i="4" s="1"/>
  <c r="N81" i="4"/>
  <c r="M86" i="4"/>
  <c r="J81" i="4"/>
  <c r="K81" i="4"/>
  <c r="R86" i="4" l="1"/>
  <c r="L81" i="4"/>
  <c r="M81" i="4" s="1"/>
  <c r="Q107" i="4"/>
  <c r="Q75" i="4"/>
  <c r="Q35" i="4" s="1"/>
  <c r="Q81" i="4"/>
  <c r="M37" i="4"/>
  <c r="Q99" i="4" l="1"/>
  <c r="Q95" i="4"/>
  <c r="Q73" i="4"/>
  <c r="Q104" i="4" l="1"/>
  <c r="O36" i="4"/>
  <c r="O100" i="4" s="1"/>
  <c r="P36" i="4"/>
  <c r="N36" i="4"/>
  <c r="N96" i="4" s="1"/>
  <c r="M59" i="4"/>
  <c r="M57" i="4" s="1"/>
  <c r="M58" i="4"/>
  <c r="M106" i="4" s="1"/>
  <c r="K36" i="4"/>
  <c r="K96" i="4" s="1"/>
  <c r="L36" i="4"/>
  <c r="L96" i="4" s="1"/>
  <c r="Q58" i="4"/>
  <c r="Q106" i="4" s="1"/>
  <c r="L100" i="4" l="1"/>
  <c r="K100" i="4"/>
  <c r="N100" i="4"/>
  <c r="J36" i="4"/>
  <c r="J96" i="4" s="1"/>
  <c r="K55" i="4"/>
  <c r="J55" i="4"/>
  <c r="L55" i="4"/>
  <c r="R58" i="4"/>
  <c r="R106" i="4" s="1"/>
  <c r="M55" i="4"/>
  <c r="P96" i="4" l="1"/>
  <c r="P100" i="4"/>
  <c r="K93" i="4"/>
  <c r="K105" i="4"/>
  <c r="J100" i="4"/>
  <c r="N105" i="4"/>
  <c r="N93" i="4"/>
  <c r="L105" i="4"/>
  <c r="L93" i="4"/>
  <c r="O96" i="4"/>
  <c r="O93" i="4" l="1"/>
  <c r="O105" i="4"/>
  <c r="J105" i="4"/>
  <c r="J93" i="4"/>
  <c r="P105" i="4"/>
  <c r="P93" i="4"/>
  <c r="I88" i="4"/>
  <c r="I76" i="4"/>
  <c r="I126" i="4" s="1"/>
  <c r="I107" i="4" l="1"/>
  <c r="I75" i="4"/>
  <c r="I35" i="4" s="1"/>
  <c r="I125" i="4"/>
  <c r="I85" i="4"/>
  <c r="I81" i="4" s="1"/>
  <c r="I113" i="4"/>
  <c r="I134" i="4" l="1"/>
  <c r="I95" i="4"/>
  <c r="I36" i="4"/>
  <c r="I96" i="4" s="1"/>
  <c r="I37" i="4"/>
  <c r="I73" i="4"/>
  <c r="I99" i="4"/>
  <c r="Q59" i="4"/>
  <c r="Q57" i="4" s="1"/>
  <c r="O55" i="4"/>
  <c r="P55" i="4"/>
  <c r="N55" i="4"/>
  <c r="I55" i="4" s="1"/>
  <c r="Q47" i="4"/>
  <c r="Q43" i="4" s="1"/>
  <c r="M88" i="4"/>
  <c r="M79" i="4"/>
  <c r="M78" i="4" s="1"/>
  <c r="M76" i="4"/>
  <c r="K33" i="4"/>
  <c r="K98" i="4" s="1"/>
  <c r="L117" i="4"/>
  <c r="L116" i="4"/>
  <c r="L115" i="4"/>
  <c r="K117" i="4"/>
  <c r="K116" i="4"/>
  <c r="K115" i="4"/>
  <c r="R115" i="4"/>
  <c r="R116" i="4"/>
  <c r="R117" i="4"/>
  <c r="Q115" i="4"/>
  <c r="P117" i="4"/>
  <c r="P116" i="4"/>
  <c r="P115" i="4"/>
  <c r="O117" i="4"/>
  <c r="O116" i="4"/>
  <c r="O115" i="4"/>
  <c r="N117" i="4"/>
  <c r="N116" i="4"/>
  <c r="N115" i="4"/>
  <c r="Q117" i="4"/>
  <c r="G43" i="4"/>
  <c r="G36" i="4" s="1"/>
  <c r="G33" i="4" s="1"/>
  <c r="H43" i="4"/>
  <c r="H36" i="4" s="1"/>
  <c r="H33" i="4" s="1"/>
  <c r="F43" i="4"/>
  <c r="F36" i="4" s="1"/>
  <c r="F33" i="4" s="1"/>
  <c r="Q116" i="4"/>
  <c r="I131" i="4" l="1"/>
  <c r="I143" i="4"/>
  <c r="I130" i="4"/>
  <c r="I135" i="4"/>
  <c r="I133" i="4" s="1"/>
  <c r="M75" i="4"/>
  <c r="M35" i="4" s="1"/>
  <c r="M113" i="4"/>
  <c r="M120" i="4" s="1"/>
  <c r="M124" i="4" s="1"/>
  <c r="M85" i="4"/>
  <c r="Q113" i="4"/>
  <c r="Q120" i="4" s="1"/>
  <c r="Q124" i="4" s="1"/>
  <c r="I93" i="4"/>
  <c r="I100" i="4"/>
  <c r="I105" i="4" s="1"/>
  <c r="I104" i="4"/>
  <c r="Q37" i="4"/>
  <c r="K101" i="4"/>
  <c r="K103" i="4"/>
  <c r="F37" i="4"/>
  <c r="K122" i="4"/>
  <c r="H37" i="4"/>
  <c r="R79" i="4"/>
  <c r="R78" i="4" s="1"/>
  <c r="M73" i="4"/>
  <c r="L33" i="4"/>
  <c r="G37" i="4"/>
  <c r="N120" i="4"/>
  <c r="N124" i="4" s="1"/>
  <c r="M107" i="4"/>
  <c r="M119" i="4" s="1"/>
  <c r="M123" i="4" s="1"/>
  <c r="R47" i="4"/>
  <c r="R43" i="4" s="1"/>
  <c r="L120" i="4"/>
  <c r="L124" i="4" s="1"/>
  <c r="Q55" i="4"/>
  <c r="R59" i="4"/>
  <c r="R57" i="4" s="1"/>
  <c r="R88" i="4"/>
  <c r="R76" i="4"/>
  <c r="R75" i="4" s="1"/>
  <c r="R35" i="4" s="1"/>
  <c r="P120" i="4"/>
  <c r="P124" i="4" s="1"/>
  <c r="P119" i="4"/>
  <c r="P123" i="4" s="1"/>
  <c r="O120" i="4"/>
  <c r="O124" i="4" s="1"/>
  <c r="I120" i="4"/>
  <c r="I124" i="4" s="1"/>
  <c r="N119" i="4"/>
  <c r="N123" i="4" s="1"/>
  <c r="Q119" i="4"/>
  <c r="Q123" i="4" s="1"/>
  <c r="O119" i="4"/>
  <c r="O123" i="4" s="1"/>
  <c r="J120" i="4"/>
  <c r="J119" i="4"/>
  <c r="J123" i="4" s="1"/>
  <c r="K119" i="4"/>
  <c r="K123" i="4" s="1"/>
  <c r="I119" i="4"/>
  <c r="I123" i="4" s="1"/>
  <c r="L119" i="4"/>
  <c r="L123" i="4" s="1"/>
  <c r="I33" i="4"/>
  <c r="I98" i="4" s="1"/>
  <c r="I129" i="4" l="1"/>
  <c r="M95" i="4"/>
  <c r="M99" i="4"/>
  <c r="R85" i="4"/>
  <c r="R81" i="4" s="1"/>
  <c r="I118" i="4"/>
  <c r="R99" i="4"/>
  <c r="R95" i="4"/>
  <c r="I101" i="4"/>
  <c r="R113" i="4"/>
  <c r="R120" i="4" s="1"/>
  <c r="R124" i="4" s="1"/>
  <c r="R37" i="4"/>
  <c r="L98" i="4"/>
  <c r="I103" i="4"/>
  <c r="R73" i="4"/>
  <c r="M36" i="4"/>
  <c r="Q36" i="4"/>
  <c r="Q100" i="4" s="1"/>
  <c r="I122" i="4"/>
  <c r="J33" i="4"/>
  <c r="N33" i="4"/>
  <c r="N98" i="4" s="1"/>
  <c r="N122" i="4" s="1"/>
  <c r="P33" i="4"/>
  <c r="P98" i="4" s="1"/>
  <c r="R107" i="4"/>
  <c r="R55" i="4"/>
  <c r="O33" i="4"/>
  <c r="L118" i="4"/>
  <c r="I138" i="4" l="1"/>
  <c r="I142" i="4"/>
  <c r="M104" i="4"/>
  <c r="M100" i="4"/>
  <c r="M118" i="4" s="1"/>
  <c r="M96" i="4"/>
  <c r="J98" i="4"/>
  <c r="J122" i="4" s="1"/>
  <c r="P101" i="4"/>
  <c r="P122" i="4"/>
  <c r="P103" i="4"/>
  <c r="R104" i="4"/>
  <c r="L103" i="4"/>
  <c r="L101" i="4"/>
  <c r="L122" i="4"/>
  <c r="O98" i="4"/>
  <c r="Q33" i="4"/>
  <c r="Q96" i="4"/>
  <c r="M33" i="4"/>
  <c r="R36" i="4"/>
  <c r="R100" i="4" s="1"/>
  <c r="J118" i="4"/>
  <c r="N118" i="4"/>
  <c r="P118" i="4"/>
  <c r="R119" i="4"/>
  <c r="R123" i="4" s="1"/>
  <c r="O118" i="4"/>
  <c r="M105" i="4" l="1"/>
  <c r="N101" i="4"/>
  <c r="N103" i="4"/>
  <c r="J101" i="4"/>
  <c r="J103" i="4"/>
  <c r="O101" i="4"/>
  <c r="O103" i="4"/>
  <c r="O122" i="4"/>
  <c r="Q93" i="4"/>
  <c r="Q105" i="4"/>
  <c r="M93" i="4"/>
  <c r="Q98" i="4"/>
  <c r="M98" i="4"/>
  <c r="M101" i="4" s="1"/>
  <c r="R96" i="4"/>
  <c r="R33" i="4"/>
  <c r="R118" i="4"/>
  <c r="Q118" i="4"/>
  <c r="Q101" i="4" l="1"/>
  <c r="Q122" i="4"/>
  <c r="R93" i="4"/>
  <c r="R105" i="4"/>
  <c r="Q103" i="4"/>
  <c r="M103" i="4"/>
  <c r="M122" i="4"/>
  <c r="R98" i="4"/>
  <c r="R101" i="4" s="1"/>
  <c r="R103" i="4" l="1"/>
  <c r="R122" i="4"/>
  <c r="I139" i="4" l="1"/>
  <c r="I137" i="4" l="1"/>
  <c r="I141" i="4" l="1"/>
</calcChain>
</file>

<file path=xl/sharedStrings.xml><?xml version="1.0" encoding="utf-8"?>
<sst xmlns="http://schemas.openxmlformats.org/spreadsheetml/2006/main" count="156" uniqueCount="71">
  <si>
    <t>− powiat</t>
  </si>
  <si>
    <t>− gmina</t>
  </si>
  <si>
    <t>Ochrona zdrowia</t>
  </si>
  <si>
    <t>Szpitale ogólne</t>
  </si>
  <si>
    <t>OGÓŁEM</t>
  </si>
  <si>
    <t>w zł</t>
  </si>
  <si>
    <t>Kwota</t>
  </si>
  <si>
    <t>Dział</t>
  </si>
  <si>
    <t>Rozdz.</t>
  </si>
  <si>
    <t>§</t>
  </si>
  <si>
    <t>Plan</t>
  </si>
  <si>
    <t>dotacji</t>
  </si>
  <si>
    <t>ogółem</t>
  </si>
  <si>
    <t>w tym:</t>
  </si>
  <si>
    <t>Kwota dotacji</t>
  </si>
  <si>
    <t xml:space="preserve">– gmina </t>
  </si>
  <si>
    <t>Pozostała działalność</t>
  </si>
  <si>
    <t>Bezpieczeństwo publiczne i ochrona przeciwpożarowa</t>
  </si>
  <si>
    <t>gmina</t>
  </si>
  <si>
    <t>powiat</t>
  </si>
  <si>
    <t>Ratownictwo medyczne</t>
  </si>
  <si>
    <t>Programy polityki zdrowotnej</t>
  </si>
  <si>
    <t>różnica</t>
  </si>
  <si>
    <t>Szpital Miejski Specjalistyczny im. G. Narutowicza</t>
  </si>
  <si>
    <t>Szpital Specjalistyczny im. St. Żeromskiego</t>
  </si>
  <si>
    <t>Zmniejszenia</t>
  </si>
  <si>
    <t>Zwiększenia</t>
  </si>
  <si>
    <t>Szpitale kliniczne</t>
  </si>
  <si>
    <t>Zakłady opiekuńczo-lecznicze i pielęgnacyjno-opiekuńcze</t>
  </si>
  <si>
    <t>1.1. Samodzielne publiczne zakłady opieki zdrowotnej</t>
  </si>
  <si>
    <t>1. Dotacje dla jednostek sektora finansów publicznych</t>
  </si>
  <si>
    <t xml:space="preserve">zmniejszenia </t>
  </si>
  <si>
    <t>zwiększenia</t>
  </si>
  <si>
    <t>§ 6220</t>
  </si>
  <si>
    <t>§ bieżące</t>
  </si>
  <si>
    <t>§ inwestycyjne</t>
  </si>
  <si>
    <t>Dotacja podmiotowa plan po zmianach</t>
  </si>
  <si>
    <t>Dotacja celowa plan po zmianach</t>
  </si>
  <si>
    <t>§ 6228</t>
  </si>
  <si>
    <t>§ 6229</t>
  </si>
  <si>
    <t>Kwota doatcji</t>
  </si>
  <si>
    <t>§ 6227</t>
  </si>
  <si>
    <t>§ 2560</t>
  </si>
  <si>
    <t>Krakowskie Pogotowie Ratunkowe</t>
  </si>
  <si>
    <t>Szpital Uniwersytecki w Krakowie</t>
  </si>
  <si>
    <t>§ 2490</t>
  </si>
  <si>
    <t>§ 2800</t>
  </si>
  <si>
    <t>§ 2569</t>
  </si>
  <si>
    <t>§ 2567</t>
  </si>
  <si>
    <t>§ 2566</t>
  </si>
  <si>
    <t>§ 6226</t>
  </si>
  <si>
    <t>5 Wojskowy Szpital Kliniczny z Polikliniką SP ZOZ w Krakowie</t>
  </si>
  <si>
    <t>Miejskie Centrum Opieki</t>
  </si>
  <si>
    <t>Zarządzanie kryzysowe</t>
  </si>
  <si>
    <t>§ 2780</t>
  </si>
  <si>
    <t>Dotacja podmiotowa</t>
  </si>
  <si>
    <t xml:space="preserve">Dotacja celowa </t>
  </si>
  <si>
    <t xml:space="preserve">ZESTAWIENIE PLANOWANYCH KWOT DOTACJI </t>
  </si>
  <si>
    <t>(bieżące i inwestycyjne)</t>
  </si>
  <si>
    <t>ogółem bż</t>
  </si>
  <si>
    <t>razem bż</t>
  </si>
  <si>
    <t>inw.+unia</t>
  </si>
  <si>
    <t>razem</t>
  </si>
  <si>
    <t>razem inw.+unia</t>
  </si>
  <si>
    <t>Szpital Specjalistyczny im. dr J. Babińskiego</t>
  </si>
  <si>
    <t>UDZIELANYCH Z BUDŻETU MIASTA KRAKOWA W 2023 ROKU</t>
  </si>
  <si>
    <t>zał 2</t>
  </si>
  <si>
    <t>Rady Miasta Krakowa</t>
  </si>
  <si>
    <t>Załącznik Nr 6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</si>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</sst>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,###,###"/>
  </numFmts>
  <fonts count="14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i/>
      <sz val="9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b/>
      <sz val="11"/>
      <color indexed="17"/>
      <name val="Times New Roman"/>
      <family val="1"/>
      <charset val="238"/>
    </font>
    <font>
      <b/>
      <sz val="11"/>
      <color indexed="60"/>
      <name val="Times New Roman"/>
      <family val="1"/>
      <charset val="238"/>
    </font>
    <font>
      <sz val="11"/>
      <color indexed="17"/>
      <name val="Times New Roman"/>
      <family val="1"/>
      <charset val="238"/>
    </font>
    <font>
      <sz val="9"/>
      <name val="Times New Roman"/>
      <family val="1"/>
      <charset val="238"/>
    </font>
    <font>
      <b/>
      <sz val="9"/>
      <name val="Times New Roman"/>
      <family val="1"/>
      <charset val="238"/>
    </font>
    <font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1">
    <xf numFmtId="0" fontId="0" fillId="0" borderId="0" xfId="0"/>
    <xf numFmtId="1" fontId="3" fillId="0" borderId="8" xfId="2" applyNumberFormat="1" applyFont="1" applyBorder="1" applyAlignment="1">
      <alignment horizontal="center" vertical="center"/>
    </xf>
    <xf numFmtId="1" fontId="3" fillId="0" borderId="6" xfId="2" applyNumberFormat="1" applyFont="1" applyBorder="1" applyAlignment="1">
      <alignment horizontal="center" vertical="center"/>
    </xf>
    <xf numFmtId="3" fontId="3" fillId="0" borderId="6" xfId="2" applyNumberFormat="1" applyFont="1" applyBorder="1" applyAlignment="1">
      <alignment horizontal="center" vertical="center"/>
    </xf>
    <xf numFmtId="3" fontId="3" fillId="0" borderId="9" xfId="2" applyNumberFormat="1" applyFont="1" applyBorder="1" applyAlignment="1">
      <alignment horizontal="center" vertical="center"/>
    </xf>
    <xf numFmtId="3" fontId="3" fillId="0" borderId="8" xfId="2" applyNumberFormat="1" applyFont="1" applyBorder="1" applyAlignment="1">
      <alignment horizontal="center" vertical="center"/>
    </xf>
    <xf numFmtId="3" fontId="3" fillId="4" borderId="9" xfId="2" applyNumberFormat="1" applyFont="1" applyFill="1" applyBorder="1" applyAlignment="1">
      <alignment horizontal="center" vertical="center"/>
    </xf>
    <xf numFmtId="0" fontId="4" fillId="0" borderId="10" xfId="2" applyNumberFormat="1" applyFont="1" applyBorder="1" applyAlignment="1">
      <alignment horizontal="left" vertical="center"/>
    </xf>
    <xf numFmtId="4" fontId="6" fillId="4" borderId="12" xfId="1" applyNumberFormat="1" applyFont="1" applyFill="1" applyBorder="1" applyAlignment="1">
      <alignment vertical="center"/>
    </xf>
    <xf numFmtId="1" fontId="4" fillId="0" borderId="12" xfId="2" applyNumberFormat="1" applyFont="1" applyBorder="1" applyAlignment="1">
      <alignment horizontal="center" vertical="center"/>
    </xf>
    <xf numFmtId="1" fontId="4" fillId="0" borderId="7" xfId="2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4" fontId="4" fillId="0" borderId="1" xfId="1" applyNumberFormat="1" applyFont="1" applyFill="1" applyBorder="1" applyAlignment="1">
      <alignment horizontal="left" vertical="center"/>
    </xf>
    <xf numFmtId="4" fontId="5" fillId="0" borderId="11" xfId="1" applyNumberFormat="1" applyFont="1" applyFill="1" applyBorder="1" applyAlignment="1">
      <alignment horizontal="left" vertical="center"/>
    </xf>
    <xf numFmtId="4" fontId="4" fillId="0" borderId="2" xfId="1" applyNumberFormat="1" applyFont="1" applyFill="1" applyBorder="1" applyAlignment="1">
      <alignment horizontal="left" vertical="center"/>
    </xf>
    <xf numFmtId="4" fontId="4" fillId="2" borderId="0" xfId="1" applyNumberFormat="1" applyFont="1" applyFill="1" applyBorder="1" applyAlignment="1">
      <alignment horizontal="center" vertical="center"/>
    </xf>
    <xf numFmtId="166" fontId="4" fillId="0" borderId="12" xfId="2" applyNumberFormat="1" applyFont="1" applyBorder="1" applyAlignment="1">
      <alignment vertical="center" wrapText="1"/>
    </xf>
    <xf numFmtId="166" fontId="4" fillId="4" borderId="12" xfId="2" applyNumberFormat="1" applyFont="1" applyFill="1" applyBorder="1" applyAlignment="1">
      <alignment vertical="center" wrapText="1"/>
    </xf>
    <xf numFmtId="166" fontId="4" fillId="0" borderId="10" xfId="2" applyNumberFormat="1" applyFont="1" applyBorder="1" applyAlignment="1">
      <alignment vertical="center" wrapText="1"/>
    </xf>
    <xf numFmtId="166" fontId="4" fillId="4" borderId="10" xfId="2" applyNumberFormat="1" applyFont="1" applyFill="1" applyBorder="1" applyAlignment="1">
      <alignment vertical="center" wrapText="1"/>
    </xf>
    <xf numFmtId="166" fontId="4" fillId="5" borderId="12" xfId="2" applyNumberFormat="1" applyFont="1" applyFill="1" applyBorder="1" applyAlignment="1">
      <alignment vertical="center" wrapText="1"/>
    </xf>
    <xf numFmtId="166" fontId="4" fillId="0" borderId="7" xfId="2" applyNumberFormat="1" applyFont="1" applyBorder="1" applyAlignment="1">
      <alignment vertical="center" wrapText="1"/>
    </xf>
    <xf numFmtId="166" fontId="4" fillId="4" borderId="7" xfId="2" applyNumberFormat="1" applyFont="1" applyFill="1" applyBorder="1" applyAlignment="1">
      <alignment vertical="center" wrapText="1"/>
    </xf>
    <xf numFmtId="166" fontId="4" fillId="0" borderId="12" xfId="2" applyNumberFormat="1" applyFont="1" applyFill="1" applyBorder="1" applyAlignment="1">
      <alignment vertical="center" wrapText="1"/>
    </xf>
    <xf numFmtId="166" fontId="4" fillId="0" borderId="1" xfId="2" applyNumberFormat="1" applyFont="1" applyBorder="1" applyAlignment="1">
      <alignment vertical="center" wrapText="1"/>
    </xf>
    <xf numFmtId="166" fontId="4" fillId="6" borderId="12" xfId="2" applyNumberFormat="1" applyFont="1" applyFill="1" applyBorder="1" applyAlignment="1">
      <alignment vertical="center" wrapText="1"/>
    </xf>
    <xf numFmtId="166" fontId="4" fillId="0" borderId="7" xfId="2" applyNumberFormat="1" applyFont="1" applyFill="1" applyBorder="1" applyAlignment="1">
      <alignment vertical="center" wrapText="1"/>
    </xf>
    <xf numFmtId="166" fontId="4" fillId="0" borderId="10" xfId="2" applyNumberFormat="1" applyFont="1" applyFill="1" applyBorder="1" applyAlignment="1">
      <alignment vertical="center" wrapText="1"/>
    </xf>
    <xf numFmtId="3" fontId="4" fillId="0" borderId="0" xfId="2" applyNumberFormat="1" applyFont="1" applyAlignment="1">
      <alignment vertical="center" wrapText="1"/>
    </xf>
    <xf numFmtId="1" fontId="5" fillId="0" borderId="0" xfId="2" applyNumberFormat="1" applyFont="1" applyBorder="1" applyAlignment="1">
      <alignment horizontal="center" vertical="center"/>
    </xf>
    <xf numFmtId="4" fontId="5" fillId="0" borderId="0" xfId="2" applyNumberFormat="1" applyFont="1" applyBorder="1" applyAlignment="1">
      <alignment horizontal="center" vertical="center"/>
    </xf>
    <xf numFmtId="4" fontId="4" fillId="0" borderId="0" xfId="2" applyNumberFormat="1" applyFont="1" applyAlignment="1">
      <alignment vertical="center"/>
    </xf>
    <xf numFmtId="1" fontId="5" fillId="0" borderId="0" xfId="2" applyNumberFormat="1" applyFont="1" applyBorder="1" applyAlignment="1">
      <alignment vertical="center"/>
    </xf>
    <xf numFmtId="1" fontId="5" fillId="0" borderId="0" xfId="2" applyNumberFormat="1" applyFont="1" applyBorder="1" applyAlignment="1">
      <alignment horizontal="left" vertical="center"/>
    </xf>
    <xf numFmtId="4" fontId="5" fillId="0" borderId="0" xfId="2" applyNumberFormat="1" applyFont="1" applyBorder="1" applyAlignment="1">
      <alignment vertical="center"/>
    </xf>
    <xf numFmtId="4" fontId="5" fillId="0" borderId="0" xfId="2" applyNumberFormat="1" applyFont="1" applyBorder="1" applyAlignment="1">
      <alignment horizontal="left" vertical="center"/>
    </xf>
    <xf numFmtId="1" fontId="4" fillId="0" borderId="0" xfId="2" applyNumberFormat="1" applyFont="1" applyBorder="1" applyAlignment="1">
      <alignment vertical="center"/>
    </xf>
    <xf numFmtId="4" fontId="4" fillId="0" borderId="0" xfId="2" applyNumberFormat="1" applyFont="1" applyBorder="1" applyAlignment="1">
      <alignment vertical="center"/>
    </xf>
    <xf numFmtId="4" fontId="4" fillId="0" borderId="0" xfId="2" applyNumberFormat="1" applyFont="1" applyBorder="1" applyAlignment="1">
      <alignment horizontal="right" vertical="center"/>
    </xf>
    <xf numFmtId="1" fontId="4" fillId="0" borderId="10" xfId="2" applyNumberFormat="1" applyFont="1" applyBorder="1" applyAlignment="1">
      <alignment vertical="center"/>
    </xf>
    <xf numFmtId="4" fontId="4" fillId="0" borderId="11" xfId="2" applyNumberFormat="1" applyFont="1" applyBorder="1" applyAlignment="1">
      <alignment vertical="center"/>
    </xf>
    <xf numFmtId="4" fontId="4" fillId="0" borderId="11" xfId="2" applyNumberFormat="1" applyFont="1" applyBorder="1" applyAlignment="1">
      <alignment horizontal="center" vertical="center"/>
    </xf>
    <xf numFmtId="4" fontId="6" fillId="4" borderId="8" xfId="1" applyNumberFormat="1" applyFont="1" applyFill="1" applyBorder="1" applyAlignment="1">
      <alignment vertical="center"/>
    </xf>
    <xf numFmtId="4" fontId="4" fillId="0" borderId="8" xfId="2" applyNumberFormat="1" applyFont="1" applyBorder="1" applyAlignment="1">
      <alignment vertical="center" wrapText="1"/>
    </xf>
    <xf numFmtId="4" fontId="4" fillId="0" borderId="12" xfId="2" applyNumberFormat="1" applyFont="1" applyBorder="1" applyAlignment="1">
      <alignment horizontal="left" vertical="center"/>
    </xf>
    <xf numFmtId="4" fontId="4" fillId="0" borderId="1" xfId="2" applyNumberFormat="1" applyFont="1" applyBorder="1" applyAlignment="1">
      <alignment horizontal="center" vertical="center"/>
    </xf>
    <xf numFmtId="4" fontId="4" fillId="0" borderId="12" xfId="2" applyNumberFormat="1" applyFont="1" applyBorder="1" applyAlignment="1">
      <alignment vertical="center" wrapText="1"/>
    </xf>
    <xf numFmtId="3" fontId="6" fillId="0" borderId="6" xfId="2" applyNumberFormat="1" applyFont="1" applyBorder="1" applyAlignment="1">
      <alignment horizontal="center" vertical="center"/>
    </xf>
    <xf numFmtId="3" fontId="6" fillId="0" borderId="8" xfId="2" applyNumberFormat="1" applyFont="1" applyBorder="1" applyAlignment="1">
      <alignment horizontal="center" vertical="center"/>
    </xf>
    <xf numFmtId="3" fontId="6" fillId="4" borderId="9" xfId="2" applyNumberFormat="1" applyFont="1" applyFill="1" applyBorder="1" applyAlignment="1">
      <alignment horizontal="center" vertical="center"/>
    </xf>
    <xf numFmtId="3" fontId="6" fillId="4" borderId="8" xfId="2" applyNumberFormat="1" applyFont="1" applyFill="1" applyBorder="1" applyAlignment="1">
      <alignment horizontal="center" vertical="center"/>
    </xf>
    <xf numFmtId="1" fontId="5" fillId="0" borderId="12" xfId="2" applyNumberFormat="1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4" fontId="5" fillId="0" borderId="10" xfId="2" applyNumberFormat="1" applyFont="1" applyBorder="1" applyAlignment="1">
      <alignment horizontal="left" vertical="center" wrapText="1"/>
    </xf>
    <xf numFmtId="3" fontId="5" fillId="0" borderId="1" xfId="2" applyNumberFormat="1" applyFont="1" applyBorder="1" applyAlignment="1">
      <alignment horizontal="center" vertical="center"/>
    </xf>
    <xf numFmtId="3" fontId="5" fillId="0" borderId="0" xfId="2" applyNumberFormat="1" applyFont="1" applyBorder="1" applyAlignment="1">
      <alignment horizontal="center" vertical="center"/>
    </xf>
    <xf numFmtId="166" fontId="5" fillId="0" borderId="10" xfId="2" applyNumberFormat="1" applyFont="1" applyBorder="1" applyAlignment="1">
      <alignment horizontal="right" vertical="center"/>
    </xf>
    <xf numFmtId="166" fontId="5" fillId="4" borderId="10" xfId="2" applyNumberFormat="1" applyFont="1" applyFill="1" applyBorder="1" applyAlignment="1">
      <alignment horizontal="right" vertical="center"/>
    </xf>
    <xf numFmtId="3" fontId="5" fillId="4" borderId="13" xfId="2" applyNumberFormat="1" applyFont="1" applyFill="1" applyBorder="1" applyAlignment="1">
      <alignment horizontal="right" vertical="center"/>
    </xf>
    <xf numFmtId="3" fontId="5" fillId="4" borderId="10" xfId="2" applyNumberFormat="1" applyFont="1" applyFill="1" applyBorder="1" applyAlignment="1">
      <alignment horizontal="right" vertical="center"/>
    </xf>
    <xf numFmtId="3" fontId="5" fillId="0" borderId="11" xfId="2" applyNumberFormat="1" applyFont="1" applyBorder="1" applyAlignment="1">
      <alignment horizontal="right" vertical="center"/>
    </xf>
    <xf numFmtId="3" fontId="5" fillId="0" borderId="1" xfId="2" applyNumberFormat="1" applyFont="1" applyBorder="1" applyAlignment="1">
      <alignment horizontal="right" vertical="center"/>
    </xf>
    <xf numFmtId="3" fontId="4" fillId="0" borderId="0" xfId="2" applyNumberFormat="1" applyFont="1" applyBorder="1" applyAlignment="1">
      <alignment horizontal="center" vertical="center"/>
    </xf>
    <xf numFmtId="4" fontId="6" fillId="0" borderId="12" xfId="2" applyNumberFormat="1" applyFont="1" applyBorder="1" applyAlignment="1">
      <alignment horizontal="left" vertical="center" wrapText="1"/>
    </xf>
    <xf numFmtId="3" fontId="4" fillId="0" borderId="1" xfId="2" applyNumberFormat="1" applyFont="1" applyBorder="1" applyAlignment="1">
      <alignment horizontal="center" vertical="center"/>
    </xf>
    <xf numFmtId="166" fontId="4" fillId="0" borderId="12" xfId="2" applyNumberFormat="1" applyFont="1" applyBorder="1" applyAlignment="1">
      <alignment horizontal="right" vertical="center"/>
    </xf>
    <xf numFmtId="166" fontId="4" fillId="4" borderId="12" xfId="2" applyNumberFormat="1" applyFont="1" applyFill="1" applyBorder="1" applyAlignment="1">
      <alignment horizontal="right" vertical="center"/>
    </xf>
    <xf numFmtId="3" fontId="4" fillId="4" borderId="3" xfId="2" applyNumberFormat="1" applyFont="1" applyFill="1" applyBorder="1" applyAlignment="1">
      <alignment horizontal="right" vertical="center"/>
    </xf>
    <xf numFmtId="3" fontId="4" fillId="4" borderId="12" xfId="2" applyNumberFormat="1" applyFont="1" applyFill="1" applyBorder="1" applyAlignment="1">
      <alignment horizontal="right" vertical="center"/>
    </xf>
    <xf numFmtId="3" fontId="4" fillId="0" borderId="1" xfId="2" applyNumberFormat="1" applyFont="1" applyBorder="1" applyAlignment="1">
      <alignment horizontal="right" vertical="center"/>
    </xf>
    <xf numFmtId="4" fontId="4" fillId="0" borderId="12" xfId="2" applyNumberFormat="1" applyFont="1" applyBorder="1" applyAlignment="1">
      <alignment horizontal="left" vertical="center" wrapText="1"/>
    </xf>
    <xf numFmtId="1" fontId="4" fillId="0" borderId="10" xfId="2" applyNumberFormat="1" applyFont="1" applyBorder="1" applyAlignment="1">
      <alignment horizontal="center" vertical="center"/>
    </xf>
    <xf numFmtId="1" fontId="4" fillId="0" borderId="11" xfId="2" applyNumberFormat="1" applyFont="1" applyBorder="1" applyAlignment="1">
      <alignment horizontal="center" vertical="center"/>
    </xf>
    <xf numFmtId="1" fontId="4" fillId="0" borderId="14" xfId="2" applyNumberFormat="1" applyFont="1" applyBorder="1" applyAlignment="1">
      <alignment horizontal="left" vertical="center"/>
    </xf>
    <xf numFmtId="4" fontId="4" fillId="0" borderId="10" xfId="2" applyNumberFormat="1" applyFont="1" applyBorder="1" applyAlignment="1">
      <alignment horizontal="left" vertical="center" wrapText="1"/>
    </xf>
    <xf numFmtId="3" fontId="4" fillId="0" borderId="11" xfId="2" applyNumberFormat="1" applyFont="1" applyBorder="1" applyAlignment="1">
      <alignment horizontal="center" vertical="center"/>
    </xf>
    <xf numFmtId="3" fontId="4" fillId="0" borderId="14" xfId="2" applyNumberFormat="1" applyFont="1" applyBorder="1" applyAlignment="1">
      <alignment horizontal="center" vertical="center"/>
    </xf>
    <xf numFmtId="166" fontId="4" fillId="0" borderId="10" xfId="2" applyNumberFormat="1" applyFont="1" applyBorder="1" applyAlignment="1">
      <alignment horizontal="right" vertical="center"/>
    </xf>
    <xf numFmtId="3" fontId="4" fillId="4" borderId="13" xfId="2" applyNumberFormat="1" applyFont="1" applyFill="1" applyBorder="1" applyAlignment="1">
      <alignment horizontal="right" vertical="center"/>
    </xf>
    <xf numFmtId="3" fontId="4" fillId="4" borderId="10" xfId="2" applyNumberFormat="1" applyFont="1" applyFill="1" applyBorder="1" applyAlignment="1">
      <alignment horizontal="right" vertical="center"/>
    </xf>
    <xf numFmtId="3" fontId="4" fillId="0" borderId="11" xfId="2" applyNumberFormat="1" applyFont="1" applyBorder="1" applyAlignment="1">
      <alignment horizontal="right" vertical="center"/>
    </xf>
    <xf numFmtId="3" fontId="4" fillId="0" borderId="0" xfId="2" applyNumberFormat="1" applyFont="1" applyBorder="1" applyAlignment="1">
      <alignment horizontal="left" vertical="center"/>
    </xf>
    <xf numFmtId="1" fontId="4" fillId="0" borderId="2" xfId="2" applyNumberFormat="1" applyFont="1" applyBorder="1" applyAlignment="1">
      <alignment horizontal="center" vertical="center"/>
    </xf>
    <xf numFmtId="1" fontId="4" fillId="0" borderId="2" xfId="2" applyNumberFormat="1" applyFont="1" applyFill="1" applyBorder="1" applyAlignment="1">
      <alignment horizontal="center" vertical="center" wrapText="1"/>
    </xf>
    <xf numFmtId="4" fontId="4" fillId="0" borderId="5" xfId="2" applyNumberFormat="1" applyFont="1" applyFill="1" applyBorder="1" applyAlignment="1">
      <alignment vertical="center" wrapText="1"/>
    </xf>
    <xf numFmtId="3" fontId="4" fillId="0" borderId="7" xfId="2" applyNumberFormat="1" applyFont="1" applyBorder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/>
    </xf>
    <xf numFmtId="3" fontId="4" fillId="0" borderId="5" xfId="2" applyNumberFormat="1" applyFont="1" applyBorder="1" applyAlignment="1">
      <alignment horizontal="center" vertical="center"/>
    </xf>
    <xf numFmtId="166" fontId="4" fillId="0" borderId="7" xfId="2" applyNumberFormat="1" applyFont="1" applyBorder="1" applyAlignment="1">
      <alignment horizontal="right" vertical="center"/>
    </xf>
    <xf numFmtId="166" fontId="4" fillId="4" borderId="7" xfId="2" applyNumberFormat="1" applyFont="1" applyFill="1" applyBorder="1" applyAlignment="1">
      <alignment horizontal="right" vertical="center"/>
    </xf>
    <xf numFmtId="1" fontId="5" fillId="0" borderId="10" xfId="2" applyNumberFormat="1" applyFont="1" applyBorder="1" applyAlignment="1">
      <alignment horizontal="center" vertical="center" wrapText="1"/>
    </xf>
    <xf numFmtId="1" fontId="8" fillId="0" borderId="11" xfId="2" applyNumberFormat="1" applyFont="1" applyBorder="1" applyAlignment="1">
      <alignment horizontal="center" vertical="center" wrapText="1"/>
    </xf>
    <xf numFmtId="1" fontId="5" fillId="0" borderId="11" xfId="2" applyNumberFormat="1" applyFont="1" applyBorder="1" applyAlignment="1">
      <alignment horizontal="center" vertical="center" wrapText="1"/>
    </xf>
    <xf numFmtId="4" fontId="5" fillId="0" borderId="14" xfId="2" applyNumberFormat="1" applyFont="1" applyBorder="1" applyAlignment="1">
      <alignment vertical="center" wrapText="1"/>
    </xf>
    <xf numFmtId="4" fontId="5" fillId="0" borderId="11" xfId="2" applyNumberFormat="1" applyFont="1" applyBorder="1" applyAlignment="1">
      <alignment vertical="center" wrapText="1"/>
    </xf>
    <xf numFmtId="166" fontId="5" fillId="0" borderId="10" xfId="2" applyNumberFormat="1" applyFont="1" applyBorder="1" applyAlignment="1">
      <alignment vertical="center" wrapText="1"/>
    </xf>
    <xf numFmtId="166" fontId="5" fillId="5" borderId="10" xfId="2" applyNumberFormat="1" applyFont="1" applyFill="1" applyBorder="1" applyAlignment="1">
      <alignment vertical="center" wrapText="1"/>
    </xf>
    <xf numFmtId="4" fontId="5" fillId="5" borderId="10" xfId="2" applyNumberFormat="1" applyFont="1" applyFill="1" applyBorder="1" applyAlignment="1">
      <alignment vertical="center" wrapText="1"/>
    </xf>
    <xf numFmtId="4" fontId="5" fillId="0" borderId="10" xfId="2" applyNumberFormat="1" applyFont="1" applyBorder="1" applyAlignment="1">
      <alignment vertical="center" wrapText="1"/>
    </xf>
    <xf numFmtId="4" fontId="4" fillId="0" borderId="0" xfId="2" applyNumberFormat="1" applyFont="1" applyBorder="1" applyAlignment="1">
      <alignment vertical="center" wrapText="1"/>
    </xf>
    <xf numFmtId="1" fontId="9" fillId="0" borderId="12" xfId="2" applyNumberFormat="1" applyFont="1" applyBorder="1" applyAlignment="1">
      <alignment horizontal="center" vertical="center" wrapText="1"/>
    </xf>
    <xf numFmtId="1" fontId="10" fillId="0" borderId="1" xfId="2" applyNumberFormat="1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  <xf numFmtId="4" fontId="4" fillId="0" borderId="1" xfId="2" applyNumberFormat="1" applyFont="1" applyBorder="1" applyAlignment="1">
      <alignment vertical="center" wrapText="1"/>
    </xf>
    <xf numFmtId="4" fontId="6" fillId="4" borderId="12" xfId="2" applyNumberFormat="1" applyFont="1" applyFill="1" applyBorder="1" applyAlignment="1">
      <alignment vertical="center" wrapText="1"/>
    </xf>
    <xf numFmtId="4" fontId="4" fillId="5" borderId="12" xfId="2" applyNumberFormat="1" applyFont="1" applyFill="1" applyBorder="1" applyAlignment="1">
      <alignment vertical="center" wrapText="1"/>
    </xf>
    <xf numFmtId="1" fontId="10" fillId="0" borderId="12" xfId="2" applyNumberFormat="1" applyFont="1" applyBorder="1" applyAlignment="1">
      <alignment horizontal="center" vertical="center" wrapText="1"/>
    </xf>
    <xf numFmtId="166" fontId="4" fillId="5" borderId="7" xfId="2" applyNumberFormat="1" applyFont="1" applyFill="1" applyBorder="1" applyAlignment="1">
      <alignment vertical="center" wrapText="1"/>
    </xf>
    <xf numFmtId="4" fontId="4" fillId="5" borderId="7" xfId="2" applyNumberFormat="1" applyFont="1" applyFill="1" applyBorder="1" applyAlignment="1">
      <alignment vertical="center" wrapText="1"/>
    </xf>
    <xf numFmtId="4" fontId="4" fillId="6" borderId="7" xfId="2" applyNumberFormat="1" applyFont="1" applyFill="1" applyBorder="1" applyAlignment="1">
      <alignment vertical="center" wrapText="1"/>
    </xf>
    <xf numFmtId="1" fontId="4" fillId="0" borderId="10" xfId="2" applyNumberFormat="1" applyFont="1" applyBorder="1" applyAlignment="1">
      <alignment horizontal="center" vertical="center" wrapText="1"/>
    </xf>
    <xf numFmtId="1" fontId="4" fillId="0" borderId="11" xfId="2" applyNumberFormat="1" applyFont="1" applyBorder="1" applyAlignment="1">
      <alignment horizontal="center" vertical="center" wrapText="1"/>
    </xf>
    <xf numFmtId="4" fontId="4" fillId="0" borderId="14" xfId="2" applyNumberFormat="1" applyFont="1" applyBorder="1" applyAlignment="1">
      <alignment vertical="center" wrapText="1"/>
    </xf>
    <xf numFmtId="4" fontId="4" fillId="0" borderId="11" xfId="2" applyNumberFormat="1" applyFont="1" applyBorder="1" applyAlignment="1">
      <alignment vertical="center" wrapText="1"/>
    </xf>
    <xf numFmtId="166" fontId="4" fillId="5" borderId="10" xfId="2" applyNumberFormat="1" applyFont="1" applyFill="1" applyBorder="1" applyAlignment="1">
      <alignment vertical="center" wrapText="1"/>
    </xf>
    <xf numFmtId="4" fontId="4" fillId="5" borderId="10" xfId="2" applyNumberFormat="1" applyFont="1" applyFill="1" applyBorder="1" applyAlignment="1">
      <alignment vertical="center" wrapText="1"/>
    </xf>
    <xf numFmtId="4" fontId="4" fillId="0" borderId="0" xfId="2" applyNumberFormat="1" applyFont="1" applyFill="1" applyBorder="1" applyAlignment="1">
      <alignment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4" fontId="4" fillId="5" borderId="1" xfId="2" applyNumberFormat="1" applyFont="1" applyFill="1" applyBorder="1" applyAlignment="1">
      <alignment vertical="center" wrapText="1"/>
    </xf>
    <xf numFmtId="4" fontId="4" fillId="0" borderId="12" xfId="2" applyNumberFormat="1" applyFont="1" applyFill="1" applyBorder="1" applyAlignment="1">
      <alignment vertical="center" wrapText="1"/>
    </xf>
    <xf numFmtId="4" fontId="4" fillId="4" borderId="12" xfId="2" applyNumberFormat="1" applyFont="1" applyFill="1" applyBorder="1" applyAlignment="1">
      <alignment vertical="center" wrapText="1"/>
    </xf>
    <xf numFmtId="4" fontId="4" fillId="4" borderId="1" xfId="2" applyNumberFormat="1" applyFont="1" applyFill="1" applyBorder="1" applyAlignment="1">
      <alignment vertical="center" wrapText="1"/>
    </xf>
    <xf numFmtId="1" fontId="9" fillId="0" borderId="12" xfId="2" applyNumberFormat="1" applyFont="1" applyFill="1" applyBorder="1" applyAlignment="1">
      <alignment horizontal="center" vertical="center" wrapText="1"/>
    </xf>
    <xf numFmtId="1" fontId="10" fillId="0" borderId="1" xfId="2" applyNumberFormat="1" applyFont="1" applyFill="1" applyBorder="1" applyAlignment="1">
      <alignment horizontal="center" vertical="center" wrapText="1"/>
    </xf>
    <xf numFmtId="4" fontId="4" fillId="0" borderId="12" xfId="2" applyNumberFormat="1" applyFont="1" applyFill="1" applyBorder="1" applyAlignment="1">
      <alignment horizontal="left" vertical="center" wrapText="1"/>
    </xf>
    <xf numFmtId="4" fontId="4" fillId="0" borderId="1" xfId="2" applyNumberFormat="1" applyFont="1" applyFill="1" applyBorder="1" applyAlignment="1">
      <alignment vertical="center" wrapText="1"/>
    </xf>
    <xf numFmtId="4" fontId="4" fillId="0" borderId="3" xfId="2" applyNumberFormat="1" applyFont="1" applyFill="1" applyBorder="1" applyAlignment="1">
      <alignment vertical="center" wrapText="1"/>
    </xf>
    <xf numFmtId="4" fontId="4" fillId="4" borderId="3" xfId="2" applyNumberFormat="1" applyFont="1" applyFill="1" applyBorder="1" applyAlignment="1">
      <alignment vertical="center" wrapText="1"/>
    </xf>
    <xf numFmtId="1" fontId="4" fillId="0" borderId="10" xfId="2" applyNumberFormat="1" applyFont="1" applyFill="1" applyBorder="1" applyAlignment="1">
      <alignment horizontal="center" vertical="center" wrapText="1"/>
    </xf>
    <xf numFmtId="1" fontId="4" fillId="0" borderId="11" xfId="2" applyNumberFormat="1" applyFont="1" applyFill="1" applyBorder="1" applyAlignment="1">
      <alignment horizontal="center" vertical="center" wrapText="1"/>
    </xf>
    <xf numFmtId="4" fontId="4" fillId="0" borderId="14" xfId="2" applyNumberFormat="1" applyFont="1" applyFill="1" applyBorder="1" applyAlignment="1">
      <alignment vertical="center" wrapText="1"/>
    </xf>
    <xf numFmtId="4" fontId="4" fillId="0" borderId="11" xfId="2" applyNumberFormat="1" applyFont="1" applyFill="1" applyBorder="1" applyAlignment="1">
      <alignment vertical="center" wrapText="1"/>
    </xf>
    <xf numFmtId="4" fontId="4" fillId="0" borderId="13" xfId="2" applyNumberFormat="1" applyFont="1" applyFill="1" applyBorder="1" applyAlignment="1">
      <alignment vertical="center" wrapText="1"/>
    </xf>
    <xf numFmtId="4" fontId="4" fillId="0" borderId="10" xfId="2" applyNumberFormat="1" applyFont="1" applyFill="1" applyBorder="1" applyAlignment="1">
      <alignment vertical="center" wrapText="1"/>
    </xf>
    <xf numFmtId="166" fontId="4" fillId="6" borderId="10" xfId="2" applyNumberFormat="1" applyFont="1" applyFill="1" applyBorder="1" applyAlignment="1">
      <alignment vertical="center" wrapText="1"/>
    </xf>
    <xf numFmtId="4" fontId="6" fillId="4" borderId="3" xfId="2" applyNumberFormat="1" applyFont="1" applyFill="1" applyBorder="1" applyAlignment="1">
      <alignment vertical="center" wrapText="1"/>
    </xf>
    <xf numFmtId="1" fontId="4" fillId="0" borderId="12" xfId="2" applyNumberFormat="1" applyFont="1" applyFill="1" applyBorder="1" applyAlignment="1">
      <alignment horizontal="center" vertical="center" wrapText="1"/>
    </xf>
    <xf numFmtId="1" fontId="10" fillId="0" borderId="12" xfId="2" applyNumberFormat="1" applyFont="1" applyFill="1" applyBorder="1" applyAlignment="1">
      <alignment horizontal="center" vertical="center" wrapText="1"/>
    </xf>
    <xf numFmtId="1" fontId="4" fillId="0" borderId="13" xfId="2" applyNumberFormat="1" applyFont="1" applyFill="1" applyBorder="1" applyAlignment="1">
      <alignment horizontal="center" vertical="center" wrapText="1"/>
    </xf>
    <xf numFmtId="4" fontId="4" fillId="4" borderId="10" xfId="2" applyNumberFormat="1" applyFont="1" applyFill="1" applyBorder="1" applyAlignment="1">
      <alignment vertical="center" wrapText="1"/>
    </xf>
    <xf numFmtId="1" fontId="4" fillId="0" borderId="3" xfId="2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>
      <alignment horizontal="center" vertical="center" wrapText="1"/>
    </xf>
    <xf numFmtId="1" fontId="4" fillId="0" borderId="7" xfId="2" applyNumberFormat="1" applyFont="1" applyFill="1" applyBorder="1" applyAlignment="1">
      <alignment horizontal="center" vertical="center" wrapText="1"/>
    </xf>
    <xf numFmtId="4" fontId="4" fillId="0" borderId="7" xfId="2" applyNumberFormat="1" applyFont="1" applyFill="1" applyBorder="1" applyAlignment="1">
      <alignment horizontal="left" vertical="center" wrapText="1"/>
    </xf>
    <xf numFmtId="4" fontId="4" fillId="4" borderId="7" xfId="2" applyNumberFormat="1" applyFont="1" applyFill="1" applyBorder="1" applyAlignment="1">
      <alignment vertical="center" wrapText="1"/>
    </xf>
    <xf numFmtId="4" fontId="4" fillId="0" borderId="2" xfId="2" applyNumberFormat="1" applyFont="1" applyFill="1" applyBorder="1" applyAlignment="1">
      <alignment vertical="center" wrapText="1"/>
    </xf>
    <xf numFmtId="4" fontId="4" fillId="0" borderId="7" xfId="2" applyNumberFormat="1" applyFont="1" applyFill="1" applyBorder="1" applyAlignment="1">
      <alignment vertical="center" wrapText="1"/>
    </xf>
    <xf numFmtId="1" fontId="4" fillId="0" borderId="0" xfId="2" applyNumberFormat="1" applyFont="1" applyFill="1" applyBorder="1" applyAlignment="1">
      <alignment horizontal="left" vertical="center" wrapText="1"/>
    </xf>
    <xf numFmtId="1" fontId="9" fillId="0" borderId="3" xfId="2" applyNumberFormat="1" applyFont="1" applyFill="1" applyBorder="1" applyAlignment="1">
      <alignment horizontal="center" vertical="center" wrapText="1"/>
    </xf>
    <xf numFmtId="1" fontId="4" fillId="0" borderId="13" xfId="2" applyNumberFormat="1" applyFont="1" applyBorder="1" applyAlignment="1">
      <alignment vertical="center" wrapText="1"/>
    </xf>
    <xf numFmtId="1" fontId="4" fillId="0" borderId="14" xfId="2" applyNumberFormat="1" applyFont="1" applyBorder="1" applyAlignment="1">
      <alignment vertical="center" wrapText="1"/>
    </xf>
    <xf numFmtId="4" fontId="4" fillId="0" borderId="10" xfId="2" applyNumberFormat="1" applyFont="1" applyBorder="1" applyAlignment="1">
      <alignment vertical="center" wrapText="1"/>
    </xf>
    <xf numFmtId="4" fontId="4" fillId="0" borderId="13" xfId="2" applyNumberFormat="1" applyFont="1" applyBorder="1" applyAlignment="1">
      <alignment vertical="center" wrapText="1"/>
    </xf>
    <xf numFmtId="4" fontId="4" fillId="0" borderId="0" xfId="2" applyNumberFormat="1" applyFont="1" applyAlignment="1">
      <alignment vertical="center" wrapText="1"/>
    </xf>
    <xf numFmtId="1" fontId="4" fillId="0" borderId="3" xfId="2" applyNumberFormat="1" applyFont="1" applyBorder="1" applyAlignment="1">
      <alignment vertical="center" wrapText="1"/>
    </xf>
    <xf numFmtId="1" fontId="4" fillId="0" borderId="0" xfId="2" applyNumberFormat="1" applyFont="1" applyBorder="1" applyAlignment="1">
      <alignment vertical="center" wrapText="1"/>
    </xf>
    <xf numFmtId="4" fontId="4" fillId="0" borderId="3" xfId="2" applyNumberFormat="1" applyFont="1" applyBorder="1" applyAlignment="1">
      <alignment vertical="center" wrapText="1"/>
    </xf>
    <xf numFmtId="1" fontId="4" fillId="0" borderId="4" xfId="2" applyNumberFormat="1" applyFont="1" applyBorder="1" applyAlignment="1">
      <alignment vertical="center" wrapText="1"/>
    </xf>
    <xf numFmtId="1" fontId="4" fillId="0" borderId="5" xfId="2" applyNumberFormat="1" applyFont="1" applyBorder="1" applyAlignment="1">
      <alignment vertical="center" wrapText="1"/>
    </xf>
    <xf numFmtId="4" fontId="4" fillId="0" borderId="5" xfId="2" applyNumberFormat="1" applyFont="1" applyBorder="1" applyAlignment="1">
      <alignment vertical="center" wrapText="1"/>
    </xf>
    <xf numFmtId="4" fontId="4" fillId="0" borderId="7" xfId="2" applyNumberFormat="1" applyFont="1" applyBorder="1" applyAlignment="1">
      <alignment vertical="center" wrapText="1"/>
    </xf>
    <xf numFmtId="4" fontId="4" fillId="0" borderId="4" xfId="2" applyNumberFormat="1" applyFont="1" applyBorder="1" applyAlignment="1">
      <alignment vertical="center" wrapText="1"/>
    </xf>
    <xf numFmtId="4" fontId="4" fillId="0" borderId="2" xfId="2" applyNumberFormat="1" applyFont="1" applyBorder="1" applyAlignment="1">
      <alignment vertical="center" wrapText="1"/>
    </xf>
    <xf numFmtId="4" fontId="7" fillId="2" borderId="0" xfId="1" applyNumberFormat="1" applyFont="1" applyFill="1" applyBorder="1" applyAlignment="1">
      <alignment horizontal="center" vertical="center"/>
    </xf>
    <xf numFmtId="4" fontId="4" fillId="2" borderId="0" xfId="2" applyNumberFormat="1" applyFont="1" applyFill="1" applyBorder="1" applyAlignment="1">
      <alignment vertical="center" wrapText="1"/>
    </xf>
    <xf numFmtId="4" fontId="4" fillId="2" borderId="0" xfId="2" applyNumberFormat="1" applyFont="1" applyFill="1" applyAlignment="1">
      <alignment vertical="center" wrapText="1"/>
    </xf>
    <xf numFmtId="4" fontId="5" fillId="2" borderId="0" xfId="2" applyNumberFormat="1" applyFont="1" applyFill="1" applyAlignment="1">
      <alignment vertical="center" wrapText="1"/>
    </xf>
    <xf numFmtId="4" fontId="7" fillId="8" borderId="0" xfId="1" applyNumberFormat="1" applyFont="1" applyFill="1" applyBorder="1" applyAlignment="1">
      <alignment horizontal="center" vertical="center"/>
    </xf>
    <xf numFmtId="4" fontId="7" fillId="8" borderId="0" xfId="2" applyNumberFormat="1" applyFont="1" applyFill="1" applyBorder="1" applyAlignment="1">
      <alignment vertical="center" wrapText="1"/>
    </xf>
    <xf numFmtId="4" fontId="7" fillId="8" borderId="0" xfId="2" applyNumberFormat="1" applyFont="1" applyFill="1" applyAlignment="1">
      <alignment vertical="center" wrapText="1"/>
    </xf>
    <xf numFmtId="4" fontId="7" fillId="6" borderId="0" xfId="1" applyNumberFormat="1" applyFont="1" applyFill="1" applyBorder="1" applyAlignment="1">
      <alignment horizontal="center" vertical="center"/>
    </xf>
    <xf numFmtId="4" fontId="7" fillId="6" borderId="0" xfId="2" applyNumberFormat="1" applyFont="1" applyFill="1" applyBorder="1" applyAlignment="1">
      <alignment vertical="center" wrapText="1"/>
    </xf>
    <xf numFmtId="4" fontId="7" fillId="6" borderId="0" xfId="2" applyNumberFormat="1" applyFont="1" applyFill="1" applyAlignment="1">
      <alignment vertical="center" wrapText="1"/>
    </xf>
    <xf numFmtId="4" fontId="6" fillId="8" borderId="0" xfId="1" applyNumberFormat="1" applyFont="1" applyFill="1" applyBorder="1" applyAlignment="1">
      <alignment horizontal="center" vertical="center"/>
    </xf>
    <xf numFmtId="4" fontId="6" fillId="8" borderId="0" xfId="2" applyNumberFormat="1" applyFont="1" applyFill="1" applyBorder="1" applyAlignment="1">
      <alignment vertical="center" wrapText="1"/>
    </xf>
    <xf numFmtId="4" fontId="6" fillId="8" borderId="0" xfId="2" applyNumberFormat="1" applyFont="1" applyFill="1" applyAlignment="1">
      <alignment vertical="center" wrapText="1"/>
    </xf>
    <xf numFmtId="4" fontId="4" fillId="4" borderId="0" xfId="2" applyNumberFormat="1" applyFont="1" applyFill="1" applyBorder="1" applyAlignment="1">
      <alignment horizontal="center" vertical="center"/>
    </xf>
    <xf numFmtId="4" fontId="4" fillId="5" borderId="0" xfId="2" applyNumberFormat="1" applyFont="1" applyFill="1" applyBorder="1" applyAlignment="1">
      <alignment vertical="center" wrapText="1"/>
    </xf>
    <xf numFmtId="4" fontId="4" fillId="5" borderId="0" xfId="2" applyNumberFormat="1" applyFont="1" applyFill="1" applyAlignment="1">
      <alignment vertical="center" wrapText="1"/>
    </xf>
    <xf numFmtId="4" fontId="4" fillId="4" borderId="0" xfId="2" applyNumberFormat="1" applyFont="1" applyFill="1" applyAlignment="1">
      <alignment vertical="center" wrapText="1"/>
    </xf>
    <xf numFmtId="4" fontId="7" fillId="2" borderId="0" xfId="2" applyNumberFormat="1" applyFont="1" applyFill="1" applyBorder="1" applyAlignment="1">
      <alignment horizontal="center" vertical="center" wrapText="1"/>
    </xf>
    <xf numFmtId="4" fontId="4" fillId="2" borderId="0" xfId="2" applyNumberFormat="1" applyFont="1" applyFill="1" applyBorder="1" applyAlignment="1">
      <alignment horizontal="center" vertical="center"/>
    </xf>
    <xf numFmtId="4" fontId="7" fillId="3" borderId="0" xfId="2" applyNumberFormat="1" applyFont="1" applyFill="1" applyBorder="1" applyAlignment="1">
      <alignment horizontal="center" vertical="center" wrapText="1"/>
    </xf>
    <xf numFmtId="4" fontId="7" fillId="3" borderId="0" xfId="2" applyNumberFormat="1" applyFont="1" applyFill="1" applyAlignment="1">
      <alignment vertical="center" wrapText="1"/>
    </xf>
    <xf numFmtId="4" fontId="4" fillId="3" borderId="0" xfId="2" applyNumberFormat="1" applyFont="1" applyFill="1" applyBorder="1" applyAlignment="1">
      <alignment horizontal="center" vertical="center"/>
    </xf>
    <xf numFmtId="4" fontId="4" fillId="3" borderId="0" xfId="2" applyNumberFormat="1" applyFont="1" applyFill="1" applyAlignment="1">
      <alignment vertical="center" wrapText="1"/>
    </xf>
    <xf numFmtId="4" fontId="11" fillId="0" borderId="0" xfId="2" applyNumberFormat="1" applyFont="1" applyBorder="1" applyAlignment="1">
      <alignment horizontal="right" vertical="center"/>
    </xf>
    <xf numFmtId="1" fontId="5" fillId="0" borderId="0" xfId="2" applyNumberFormat="1" applyFont="1" applyBorder="1" applyAlignment="1">
      <alignment horizontal="left" vertical="center" wrapText="1"/>
    </xf>
    <xf numFmtId="3" fontId="4" fillId="0" borderId="0" xfId="2" applyNumberFormat="1" applyFont="1" applyBorder="1" applyAlignment="1">
      <alignment horizontal="left" vertical="center" wrapText="1"/>
    </xf>
    <xf numFmtId="4" fontId="12" fillId="0" borderId="0" xfId="2" applyNumberFormat="1" applyFont="1" applyBorder="1" applyAlignment="1">
      <alignment vertical="center" wrapText="1"/>
    </xf>
    <xf numFmtId="4" fontId="12" fillId="0" borderId="0" xfId="2" applyNumberFormat="1" applyFont="1" applyAlignment="1">
      <alignment vertical="center" wrapText="1"/>
    </xf>
    <xf numFmtId="4" fontId="11" fillId="0" borderId="0" xfId="2" applyNumberFormat="1" applyFont="1" applyBorder="1" applyAlignment="1">
      <alignment vertical="center" wrapText="1"/>
    </xf>
    <xf numFmtId="4" fontId="11" fillId="0" borderId="0" xfId="2" applyNumberFormat="1" applyFont="1" applyAlignment="1">
      <alignment vertical="center" wrapText="1"/>
    </xf>
    <xf numFmtId="3" fontId="12" fillId="0" borderId="0" xfId="2" applyNumberFormat="1" applyFont="1" applyAlignment="1">
      <alignment vertical="center" wrapText="1"/>
    </xf>
    <xf numFmtId="3" fontId="11" fillId="0" borderId="0" xfId="2" applyNumberFormat="1" applyFont="1" applyAlignment="1">
      <alignment vertical="center" wrapText="1"/>
    </xf>
    <xf numFmtId="4" fontId="12" fillId="7" borderId="0" xfId="2" applyNumberFormat="1" applyFont="1" applyFill="1" applyBorder="1" applyAlignment="1">
      <alignment vertical="center" wrapText="1"/>
    </xf>
    <xf numFmtId="4" fontId="12" fillId="7" borderId="0" xfId="2" applyNumberFormat="1" applyFont="1" applyFill="1" applyAlignment="1">
      <alignment vertical="center" wrapText="1"/>
    </xf>
    <xf numFmtId="3" fontId="12" fillId="7" borderId="0" xfId="2" applyNumberFormat="1" applyFont="1" applyFill="1" applyAlignment="1">
      <alignment vertical="center" wrapText="1"/>
    </xf>
    <xf numFmtId="4" fontId="11" fillId="7" borderId="0" xfId="2" applyNumberFormat="1" applyFont="1" applyFill="1" applyBorder="1" applyAlignment="1">
      <alignment vertical="center" wrapText="1"/>
    </xf>
    <xf numFmtId="4" fontId="11" fillId="7" borderId="0" xfId="2" applyNumberFormat="1" applyFont="1" applyFill="1" applyAlignment="1">
      <alignment vertical="center" wrapText="1"/>
    </xf>
    <xf numFmtId="3" fontId="11" fillId="7" borderId="0" xfId="2" applyNumberFormat="1" applyFont="1" applyFill="1" applyAlignment="1">
      <alignment vertical="center" wrapText="1"/>
    </xf>
    <xf numFmtId="166" fontId="13" fillId="0" borderId="12" xfId="2" applyNumberFormat="1" applyFont="1" applyBorder="1" applyAlignment="1">
      <alignment vertical="center" wrapText="1"/>
    </xf>
    <xf numFmtId="4" fontId="4" fillId="0" borderId="8" xfId="2" applyNumberFormat="1" applyFont="1" applyBorder="1" applyAlignment="1">
      <alignment vertical="center"/>
    </xf>
    <xf numFmtId="4" fontId="5" fillId="0" borderId="0" xfId="2" applyNumberFormat="1" applyFont="1" applyBorder="1" applyAlignment="1">
      <alignment horizontal="center" vertical="center" wrapText="1"/>
    </xf>
    <xf numFmtId="3" fontId="12" fillId="0" borderId="0" xfId="2" applyNumberFormat="1" applyFont="1" applyAlignment="1">
      <alignment horizontal="center" vertical="center" wrapText="1"/>
    </xf>
    <xf numFmtId="3" fontId="11" fillId="0" borderId="0" xfId="2" applyNumberFormat="1" applyFont="1" applyBorder="1" applyAlignment="1">
      <alignment horizontal="center" vertical="center" wrapText="1"/>
    </xf>
    <xf numFmtId="1" fontId="5" fillId="0" borderId="0" xfId="2" applyNumberFormat="1" applyFont="1" applyBorder="1" applyAlignment="1">
      <alignment horizontal="center" vertical="center"/>
    </xf>
    <xf numFmtId="4" fontId="5" fillId="0" borderId="0" xfId="2" applyNumberFormat="1" applyFont="1" applyBorder="1" applyAlignment="1">
      <alignment horizontal="center" vertical="center"/>
    </xf>
    <xf numFmtId="4" fontId="12" fillId="9" borderId="0" xfId="2" applyNumberFormat="1" applyFont="1" applyFill="1" applyBorder="1" applyAlignment="1">
      <alignment vertical="center" wrapText="1"/>
    </xf>
    <xf numFmtId="4" fontId="5" fillId="9" borderId="0" xfId="2" applyNumberFormat="1" applyFont="1" applyFill="1" applyBorder="1" applyAlignment="1">
      <alignment vertical="center" wrapText="1"/>
    </xf>
    <xf numFmtId="4" fontId="5" fillId="9" borderId="0" xfId="2" applyNumberFormat="1" applyFont="1" applyFill="1" applyAlignment="1">
      <alignment vertical="center" wrapText="1"/>
    </xf>
    <xf numFmtId="3" fontId="12" fillId="9" borderId="0" xfId="2" applyNumberFormat="1" applyFont="1" applyFill="1" applyAlignment="1">
      <alignment vertical="center" wrapText="1"/>
    </xf>
    <xf numFmtId="4" fontId="11" fillId="9" borderId="0" xfId="2" applyNumberFormat="1" applyFont="1" applyFill="1" applyBorder="1" applyAlignment="1">
      <alignment vertical="center" wrapText="1"/>
    </xf>
    <xf numFmtId="4" fontId="4" fillId="9" borderId="0" xfId="2" applyNumberFormat="1" applyFont="1" applyFill="1" applyBorder="1" applyAlignment="1">
      <alignment vertical="center" wrapText="1"/>
    </xf>
    <xf numFmtId="4" fontId="4" fillId="9" borderId="0" xfId="2" applyNumberFormat="1" applyFont="1" applyFill="1" applyAlignment="1">
      <alignment vertical="center" wrapText="1"/>
    </xf>
    <xf numFmtId="3" fontId="11" fillId="9" borderId="0" xfId="2" applyNumberFormat="1" applyFont="1" applyFill="1" applyAlignment="1">
      <alignment vertical="center" wrapText="1"/>
    </xf>
    <xf numFmtId="4" fontId="4" fillId="8" borderId="0" xfId="2" applyNumberFormat="1" applyFont="1" applyFill="1" applyBorder="1" applyAlignment="1">
      <alignment vertical="center" wrapText="1"/>
    </xf>
    <xf numFmtId="4" fontId="4" fillId="6" borderId="12" xfId="2" applyNumberFormat="1" applyFont="1" applyFill="1" applyBorder="1" applyAlignment="1">
      <alignment vertical="center" wrapText="1"/>
    </xf>
    <xf numFmtId="4" fontId="4" fillId="6" borderId="1" xfId="2" applyNumberFormat="1" applyFont="1" applyFill="1" applyBorder="1" applyAlignment="1">
      <alignment vertical="center" wrapText="1"/>
    </xf>
    <xf numFmtId="4" fontId="4" fillId="6" borderId="0" xfId="2" applyNumberFormat="1" applyFont="1" applyFill="1" applyBorder="1" applyAlignment="1">
      <alignment vertical="center" wrapText="1"/>
    </xf>
    <xf numFmtId="4" fontId="4" fillId="6" borderId="3" xfId="2" applyNumberFormat="1" applyFont="1" applyFill="1" applyBorder="1" applyAlignment="1">
      <alignment vertical="center" wrapText="1"/>
    </xf>
    <xf numFmtId="4" fontId="4" fillId="6" borderId="10" xfId="2" applyNumberFormat="1" applyFont="1" applyFill="1" applyBorder="1" applyAlignment="1">
      <alignment vertical="center" wrapText="1"/>
    </xf>
    <xf numFmtId="4" fontId="4" fillId="6" borderId="11" xfId="2" applyNumberFormat="1" applyFont="1" applyFill="1" applyBorder="1" applyAlignment="1">
      <alignment vertical="center" wrapText="1"/>
    </xf>
    <xf numFmtId="4" fontId="6" fillId="6" borderId="3" xfId="2" applyNumberFormat="1" applyFont="1" applyFill="1" applyBorder="1" applyAlignment="1">
      <alignment vertical="center" wrapText="1"/>
    </xf>
    <xf numFmtId="4" fontId="4" fillId="0" borderId="0" xfId="2" applyNumberFormat="1" applyFont="1" applyBorder="1" applyAlignment="1">
      <alignment horizontal="left" vertical="center" indent="2"/>
    </xf>
    <xf numFmtId="4" fontId="5" fillId="0" borderId="0" xfId="2" applyNumberFormat="1" applyFont="1" applyBorder="1" applyAlignment="1">
      <alignment horizontal="left" vertical="center" indent="2"/>
    </xf>
    <xf numFmtId="4" fontId="4" fillId="0" borderId="11" xfId="2" applyNumberFormat="1" applyFont="1" applyBorder="1" applyAlignment="1">
      <alignment horizontal="center" vertical="center"/>
    </xf>
    <xf numFmtId="4" fontId="4" fillId="0" borderId="1" xfId="2" applyNumberFormat="1" applyFont="1" applyBorder="1" applyAlignment="1">
      <alignment horizontal="center" vertical="center"/>
    </xf>
    <xf numFmtId="4" fontId="6" fillId="4" borderId="10" xfId="1" applyNumberFormat="1" applyFont="1" applyFill="1" applyBorder="1" applyAlignment="1">
      <alignment horizontal="center" vertical="center"/>
    </xf>
    <xf numFmtId="4" fontId="6" fillId="4" borderId="12" xfId="1" applyNumberFormat="1" applyFont="1" applyFill="1" applyBorder="1" applyAlignment="1">
      <alignment horizontal="center" vertical="center"/>
    </xf>
    <xf numFmtId="4" fontId="5" fillId="0" borderId="10" xfId="1" applyNumberFormat="1" applyFont="1" applyFill="1" applyBorder="1" applyAlignment="1">
      <alignment horizontal="center" vertical="center" wrapText="1"/>
    </xf>
    <xf numFmtId="4" fontId="5" fillId="0" borderId="12" xfId="1" applyNumberFormat="1" applyFont="1" applyFill="1" applyBorder="1" applyAlignment="1">
      <alignment horizontal="center" vertical="center" wrapText="1"/>
    </xf>
    <xf numFmtId="4" fontId="4" fillId="0" borderId="10" xfId="2" applyNumberFormat="1" applyFont="1" applyBorder="1" applyAlignment="1">
      <alignment horizontal="center" vertical="center" wrapText="1"/>
    </xf>
    <xf numFmtId="4" fontId="4" fillId="0" borderId="7" xfId="2" applyNumberFormat="1" applyFont="1" applyBorder="1" applyAlignment="1">
      <alignment horizontal="center" vertical="center" wrapText="1"/>
    </xf>
    <xf numFmtId="4" fontId="5" fillId="0" borderId="0" xfId="2" applyNumberFormat="1" applyFont="1" applyBorder="1" applyAlignment="1">
      <alignment horizontal="left" vertical="center" indent="2"/>
    </xf>
    <xf numFmtId="1" fontId="5" fillId="0" borderId="0" xfId="2" applyNumberFormat="1" applyFont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 wrapText="1"/>
    </xf>
    <xf numFmtId="4" fontId="5" fillId="0" borderId="0" xfId="1" applyNumberFormat="1" applyFont="1" applyFill="1" applyBorder="1" applyAlignment="1">
      <alignment vertical="center"/>
    </xf>
    <xf numFmtId="4" fontId="4" fillId="0" borderId="10" xfId="2" applyNumberFormat="1" applyFont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/>
    </xf>
    <xf numFmtId="4" fontId="5" fillId="0" borderId="0" xfId="2" applyNumberFormat="1" applyFont="1" applyBorder="1" applyAlignment="1">
      <alignment horizontal="center" vertical="center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99FFCC"/>
      <color rgb="FF00FFFF"/>
      <color rgb="FFCCFFFF"/>
      <color rgb="FF0099FF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T219"/>
  <sheetViews>
    <sheetView showGridLines="0" tabSelected="1" zoomScale="90" zoomScaleNormal="90" zoomScaleSheetLayoutView="90" workbookViewId="0">
      <selection activeCell="D33" sqref="D33"/>
    </sheetView>
  </sheetViews>
  <sheetFormatPr defaultColWidth="9.140625" defaultRowHeight="15" x14ac:dyDescent="0.2"/>
  <cols>
    <col min="1" max="3" width="7.7109375" style="36" customWidth="1"/>
    <col min="4" max="4" width="44.140625" style="37" customWidth="1"/>
    <col min="5" max="5" width="12.140625" style="37" customWidth="1"/>
    <col min="6" max="6" width="10.5703125" style="37" hidden="1" customWidth="1"/>
    <col min="7" max="8" width="10.7109375" style="31" hidden="1" customWidth="1"/>
    <col min="9" max="9" width="14.85546875" style="31" customWidth="1"/>
    <col min="10" max="10" width="11.7109375" style="31" hidden="1" customWidth="1"/>
    <col min="11" max="11" width="14.42578125" style="31" hidden="1" customWidth="1"/>
    <col min="12" max="13" width="12.7109375" style="31" hidden="1" customWidth="1"/>
    <col min="14" max="14" width="11.85546875" style="31" hidden="1" customWidth="1"/>
    <col min="15" max="18" width="14.7109375" style="31" hidden="1" customWidth="1"/>
    <col min="19" max="19" width="12" style="31" bestFit="1" customWidth="1"/>
    <col min="20" max="20" width="13.7109375" style="31" bestFit="1" customWidth="1"/>
    <col min="21" max="16384" width="9.140625" style="31"/>
  </cols>
  <sheetData>
    <row r="1" spans="1:18" ht="15.95" customHeight="1" x14ac:dyDescent="0.2">
      <c r="A1" s="29"/>
      <c r="B1" s="29"/>
      <c r="C1" s="29"/>
      <c r="D1" s="30"/>
      <c r="E1" s="234" t="s">
        <v>68</v>
      </c>
      <c r="F1" s="234"/>
      <c r="G1" s="234"/>
      <c r="H1" s="234"/>
      <c r="I1" s="234"/>
      <c r="J1" s="34"/>
      <c r="K1" s="34"/>
      <c r="L1" s="34"/>
      <c r="M1" s="34"/>
      <c r="N1" s="34"/>
    </row>
    <row r="2" spans="1:18" ht="15.95" customHeight="1" x14ac:dyDescent="0.2">
      <c r="A2" s="206"/>
      <c r="B2" s="206"/>
      <c r="C2" s="206"/>
      <c r="D2" s="207"/>
      <c r="E2" s="224" t="s">
        <v>69</v>
      </c>
      <c r="F2" s="225"/>
      <c r="G2" s="225"/>
      <c r="H2" s="225"/>
      <c r="I2" s="225"/>
      <c r="J2" s="34"/>
      <c r="K2" s="34"/>
      <c r="L2" s="34"/>
      <c r="M2" s="34"/>
      <c r="N2" s="34"/>
    </row>
    <row r="3" spans="1:18" ht="15.95" customHeight="1" x14ac:dyDescent="0.2">
      <c r="A3" s="206"/>
      <c r="B3" s="206"/>
      <c r="C3" s="206"/>
      <c r="D3" s="207"/>
      <c r="E3" s="224" t="s">
        <v>67</v>
      </c>
      <c r="F3" s="225"/>
      <c r="G3" s="225"/>
      <c r="H3" s="225"/>
      <c r="I3" s="225"/>
      <c r="J3" s="34"/>
      <c r="K3" s="34"/>
      <c r="L3" s="34"/>
      <c r="M3" s="34"/>
      <c r="N3" s="34"/>
    </row>
    <row r="4" spans="1:18" ht="15.95" customHeight="1" x14ac:dyDescent="0.2">
      <c r="A4" s="206"/>
      <c r="B4" s="206"/>
      <c r="C4" s="206"/>
      <c r="D4" s="207"/>
      <c r="E4" s="224" t="s">
        <v>70</v>
      </c>
      <c r="F4" s="225"/>
      <c r="G4" s="225"/>
      <c r="H4" s="225"/>
      <c r="I4" s="225"/>
      <c r="J4" s="34"/>
      <c r="K4" s="34"/>
      <c r="L4" s="34"/>
      <c r="M4" s="34"/>
      <c r="N4" s="34"/>
    </row>
    <row r="5" spans="1:18" ht="7.5" customHeight="1" x14ac:dyDescent="0.2">
      <c r="A5" s="29"/>
      <c r="B5" s="29"/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8" ht="15.95" customHeight="1" x14ac:dyDescent="0.2">
      <c r="A6" s="235" t="s">
        <v>57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</row>
    <row r="7" spans="1:18" ht="15.95" customHeight="1" x14ac:dyDescent="0.2">
      <c r="A7" s="235" t="s">
        <v>65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</row>
    <row r="8" spans="1:18" ht="15.95" customHeight="1" x14ac:dyDescent="0.2">
      <c r="A8" s="235" t="s">
        <v>58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</row>
    <row r="9" spans="1:18" ht="7.5" customHeight="1" x14ac:dyDescent="0.2">
      <c r="A9" s="29"/>
      <c r="B9" s="29"/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8" ht="15.75" customHeight="1" x14ac:dyDescent="0.2">
      <c r="A10" s="237" t="s">
        <v>30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8" ht="6" customHeight="1" x14ac:dyDescent="0.2">
      <c r="A11" s="240"/>
      <c r="B11" s="240"/>
      <c r="C11" s="240"/>
      <c r="D11" s="240"/>
      <c r="E11" s="240"/>
      <c r="F11" s="240"/>
      <c r="G11" s="240"/>
      <c r="H11" s="240"/>
      <c r="I11" s="240"/>
      <c r="J11" s="30"/>
      <c r="K11" s="30"/>
    </row>
    <row r="12" spans="1:18" ht="15" customHeight="1" x14ac:dyDescent="0.2">
      <c r="A12" s="32" t="s">
        <v>29</v>
      </c>
      <c r="B12" s="33"/>
      <c r="C12" s="33"/>
      <c r="D12" s="34"/>
      <c r="E12" s="35"/>
      <c r="F12" s="35"/>
    </row>
    <row r="13" spans="1:18" ht="12" customHeight="1" x14ac:dyDescent="0.2">
      <c r="I13" s="186" t="s">
        <v>5</v>
      </c>
      <c r="J13" s="38"/>
      <c r="K13" s="38"/>
      <c r="L13" s="38"/>
      <c r="M13" s="38"/>
    </row>
    <row r="14" spans="1:18" ht="15.95" customHeight="1" x14ac:dyDescent="0.2">
      <c r="A14" s="39"/>
      <c r="B14" s="39"/>
      <c r="C14" s="39"/>
      <c r="D14" s="7"/>
      <c r="E14" s="40"/>
      <c r="F14" s="41" t="s">
        <v>6</v>
      </c>
      <c r="G14" s="238" t="s">
        <v>25</v>
      </c>
      <c r="H14" s="238" t="s">
        <v>26</v>
      </c>
      <c r="I14" s="232" t="s">
        <v>14</v>
      </c>
      <c r="K14" s="42" t="s">
        <v>31</v>
      </c>
      <c r="L14" s="42" t="s">
        <v>32</v>
      </c>
      <c r="M14" s="43" t="s">
        <v>36</v>
      </c>
      <c r="N14" s="202" t="s">
        <v>13</v>
      </c>
      <c r="O14" s="228" t="s">
        <v>31</v>
      </c>
      <c r="P14" s="228" t="s">
        <v>32</v>
      </c>
      <c r="Q14" s="230" t="s">
        <v>37</v>
      </c>
      <c r="R14" s="226" t="s">
        <v>40</v>
      </c>
    </row>
    <row r="15" spans="1:18" ht="15.95" customHeight="1" x14ac:dyDescent="0.2">
      <c r="A15" s="9" t="s">
        <v>7</v>
      </c>
      <c r="B15" s="9" t="s">
        <v>8</v>
      </c>
      <c r="C15" s="9" t="s">
        <v>9</v>
      </c>
      <c r="D15" s="44"/>
      <c r="E15" s="45" t="s">
        <v>10</v>
      </c>
      <c r="F15" s="45" t="s">
        <v>11</v>
      </c>
      <c r="G15" s="239"/>
      <c r="H15" s="239"/>
      <c r="I15" s="236"/>
      <c r="J15" s="232" t="s">
        <v>55</v>
      </c>
      <c r="K15" s="8"/>
      <c r="L15" s="8"/>
      <c r="M15" s="46"/>
      <c r="N15" s="232" t="s">
        <v>56</v>
      </c>
      <c r="O15" s="229"/>
      <c r="P15" s="229"/>
      <c r="Q15" s="231"/>
      <c r="R15" s="227"/>
    </row>
    <row r="16" spans="1:18" ht="15.95" customHeight="1" x14ac:dyDescent="0.2">
      <c r="A16" s="9"/>
      <c r="B16" s="9"/>
      <c r="C16" s="9"/>
      <c r="D16" s="44"/>
      <c r="E16" s="45"/>
      <c r="F16" s="45"/>
      <c r="G16" s="239"/>
      <c r="H16" s="239"/>
      <c r="I16" s="233"/>
      <c r="J16" s="233"/>
      <c r="K16" s="8"/>
      <c r="L16" s="8"/>
      <c r="M16" s="46"/>
      <c r="N16" s="233"/>
      <c r="O16" s="229"/>
      <c r="P16" s="229"/>
      <c r="Q16" s="231"/>
      <c r="R16" s="227"/>
    </row>
    <row r="17" spans="1:18" ht="10.5" customHeight="1" x14ac:dyDescent="0.2">
      <c r="A17" s="1">
        <v>1</v>
      </c>
      <c r="B17" s="1">
        <v>2</v>
      </c>
      <c r="C17" s="2">
        <v>3</v>
      </c>
      <c r="D17" s="3">
        <v>4</v>
      </c>
      <c r="E17" s="3">
        <v>5</v>
      </c>
      <c r="F17" s="3">
        <v>6</v>
      </c>
      <c r="G17" s="4">
        <v>7</v>
      </c>
      <c r="H17" s="5">
        <v>8</v>
      </c>
      <c r="I17" s="5">
        <v>6</v>
      </c>
      <c r="J17" s="5">
        <v>7</v>
      </c>
      <c r="K17" s="6">
        <v>8</v>
      </c>
      <c r="L17" s="6">
        <v>9</v>
      </c>
      <c r="M17" s="4">
        <v>10</v>
      </c>
      <c r="N17" s="5">
        <v>8</v>
      </c>
      <c r="O17" s="49">
        <v>12</v>
      </c>
      <c r="P17" s="50">
        <v>13</v>
      </c>
      <c r="Q17" s="47">
        <v>14</v>
      </c>
      <c r="R17" s="48">
        <v>15</v>
      </c>
    </row>
    <row r="18" spans="1:18" ht="28.5" hidden="1" customHeight="1" x14ac:dyDescent="0.2">
      <c r="A18" s="51">
        <v>754</v>
      </c>
      <c r="B18" s="52"/>
      <c r="C18" s="52"/>
      <c r="D18" s="187" t="s">
        <v>17</v>
      </c>
      <c r="E18" s="53" t="s">
        <v>12</v>
      </c>
      <c r="F18" s="54"/>
      <c r="G18" s="55"/>
      <c r="H18" s="55"/>
      <c r="I18" s="56">
        <f>SUM(I21)</f>
        <v>0</v>
      </c>
      <c r="J18" s="56">
        <f t="shared" ref="J18:M18" si="0">SUM(J21)</f>
        <v>0</v>
      </c>
      <c r="K18" s="57">
        <f t="shared" si="0"/>
        <v>0</v>
      </c>
      <c r="L18" s="57">
        <f t="shared" si="0"/>
        <v>0</v>
      </c>
      <c r="M18" s="56">
        <f t="shared" si="0"/>
        <v>0</v>
      </c>
      <c r="N18" s="56">
        <f>SUM(N20:N21)</f>
        <v>0</v>
      </c>
      <c r="O18" s="58">
        <f t="shared" ref="O18:R18" si="1">SUM(O20:O21)</f>
        <v>0</v>
      </c>
      <c r="P18" s="59">
        <f t="shared" si="1"/>
        <v>0</v>
      </c>
      <c r="Q18" s="60">
        <f t="shared" si="1"/>
        <v>0</v>
      </c>
      <c r="R18" s="61">
        <f t="shared" si="1"/>
        <v>0</v>
      </c>
    </row>
    <row r="19" spans="1:18" ht="15.95" hidden="1" customHeight="1" x14ac:dyDescent="0.2">
      <c r="A19" s="9"/>
      <c r="B19" s="11"/>
      <c r="C19" s="11"/>
      <c r="D19" s="62"/>
      <c r="E19" s="63" t="s">
        <v>13</v>
      </c>
      <c r="F19" s="64"/>
      <c r="G19" s="62"/>
      <c r="H19" s="62"/>
      <c r="I19" s="65"/>
      <c r="J19" s="65"/>
      <c r="K19" s="66"/>
      <c r="L19" s="66"/>
      <c r="M19" s="65"/>
      <c r="N19" s="65"/>
      <c r="O19" s="67"/>
      <c r="P19" s="68"/>
      <c r="Q19" s="69"/>
      <c r="R19" s="69"/>
    </row>
    <row r="20" spans="1:18" ht="15.95" hidden="1" customHeight="1" x14ac:dyDescent="0.2">
      <c r="A20" s="9"/>
      <c r="B20" s="11"/>
      <c r="C20" s="11"/>
      <c r="D20" s="62"/>
      <c r="E20" s="70" t="s">
        <v>1</v>
      </c>
      <c r="F20" s="64"/>
      <c r="G20" s="62"/>
      <c r="H20" s="62"/>
      <c r="I20" s="65"/>
      <c r="J20" s="65"/>
      <c r="K20" s="66"/>
      <c r="L20" s="66"/>
      <c r="M20" s="65"/>
      <c r="N20" s="65">
        <f>SUM(N24)</f>
        <v>0</v>
      </c>
      <c r="O20" s="67">
        <f t="shared" ref="O20:R20" si="2">SUM(O24)</f>
        <v>0</v>
      </c>
      <c r="P20" s="68">
        <f t="shared" si="2"/>
        <v>0</v>
      </c>
      <c r="Q20" s="69">
        <f t="shared" si="2"/>
        <v>0</v>
      </c>
      <c r="R20" s="69">
        <f t="shared" si="2"/>
        <v>0</v>
      </c>
    </row>
    <row r="21" spans="1:18" ht="15.95" hidden="1" customHeight="1" x14ac:dyDescent="0.2">
      <c r="A21" s="9"/>
      <c r="B21" s="11"/>
      <c r="C21" s="11"/>
      <c r="D21" s="62"/>
      <c r="E21" s="70" t="s">
        <v>0</v>
      </c>
      <c r="F21" s="64"/>
      <c r="G21" s="62"/>
      <c r="H21" s="62"/>
      <c r="I21" s="65">
        <f>SUM(I26)</f>
        <v>0</v>
      </c>
      <c r="J21" s="65">
        <f t="shared" ref="J21:R21" si="3">SUM(J26)</f>
        <v>0</v>
      </c>
      <c r="K21" s="66">
        <f t="shared" si="3"/>
        <v>0</v>
      </c>
      <c r="L21" s="66">
        <f t="shared" si="3"/>
        <v>0</v>
      </c>
      <c r="M21" s="65">
        <f t="shared" si="3"/>
        <v>0</v>
      </c>
      <c r="N21" s="65">
        <f t="shared" si="3"/>
        <v>0</v>
      </c>
      <c r="O21" s="67">
        <f t="shared" si="3"/>
        <v>0</v>
      </c>
      <c r="P21" s="68">
        <f t="shared" si="3"/>
        <v>0</v>
      </c>
      <c r="Q21" s="69">
        <f t="shared" si="3"/>
        <v>0</v>
      </c>
      <c r="R21" s="69">
        <f t="shared" si="3"/>
        <v>0</v>
      </c>
    </row>
    <row r="22" spans="1:18" ht="15.95" hidden="1" customHeight="1" x14ac:dyDescent="0.2">
      <c r="A22" s="9"/>
      <c r="B22" s="71">
        <v>75421</v>
      </c>
      <c r="C22" s="72"/>
      <c r="D22" s="73" t="s">
        <v>53</v>
      </c>
      <c r="E22" s="74" t="s">
        <v>12</v>
      </c>
      <c r="F22" s="75"/>
      <c r="G22" s="76"/>
      <c r="H22" s="76"/>
      <c r="I22" s="77">
        <f>SUM(I24,I26)</f>
        <v>0</v>
      </c>
      <c r="J22" s="77">
        <f t="shared" ref="J22:N22" si="4">SUM(J24,J26)</f>
        <v>0</v>
      </c>
      <c r="K22" s="77">
        <f t="shared" si="4"/>
        <v>0</v>
      </c>
      <c r="L22" s="77">
        <f t="shared" si="4"/>
        <v>0</v>
      </c>
      <c r="M22" s="77">
        <f t="shared" si="4"/>
        <v>0</v>
      </c>
      <c r="N22" s="77">
        <f t="shared" si="4"/>
        <v>0</v>
      </c>
      <c r="O22" s="78">
        <f t="shared" ref="O22:R22" si="5">SUM(O24,O26)</f>
        <v>0</v>
      </c>
      <c r="P22" s="79">
        <f t="shared" si="5"/>
        <v>0</v>
      </c>
      <c r="Q22" s="80">
        <f t="shared" si="5"/>
        <v>0</v>
      </c>
      <c r="R22" s="80">
        <f t="shared" si="5"/>
        <v>0</v>
      </c>
    </row>
    <row r="23" spans="1:18" ht="15.95" hidden="1" customHeight="1" x14ac:dyDescent="0.2">
      <c r="A23" s="9"/>
      <c r="B23" s="11"/>
      <c r="C23" s="11"/>
      <c r="D23" s="62"/>
      <c r="E23" s="63" t="s">
        <v>13</v>
      </c>
      <c r="F23" s="64"/>
      <c r="G23" s="62"/>
      <c r="H23" s="62"/>
      <c r="I23" s="65"/>
      <c r="J23" s="65"/>
      <c r="K23" s="66"/>
      <c r="L23" s="66"/>
      <c r="M23" s="65"/>
      <c r="N23" s="65"/>
      <c r="O23" s="67"/>
      <c r="P23" s="68"/>
      <c r="Q23" s="69"/>
      <c r="R23" s="69"/>
    </row>
    <row r="24" spans="1:18" ht="15.95" hidden="1" customHeight="1" x14ac:dyDescent="0.2">
      <c r="A24" s="9"/>
      <c r="B24" s="11"/>
      <c r="C24" s="11"/>
      <c r="D24" s="62"/>
      <c r="E24" s="70" t="s">
        <v>1</v>
      </c>
      <c r="F24" s="64"/>
      <c r="G24" s="62"/>
      <c r="H24" s="62"/>
      <c r="I24" s="65">
        <f>SUM(I25)</f>
        <v>0</v>
      </c>
      <c r="J24" s="65">
        <f t="shared" ref="J24:N24" si="6">SUM(J25)</f>
        <v>0</v>
      </c>
      <c r="K24" s="65">
        <f t="shared" si="6"/>
        <v>0</v>
      </c>
      <c r="L24" s="65">
        <f t="shared" si="6"/>
        <v>0</v>
      </c>
      <c r="M24" s="65">
        <f t="shared" si="6"/>
        <v>0</v>
      </c>
      <c r="N24" s="65">
        <f t="shared" si="6"/>
        <v>0</v>
      </c>
      <c r="O24" s="67">
        <f t="shared" ref="O24:R24" si="7">SUM(O25)</f>
        <v>0</v>
      </c>
      <c r="P24" s="68">
        <f t="shared" si="7"/>
        <v>0</v>
      </c>
      <c r="Q24" s="69">
        <f t="shared" si="7"/>
        <v>0</v>
      </c>
      <c r="R24" s="69">
        <f t="shared" si="7"/>
        <v>0</v>
      </c>
    </row>
    <row r="25" spans="1:18" ht="15.95" hidden="1" customHeight="1" x14ac:dyDescent="0.2">
      <c r="A25" s="9"/>
      <c r="B25" s="11"/>
      <c r="C25" s="11">
        <v>2800</v>
      </c>
      <c r="D25" s="81" t="s">
        <v>52</v>
      </c>
      <c r="E25" s="63"/>
      <c r="F25" s="64"/>
      <c r="G25" s="62"/>
      <c r="H25" s="62"/>
      <c r="I25" s="65">
        <f t="shared" ref="I25:I32" si="8">SUM(J25,N25)</f>
        <v>0</v>
      </c>
      <c r="J25" s="65"/>
      <c r="K25" s="66"/>
      <c r="L25" s="66"/>
      <c r="M25" s="65"/>
      <c r="N25" s="65"/>
      <c r="O25" s="67"/>
      <c r="P25" s="68"/>
      <c r="Q25" s="69">
        <f t="shared" ref="Q25" si="9">SUM(N25-O25+P25)</f>
        <v>0</v>
      </c>
      <c r="R25" s="69">
        <f t="shared" ref="R25" si="10">SUM(M25,Q25)</f>
        <v>0</v>
      </c>
    </row>
    <row r="26" spans="1:18" ht="15.95" hidden="1" customHeight="1" x14ac:dyDescent="0.2">
      <c r="A26" s="9"/>
      <c r="B26" s="11"/>
      <c r="C26" s="11"/>
      <c r="D26" s="62"/>
      <c r="E26" s="70" t="s">
        <v>0</v>
      </c>
      <c r="F26" s="64"/>
      <c r="G26" s="62"/>
      <c r="H26" s="62"/>
      <c r="I26" s="65">
        <f>SUM(I27:I32)</f>
        <v>0</v>
      </c>
      <c r="J26" s="65">
        <f t="shared" ref="J26:N26" si="11">SUM(J27:J32)</f>
        <v>0</v>
      </c>
      <c r="K26" s="65">
        <f t="shared" si="11"/>
        <v>0</v>
      </c>
      <c r="L26" s="65">
        <f t="shared" si="11"/>
        <v>0</v>
      </c>
      <c r="M26" s="65">
        <f t="shared" si="11"/>
        <v>0</v>
      </c>
      <c r="N26" s="65">
        <f t="shared" si="11"/>
        <v>0</v>
      </c>
      <c r="O26" s="67">
        <f t="shared" ref="O26:R26" si="12">SUM(O27:O32)</f>
        <v>0</v>
      </c>
      <c r="P26" s="68">
        <f t="shared" si="12"/>
        <v>0</v>
      </c>
      <c r="Q26" s="69">
        <f t="shared" si="12"/>
        <v>0</v>
      </c>
      <c r="R26" s="69">
        <f t="shared" si="12"/>
        <v>0</v>
      </c>
    </row>
    <row r="27" spans="1:18" ht="27.75" hidden="1" customHeight="1" x14ac:dyDescent="0.2">
      <c r="A27" s="9"/>
      <c r="B27" s="11"/>
      <c r="C27" s="11">
        <v>2800</v>
      </c>
      <c r="D27" s="188" t="s">
        <v>23</v>
      </c>
      <c r="E27" s="70"/>
      <c r="F27" s="64"/>
      <c r="G27" s="62"/>
      <c r="H27" s="62"/>
      <c r="I27" s="65">
        <f t="shared" si="8"/>
        <v>0</v>
      </c>
      <c r="J27" s="65"/>
      <c r="K27" s="66"/>
      <c r="L27" s="66"/>
      <c r="M27" s="65"/>
      <c r="N27" s="65"/>
      <c r="O27" s="67"/>
      <c r="P27" s="68"/>
      <c r="Q27" s="69">
        <f t="shared" ref="Q27:Q32" si="13">SUM(N27-O27+P27)</f>
        <v>0</v>
      </c>
      <c r="R27" s="69">
        <f t="shared" ref="R27:R32" si="14">SUM(M27,Q27)</f>
        <v>0</v>
      </c>
    </row>
    <row r="28" spans="1:18" ht="27.75" hidden="1" customHeight="1" x14ac:dyDescent="0.2">
      <c r="A28" s="9"/>
      <c r="B28" s="11"/>
      <c r="C28" s="11">
        <v>6220</v>
      </c>
      <c r="D28" s="188" t="s">
        <v>23</v>
      </c>
      <c r="E28" s="70"/>
      <c r="F28" s="64"/>
      <c r="G28" s="62"/>
      <c r="H28" s="62"/>
      <c r="I28" s="65">
        <f t="shared" si="8"/>
        <v>0</v>
      </c>
      <c r="J28" s="65"/>
      <c r="K28" s="66"/>
      <c r="L28" s="66"/>
      <c r="M28" s="65"/>
      <c r="N28" s="65"/>
      <c r="O28" s="67"/>
      <c r="P28" s="68"/>
      <c r="Q28" s="69">
        <f t="shared" si="13"/>
        <v>0</v>
      </c>
      <c r="R28" s="69">
        <f t="shared" si="14"/>
        <v>0</v>
      </c>
    </row>
    <row r="29" spans="1:18" ht="15.95" hidden="1" customHeight="1" x14ac:dyDescent="0.2">
      <c r="A29" s="9"/>
      <c r="B29" s="11"/>
      <c r="C29" s="11">
        <v>2800</v>
      </c>
      <c r="D29" s="81" t="s">
        <v>52</v>
      </c>
      <c r="E29" s="70"/>
      <c r="F29" s="64"/>
      <c r="G29" s="62"/>
      <c r="H29" s="62"/>
      <c r="I29" s="65">
        <f t="shared" si="8"/>
        <v>0</v>
      </c>
      <c r="J29" s="65"/>
      <c r="K29" s="66"/>
      <c r="L29" s="66"/>
      <c r="M29" s="65"/>
      <c r="N29" s="65"/>
      <c r="O29" s="67"/>
      <c r="P29" s="68"/>
      <c r="Q29" s="69">
        <f t="shared" si="13"/>
        <v>0</v>
      </c>
      <c r="R29" s="69">
        <f t="shared" si="14"/>
        <v>0</v>
      </c>
    </row>
    <row r="30" spans="1:18" ht="15.95" hidden="1" customHeight="1" x14ac:dyDescent="0.2">
      <c r="A30" s="9"/>
      <c r="B30" s="11"/>
      <c r="C30" s="11">
        <v>2800</v>
      </c>
      <c r="D30" s="81" t="s">
        <v>44</v>
      </c>
      <c r="E30" s="70"/>
      <c r="F30" s="64"/>
      <c r="G30" s="62"/>
      <c r="H30" s="62"/>
      <c r="I30" s="65">
        <f t="shared" si="8"/>
        <v>0</v>
      </c>
      <c r="J30" s="65"/>
      <c r="K30" s="66"/>
      <c r="L30" s="66"/>
      <c r="M30" s="65"/>
      <c r="N30" s="65"/>
      <c r="O30" s="67"/>
      <c r="P30" s="68"/>
      <c r="Q30" s="69">
        <f t="shared" si="13"/>
        <v>0</v>
      </c>
      <c r="R30" s="69">
        <f t="shared" si="14"/>
        <v>0</v>
      </c>
    </row>
    <row r="31" spans="1:18" ht="27.75" hidden="1" customHeight="1" x14ac:dyDescent="0.2">
      <c r="A31" s="9"/>
      <c r="B31" s="11"/>
      <c r="C31" s="11">
        <v>2800</v>
      </c>
      <c r="D31" s="188" t="s">
        <v>24</v>
      </c>
      <c r="E31" s="70"/>
      <c r="F31" s="64"/>
      <c r="G31" s="62"/>
      <c r="H31" s="62"/>
      <c r="I31" s="65">
        <f t="shared" si="8"/>
        <v>0</v>
      </c>
      <c r="J31" s="65"/>
      <c r="K31" s="66"/>
      <c r="L31" s="66"/>
      <c r="M31" s="65"/>
      <c r="N31" s="65"/>
      <c r="O31" s="67"/>
      <c r="P31" s="68"/>
      <c r="Q31" s="69">
        <f t="shared" si="13"/>
        <v>0</v>
      </c>
      <c r="R31" s="69">
        <f t="shared" si="14"/>
        <v>0</v>
      </c>
    </row>
    <row r="32" spans="1:18" ht="27.75" hidden="1" customHeight="1" x14ac:dyDescent="0.2">
      <c r="A32" s="10"/>
      <c r="B32" s="82"/>
      <c r="C32" s="83">
        <v>6220</v>
      </c>
      <c r="D32" s="84" t="s">
        <v>24</v>
      </c>
      <c r="E32" s="85"/>
      <c r="F32" s="86"/>
      <c r="G32" s="87"/>
      <c r="H32" s="87"/>
      <c r="I32" s="88">
        <f t="shared" si="8"/>
        <v>0</v>
      </c>
      <c r="J32" s="88"/>
      <c r="K32" s="89"/>
      <c r="L32" s="89"/>
      <c r="M32" s="88"/>
      <c r="N32" s="88"/>
      <c r="O32" s="67"/>
      <c r="P32" s="68"/>
      <c r="Q32" s="69">
        <f t="shared" si="13"/>
        <v>0</v>
      </c>
      <c r="R32" s="69">
        <f t="shared" si="14"/>
        <v>0</v>
      </c>
    </row>
    <row r="33" spans="1:19" s="99" customFormat="1" ht="18" customHeight="1" x14ac:dyDescent="0.2">
      <c r="A33" s="90">
        <v>851</v>
      </c>
      <c r="B33" s="91"/>
      <c r="C33" s="92"/>
      <c r="D33" s="93" t="s">
        <v>2</v>
      </c>
      <c r="E33" s="53" t="s">
        <v>12</v>
      </c>
      <c r="F33" s="94" t="e">
        <f>SUM(F36)</f>
        <v>#REF!</v>
      </c>
      <c r="G33" s="94" t="e">
        <f>SUM(G36)</f>
        <v>#REF!</v>
      </c>
      <c r="H33" s="93" t="e">
        <f>SUM(H36)</f>
        <v>#REF!</v>
      </c>
      <c r="I33" s="95">
        <f t="shared" ref="I33:R33" si="15">SUM(I35:I36)</f>
        <v>8303998</v>
      </c>
      <c r="J33" s="95">
        <f t="shared" si="15"/>
        <v>0</v>
      </c>
      <c r="K33" s="96">
        <f t="shared" si="15"/>
        <v>0</v>
      </c>
      <c r="L33" s="96">
        <f>SUM(L35:L36)</f>
        <v>0</v>
      </c>
      <c r="M33" s="95">
        <f t="shared" si="15"/>
        <v>0</v>
      </c>
      <c r="N33" s="95">
        <f t="shared" si="15"/>
        <v>5308998</v>
      </c>
      <c r="O33" s="97">
        <f t="shared" si="15"/>
        <v>0</v>
      </c>
      <c r="P33" s="97">
        <f t="shared" si="15"/>
        <v>0</v>
      </c>
      <c r="Q33" s="98">
        <f t="shared" si="15"/>
        <v>5208998</v>
      </c>
      <c r="R33" s="94">
        <f t="shared" si="15"/>
        <v>5208998</v>
      </c>
    </row>
    <row r="34" spans="1:19" s="99" customFormat="1" ht="18" customHeight="1" x14ac:dyDescent="0.2">
      <c r="A34" s="100"/>
      <c r="B34" s="101"/>
      <c r="C34" s="102"/>
      <c r="E34" s="63" t="s">
        <v>13</v>
      </c>
      <c r="F34" s="103"/>
      <c r="G34" s="103"/>
      <c r="I34" s="16"/>
      <c r="J34" s="16"/>
      <c r="K34" s="17"/>
      <c r="L34" s="17"/>
      <c r="M34" s="16"/>
      <c r="N34" s="16"/>
      <c r="O34" s="104"/>
      <c r="P34" s="104"/>
      <c r="Q34" s="103"/>
      <c r="R34" s="46"/>
    </row>
    <row r="35" spans="1:19" s="99" customFormat="1" ht="18" customHeight="1" x14ac:dyDescent="0.2">
      <c r="A35" s="100"/>
      <c r="B35" s="101"/>
      <c r="C35" s="102"/>
      <c r="E35" s="70" t="s">
        <v>1</v>
      </c>
      <c r="F35" s="103"/>
      <c r="G35" s="103"/>
      <c r="I35" s="16">
        <f t="shared" ref="I35:M35" si="16">SUM(I39,I62,I75,I83)</f>
        <v>4710000</v>
      </c>
      <c r="J35" s="16">
        <f t="shared" si="16"/>
        <v>0</v>
      </c>
      <c r="K35" s="20">
        <f t="shared" si="16"/>
        <v>0</v>
      </c>
      <c r="L35" s="20">
        <f t="shared" si="16"/>
        <v>0</v>
      </c>
      <c r="M35" s="25">
        <f t="shared" si="16"/>
        <v>0</v>
      </c>
      <c r="N35" s="16">
        <f>SUM(N39,N62,N75,N83,N91)</f>
        <v>4710000</v>
      </c>
      <c r="O35" s="105">
        <f t="shared" ref="O35:R35" si="17">SUM(O39,O62,O75,O83,O91)</f>
        <v>0</v>
      </c>
      <c r="P35" s="105">
        <f t="shared" si="17"/>
        <v>0</v>
      </c>
      <c r="Q35" s="103">
        <f t="shared" si="17"/>
        <v>4710000</v>
      </c>
      <c r="R35" s="46">
        <f t="shared" si="17"/>
        <v>4710000</v>
      </c>
    </row>
    <row r="36" spans="1:19" s="99" customFormat="1" ht="18" customHeight="1" x14ac:dyDescent="0.2">
      <c r="A36" s="100"/>
      <c r="B36" s="106"/>
      <c r="C36" s="102"/>
      <c r="E36" s="70" t="s">
        <v>0</v>
      </c>
      <c r="F36" s="103" t="e">
        <f>SUM(F43)</f>
        <v>#REF!</v>
      </c>
      <c r="G36" s="103" t="e">
        <f>SUM(G43)</f>
        <v>#REF!</v>
      </c>
      <c r="H36" s="99" t="e">
        <f>SUM(H43)</f>
        <v>#REF!</v>
      </c>
      <c r="I36" s="16">
        <f t="shared" ref="I36:Q36" si="18">SUM(I43,I57,I85,I65,I78)</f>
        <v>3593998</v>
      </c>
      <c r="J36" s="21">
        <f t="shared" si="18"/>
        <v>0</v>
      </c>
      <c r="K36" s="107">
        <f t="shared" si="18"/>
        <v>0</v>
      </c>
      <c r="L36" s="20">
        <f t="shared" si="18"/>
        <v>0</v>
      </c>
      <c r="M36" s="16">
        <f t="shared" si="18"/>
        <v>0</v>
      </c>
      <c r="N36" s="16">
        <f t="shared" si="18"/>
        <v>598998</v>
      </c>
      <c r="O36" s="108">
        <f>SUM(O43,O57,O85,O65,O78)</f>
        <v>0</v>
      </c>
      <c r="P36" s="108">
        <f>SUM(P43,P57,P85,P65,P78)</f>
        <v>0</v>
      </c>
      <c r="Q36" s="109">
        <f t="shared" si="18"/>
        <v>498998</v>
      </c>
      <c r="R36" s="46">
        <f>SUM(M36,Q36)</f>
        <v>498998</v>
      </c>
    </row>
    <row r="37" spans="1:19" s="99" customFormat="1" ht="18" customHeight="1" x14ac:dyDescent="0.2">
      <c r="A37" s="100"/>
      <c r="B37" s="110">
        <v>85111</v>
      </c>
      <c r="C37" s="111"/>
      <c r="D37" s="112" t="s">
        <v>3</v>
      </c>
      <c r="E37" s="74" t="s">
        <v>12</v>
      </c>
      <c r="F37" s="113" t="e">
        <f>SUM(F43)</f>
        <v>#REF!</v>
      </c>
      <c r="G37" s="113" t="e">
        <f>SUM(G43)</f>
        <v>#REF!</v>
      </c>
      <c r="H37" s="112" t="e">
        <f>SUM(H43)</f>
        <v>#REF!</v>
      </c>
      <c r="I37" s="18">
        <f>SUM(I39,I43)</f>
        <v>3268998</v>
      </c>
      <c r="J37" s="18">
        <f t="shared" ref="J37:M37" si="19">SUM(J39,J43)</f>
        <v>0</v>
      </c>
      <c r="K37" s="114">
        <f t="shared" si="19"/>
        <v>0</v>
      </c>
      <c r="L37" s="114">
        <f t="shared" si="19"/>
        <v>0</v>
      </c>
      <c r="M37" s="18">
        <f t="shared" si="19"/>
        <v>0</v>
      </c>
      <c r="N37" s="18">
        <f>SUM(N43,N39)</f>
        <v>573998</v>
      </c>
      <c r="O37" s="115">
        <f>SUM(O43,O39)</f>
        <v>0</v>
      </c>
      <c r="P37" s="115">
        <f>SUM(P43,P39)</f>
        <v>0</v>
      </c>
      <c r="Q37" s="113">
        <f>SUM(Q43,Q39)</f>
        <v>473998</v>
      </c>
      <c r="R37" s="113">
        <f>SUM(R43,R39)</f>
        <v>473998</v>
      </c>
    </row>
    <row r="38" spans="1:19" s="99" customFormat="1" ht="18" customHeight="1" x14ac:dyDescent="0.2">
      <c r="A38" s="100"/>
      <c r="B38" s="101"/>
      <c r="C38" s="102"/>
      <c r="E38" s="63" t="s">
        <v>13</v>
      </c>
      <c r="F38" s="103"/>
      <c r="G38" s="103"/>
      <c r="I38" s="16"/>
      <c r="J38" s="16"/>
      <c r="K38" s="17"/>
      <c r="L38" s="17"/>
      <c r="M38" s="16"/>
      <c r="N38" s="16"/>
      <c r="O38" s="105"/>
      <c r="P38" s="105"/>
      <c r="Q38" s="103"/>
      <c r="R38" s="46"/>
    </row>
    <row r="39" spans="1:19" s="99" customFormat="1" ht="15.95" hidden="1" customHeight="1" x14ac:dyDescent="0.2">
      <c r="A39" s="100"/>
      <c r="B39" s="101"/>
      <c r="C39" s="102"/>
      <c r="E39" s="70" t="s">
        <v>1</v>
      </c>
      <c r="F39" s="103"/>
      <c r="G39" s="103"/>
      <c r="I39" s="16">
        <f>SUM(I40:I42)</f>
        <v>0</v>
      </c>
      <c r="J39" s="16">
        <f t="shared" ref="J39:R39" si="20">SUM(J40:J42)</f>
        <v>0</v>
      </c>
      <c r="K39" s="16">
        <f t="shared" si="20"/>
        <v>0</v>
      </c>
      <c r="L39" s="16">
        <f t="shared" si="20"/>
        <v>0</v>
      </c>
      <c r="M39" s="16">
        <f t="shared" si="20"/>
        <v>0</v>
      </c>
      <c r="N39" s="16">
        <f t="shared" si="20"/>
        <v>0</v>
      </c>
      <c r="O39" s="16">
        <f t="shared" si="20"/>
        <v>0</v>
      </c>
      <c r="P39" s="16">
        <f t="shared" si="20"/>
        <v>0</v>
      </c>
      <c r="Q39" s="16">
        <f t="shared" si="20"/>
        <v>0</v>
      </c>
      <c r="R39" s="16">
        <f t="shared" si="20"/>
        <v>0</v>
      </c>
    </row>
    <row r="40" spans="1:19" s="99" customFormat="1" ht="27.75" hidden="1" customHeight="1" x14ac:dyDescent="0.2">
      <c r="A40" s="100"/>
      <c r="B40" s="101"/>
      <c r="C40" s="102">
        <v>2800</v>
      </c>
      <c r="D40" s="116" t="s">
        <v>24</v>
      </c>
      <c r="E40" s="70"/>
      <c r="F40" s="103"/>
      <c r="G40" s="103"/>
      <c r="I40" s="16">
        <f t="shared" ref="I40:I42" si="21">SUM(J40,N40)</f>
        <v>0</v>
      </c>
      <c r="J40" s="16"/>
      <c r="K40" s="17"/>
      <c r="L40" s="17"/>
      <c r="M40" s="16"/>
      <c r="N40" s="16"/>
      <c r="O40" s="105"/>
      <c r="P40" s="105"/>
      <c r="Q40" s="99">
        <f>SUM(N40-O40+P40)</f>
        <v>0</v>
      </c>
      <c r="R40" s="46">
        <f>SUM(M40,Q40)</f>
        <v>0</v>
      </c>
    </row>
    <row r="41" spans="1:19" s="99" customFormat="1" ht="27.75" hidden="1" customHeight="1" x14ac:dyDescent="0.2">
      <c r="A41" s="100"/>
      <c r="B41" s="101"/>
      <c r="C41" s="117">
        <v>6220</v>
      </c>
      <c r="D41" s="116" t="s">
        <v>24</v>
      </c>
      <c r="E41" s="63"/>
      <c r="F41" s="103"/>
      <c r="G41" s="103"/>
      <c r="I41" s="16">
        <f t="shared" si="21"/>
        <v>0</v>
      </c>
      <c r="J41" s="16"/>
      <c r="K41" s="17"/>
      <c r="L41" s="17"/>
      <c r="M41" s="16">
        <f t="shared" ref="M41" si="22">SUM(J41-K41+L41)</f>
        <v>0</v>
      </c>
      <c r="N41" s="16"/>
      <c r="O41" s="105"/>
      <c r="P41" s="105"/>
      <c r="Q41" s="99">
        <f>SUM(N41-O41+P41)</f>
        <v>0</v>
      </c>
      <c r="R41" s="46">
        <f>SUM(M41,Q41)</f>
        <v>0</v>
      </c>
    </row>
    <row r="42" spans="1:19" s="99" customFormat="1" ht="27.75" hidden="1" customHeight="1" x14ac:dyDescent="0.2">
      <c r="A42" s="100"/>
      <c r="B42" s="101"/>
      <c r="C42" s="102">
        <v>6220</v>
      </c>
      <c r="D42" s="116" t="s">
        <v>23</v>
      </c>
      <c r="E42" s="63"/>
      <c r="F42" s="103"/>
      <c r="G42" s="103"/>
      <c r="I42" s="16">
        <f t="shared" si="21"/>
        <v>0</v>
      </c>
      <c r="J42" s="16"/>
      <c r="K42" s="17"/>
      <c r="L42" s="17"/>
      <c r="M42" s="16"/>
      <c r="N42" s="16"/>
      <c r="O42" s="105"/>
      <c r="P42" s="105"/>
      <c r="Q42" s="99">
        <f>SUM(N42-O42+P42)</f>
        <v>0</v>
      </c>
      <c r="R42" s="46">
        <f>SUM(M42,Q42)</f>
        <v>0</v>
      </c>
    </row>
    <row r="43" spans="1:19" s="99" customFormat="1" ht="18" customHeight="1" x14ac:dyDescent="0.2">
      <c r="A43" s="100"/>
      <c r="B43" s="101"/>
      <c r="C43" s="102"/>
      <c r="E43" s="70" t="s">
        <v>0</v>
      </c>
      <c r="F43" s="103" t="e">
        <f>SUM(#REF!)</f>
        <v>#REF!</v>
      </c>
      <c r="G43" s="103" t="e">
        <f>SUM(#REF!)</f>
        <v>#REF!</v>
      </c>
      <c r="H43" s="99" t="e">
        <f>SUM(#REF!)</f>
        <v>#REF!</v>
      </c>
      <c r="I43" s="16">
        <f>SUM(I45:I54)</f>
        <v>3268998</v>
      </c>
      <c r="J43" s="16">
        <f t="shared" ref="J43:R43" si="23">SUM(J45:J54)</f>
        <v>0</v>
      </c>
      <c r="K43" s="16">
        <f t="shared" si="23"/>
        <v>0</v>
      </c>
      <c r="L43" s="16">
        <f t="shared" si="23"/>
        <v>0</v>
      </c>
      <c r="M43" s="16">
        <f t="shared" si="23"/>
        <v>0</v>
      </c>
      <c r="N43" s="16">
        <f>SUM(N45:N54)</f>
        <v>573998</v>
      </c>
      <c r="O43" s="16">
        <f t="shared" si="23"/>
        <v>0</v>
      </c>
      <c r="P43" s="16">
        <f t="shared" si="23"/>
        <v>0</v>
      </c>
      <c r="Q43" s="16">
        <f t="shared" si="23"/>
        <v>473998</v>
      </c>
      <c r="R43" s="16">
        <f t="shared" si="23"/>
        <v>473998</v>
      </c>
    </row>
    <row r="44" spans="1:19" s="99" customFormat="1" ht="18" hidden="1" customHeight="1" x14ac:dyDescent="0.2">
      <c r="A44" s="100"/>
      <c r="B44" s="101"/>
      <c r="C44" s="102"/>
      <c r="E44" s="70"/>
      <c r="F44" s="103"/>
      <c r="I44" s="16"/>
      <c r="J44" s="16"/>
      <c r="K44" s="16"/>
      <c r="L44" s="16"/>
      <c r="M44" s="16"/>
      <c r="N44" s="16"/>
      <c r="O44" s="16"/>
      <c r="P44" s="24"/>
      <c r="Q44" s="24"/>
      <c r="R44" s="16"/>
    </row>
    <row r="45" spans="1:19" s="99" customFormat="1" ht="18" customHeight="1" x14ac:dyDescent="0.2">
      <c r="A45" s="100"/>
      <c r="B45" s="101"/>
      <c r="C45" s="102">
        <v>2560</v>
      </c>
      <c r="D45" s="116" t="s">
        <v>23</v>
      </c>
      <c r="E45" s="70"/>
      <c r="F45" s="103"/>
      <c r="I45" s="16">
        <v>100000</v>
      </c>
      <c r="J45" s="16"/>
      <c r="K45" s="20"/>
      <c r="L45" s="20"/>
      <c r="M45" s="16"/>
      <c r="N45" s="16">
        <v>100000</v>
      </c>
      <c r="O45" s="105"/>
      <c r="P45" s="118"/>
      <c r="Q45" s="103">
        <f>SUM(N45-O45+P45)</f>
        <v>100000</v>
      </c>
      <c r="R45" s="119">
        <f>SUM(M45,Q45)</f>
        <v>100000</v>
      </c>
    </row>
    <row r="46" spans="1:19" s="99" customFormat="1" ht="18" customHeight="1" x14ac:dyDescent="0.2">
      <c r="A46" s="100"/>
      <c r="B46" s="101"/>
      <c r="C46" s="102">
        <v>2560</v>
      </c>
      <c r="D46" s="116" t="s">
        <v>24</v>
      </c>
      <c r="E46" s="70"/>
      <c r="F46" s="103"/>
      <c r="I46" s="16">
        <v>100000</v>
      </c>
      <c r="J46" s="16"/>
      <c r="K46" s="20"/>
      <c r="L46" s="20"/>
      <c r="M46" s="16"/>
      <c r="N46" s="16">
        <v>100000</v>
      </c>
      <c r="O46" s="105"/>
      <c r="P46" s="118"/>
      <c r="Q46" s="103"/>
      <c r="R46" s="119"/>
    </row>
    <row r="47" spans="1:19" s="99" customFormat="1" ht="20.25" customHeight="1" x14ac:dyDescent="0.2">
      <c r="A47" s="100"/>
      <c r="B47" s="101"/>
      <c r="C47" s="102">
        <v>6220</v>
      </c>
      <c r="D47" s="116" t="s">
        <v>23</v>
      </c>
      <c r="E47" s="70"/>
      <c r="F47" s="103"/>
      <c r="I47" s="16">
        <v>765000</v>
      </c>
      <c r="J47" s="16"/>
      <c r="K47" s="17"/>
      <c r="L47" s="17"/>
      <c r="M47" s="16">
        <f t="shared" ref="M47" si="24">SUM(J47-K47+L47)</f>
        <v>0</v>
      </c>
      <c r="N47" s="16"/>
      <c r="O47" s="120"/>
      <c r="P47" s="121"/>
      <c r="Q47" s="103">
        <f>SUM(N47-O47+P47)</f>
        <v>0</v>
      </c>
      <c r="R47" s="119">
        <f>SUM(M47,Q47)</f>
        <v>0</v>
      </c>
      <c r="S47" s="219"/>
    </row>
    <row r="48" spans="1:19" s="99" customFormat="1" ht="27.6" hidden="1" customHeight="1" x14ac:dyDescent="0.2">
      <c r="A48" s="100"/>
      <c r="B48" s="101"/>
      <c r="C48" s="102">
        <v>6227</v>
      </c>
      <c r="D48" s="116" t="s">
        <v>23</v>
      </c>
      <c r="E48" s="70"/>
      <c r="F48" s="103"/>
      <c r="I48" s="16">
        <f>SUM(J48,N48)</f>
        <v>0</v>
      </c>
      <c r="J48" s="16"/>
      <c r="K48" s="17"/>
      <c r="L48" s="17"/>
      <c r="M48" s="16"/>
      <c r="N48" s="16"/>
      <c r="O48" s="120"/>
      <c r="P48" s="121"/>
      <c r="Q48" s="103">
        <f t="shared" ref="Q48:Q54" si="25">SUM(N48-O48+P48)</f>
        <v>0</v>
      </c>
      <c r="R48" s="119">
        <f t="shared" ref="R48:R54" si="26">SUM(M48,Q48)</f>
        <v>0</v>
      </c>
      <c r="S48" s="216">
        <v>765000</v>
      </c>
    </row>
    <row r="49" spans="1:19" s="99" customFormat="1" ht="18" customHeight="1" x14ac:dyDescent="0.2">
      <c r="A49" s="100"/>
      <c r="B49" s="101"/>
      <c r="C49" s="102">
        <v>6229</v>
      </c>
      <c r="D49" s="116" t="s">
        <v>23</v>
      </c>
      <c r="E49" s="70"/>
      <c r="F49" s="103"/>
      <c r="I49" s="25">
        <f>125405</f>
        <v>125405</v>
      </c>
      <c r="J49" s="25"/>
      <c r="K49" s="25"/>
      <c r="L49" s="25"/>
      <c r="M49" s="25"/>
      <c r="N49" s="25">
        <v>125405</v>
      </c>
      <c r="O49" s="217"/>
      <c r="P49" s="218"/>
      <c r="Q49" s="218">
        <f t="shared" si="25"/>
        <v>125405</v>
      </c>
      <c r="R49" s="217">
        <f t="shared" si="26"/>
        <v>125405</v>
      </c>
      <c r="S49" s="219"/>
    </row>
    <row r="50" spans="1:19" s="99" customFormat="1" ht="30.75" hidden="1" customHeight="1" x14ac:dyDescent="0.2">
      <c r="A50" s="100"/>
      <c r="B50" s="101"/>
      <c r="C50" s="102">
        <v>2560</v>
      </c>
      <c r="D50" s="116" t="s">
        <v>64</v>
      </c>
      <c r="E50" s="70"/>
      <c r="F50" s="103"/>
      <c r="I50" s="25">
        <f t="shared" ref="I50:I59" si="27">SUM(J50,N50)</f>
        <v>0</v>
      </c>
      <c r="J50" s="25"/>
      <c r="K50" s="25"/>
      <c r="L50" s="25"/>
      <c r="M50" s="25"/>
      <c r="N50" s="25"/>
      <c r="O50" s="217"/>
      <c r="P50" s="218"/>
      <c r="Q50" s="218">
        <f t="shared" si="25"/>
        <v>0</v>
      </c>
      <c r="R50" s="217">
        <f t="shared" si="26"/>
        <v>0</v>
      </c>
      <c r="S50" s="219"/>
    </row>
    <row r="51" spans="1:19" s="99" customFormat="1" ht="27.75" hidden="1" customHeight="1" x14ac:dyDescent="0.2">
      <c r="A51" s="100"/>
      <c r="B51" s="101"/>
      <c r="C51" s="102">
        <v>2800</v>
      </c>
      <c r="D51" s="116" t="s">
        <v>24</v>
      </c>
      <c r="E51" s="70"/>
      <c r="F51" s="103"/>
      <c r="I51" s="25">
        <f t="shared" si="27"/>
        <v>0</v>
      </c>
      <c r="J51" s="25"/>
      <c r="K51" s="25"/>
      <c r="L51" s="25"/>
      <c r="M51" s="25"/>
      <c r="N51" s="25"/>
      <c r="O51" s="217"/>
      <c r="P51" s="218"/>
      <c r="Q51" s="218">
        <f t="shared" ref="Q51" si="28">SUM(N51-O51+P51)</f>
        <v>0</v>
      </c>
      <c r="R51" s="217">
        <f t="shared" ref="R51" si="29">SUM(M51,Q51)</f>
        <v>0</v>
      </c>
      <c r="S51" s="219"/>
    </row>
    <row r="52" spans="1:19" s="116" customFormat="1" ht="18" customHeight="1" x14ac:dyDescent="0.2">
      <c r="A52" s="122"/>
      <c r="B52" s="123"/>
      <c r="C52" s="117">
        <v>6220</v>
      </c>
      <c r="D52" s="116" t="s">
        <v>24</v>
      </c>
      <c r="E52" s="124"/>
      <c r="F52" s="125"/>
      <c r="G52" s="126"/>
      <c r="H52" s="126"/>
      <c r="I52" s="25">
        <f>100000+1850000+80000</f>
        <v>2030000</v>
      </c>
      <c r="J52" s="25"/>
      <c r="K52" s="25"/>
      <c r="L52" s="25"/>
      <c r="M52" s="25"/>
      <c r="N52" s="25">
        <v>100000</v>
      </c>
      <c r="O52" s="220"/>
      <c r="P52" s="217"/>
      <c r="Q52" s="218">
        <f t="shared" si="25"/>
        <v>100000</v>
      </c>
      <c r="R52" s="217">
        <f t="shared" si="26"/>
        <v>100000</v>
      </c>
      <c r="S52" s="219"/>
    </row>
    <row r="53" spans="1:19" s="116" customFormat="1" ht="27.75" hidden="1" customHeight="1" x14ac:dyDescent="0.2">
      <c r="A53" s="122"/>
      <c r="B53" s="123"/>
      <c r="C53" s="102">
        <v>6227</v>
      </c>
      <c r="D53" s="116" t="s">
        <v>24</v>
      </c>
      <c r="E53" s="124"/>
      <c r="F53" s="125"/>
      <c r="G53" s="126"/>
      <c r="H53" s="126"/>
      <c r="I53" s="25">
        <f t="shared" si="27"/>
        <v>0</v>
      </c>
      <c r="J53" s="25"/>
      <c r="K53" s="25"/>
      <c r="L53" s="25"/>
      <c r="M53" s="25"/>
      <c r="N53" s="25"/>
      <c r="O53" s="220"/>
      <c r="P53" s="217"/>
      <c r="Q53" s="218">
        <f t="shared" si="25"/>
        <v>0</v>
      </c>
      <c r="R53" s="217">
        <f t="shared" si="26"/>
        <v>0</v>
      </c>
      <c r="S53" s="219"/>
    </row>
    <row r="54" spans="1:19" s="116" customFormat="1" ht="18" customHeight="1" x14ac:dyDescent="0.2">
      <c r="A54" s="122"/>
      <c r="B54" s="123"/>
      <c r="C54" s="102">
        <v>6229</v>
      </c>
      <c r="D54" s="116" t="s">
        <v>24</v>
      </c>
      <c r="E54" s="124"/>
      <c r="F54" s="125"/>
      <c r="G54" s="126"/>
      <c r="H54" s="126"/>
      <c r="I54" s="25">
        <v>148593</v>
      </c>
      <c r="J54" s="25"/>
      <c r="K54" s="25"/>
      <c r="L54" s="25"/>
      <c r="M54" s="25"/>
      <c r="N54" s="25">
        <v>148593</v>
      </c>
      <c r="O54" s="220"/>
      <c r="P54" s="217"/>
      <c r="Q54" s="218">
        <f t="shared" si="25"/>
        <v>148593</v>
      </c>
      <c r="R54" s="217">
        <f t="shared" si="26"/>
        <v>148593</v>
      </c>
      <c r="S54" s="219"/>
    </row>
    <row r="55" spans="1:19" s="116" customFormat="1" ht="15.95" hidden="1" customHeight="1" x14ac:dyDescent="0.2">
      <c r="A55" s="122"/>
      <c r="B55" s="128">
        <v>85112</v>
      </c>
      <c r="C55" s="129"/>
      <c r="D55" s="130" t="s">
        <v>27</v>
      </c>
      <c r="E55" s="74" t="s">
        <v>12</v>
      </c>
      <c r="F55" s="131"/>
      <c r="G55" s="132"/>
      <c r="H55" s="132"/>
      <c r="I55" s="134">
        <f t="shared" si="27"/>
        <v>0</v>
      </c>
      <c r="J55" s="134">
        <f t="shared" ref="J55:M55" si="30">SUM(J57)</f>
        <v>0</v>
      </c>
      <c r="K55" s="134">
        <f t="shared" si="30"/>
        <v>0</v>
      </c>
      <c r="L55" s="134">
        <f t="shared" si="30"/>
        <v>0</v>
      </c>
      <c r="M55" s="134">
        <f t="shared" si="30"/>
        <v>0</v>
      </c>
      <c r="N55" s="134">
        <f>SUM(N57)</f>
        <v>0</v>
      </c>
      <c r="O55" s="221">
        <f>SUM(O57)</f>
        <v>0</v>
      </c>
      <c r="P55" s="221">
        <f>SUM(P57)</f>
        <v>0</v>
      </c>
      <c r="Q55" s="222">
        <f>SUM(Q57)</f>
        <v>0</v>
      </c>
      <c r="R55" s="221">
        <f>SUM(R57)</f>
        <v>0</v>
      </c>
      <c r="S55" s="219"/>
    </row>
    <row r="56" spans="1:19" s="116" customFormat="1" ht="15.95" hidden="1" customHeight="1" x14ac:dyDescent="0.2">
      <c r="A56" s="122"/>
      <c r="B56" s="117"/>
      <c r="C56" s="117"/>
      <c r="E56" s="63" t="s">
        <v>13</v>
      </c>
      <c r="F56" s="125"/>
      <c r="G56" s="126"/>
      <c r="H56" s="126"/>
      <c r="I56" s="25">
        <f t="shared" si="27"/>
        <v>0</v>
      </c>
      <c r="J56" s="25"/>
      <c r="K56" s="25"/>
      <c r="L56" s="25"/>
      <c r="M56" s="25"/>
      <c r="N56" s="25"/>
      <c r="O56" s="217"/>
      <c r="P56" s="217"/>
      <c r="Q56" s="218"/>
      <c r="R56" s="217"/>
      <c r="S56" s="219"/>
    </row>
    <row r="57" spans="1:19" s="116" customFormat="1" ht="15.95" hidden="1" customHeight="1" x14ac:dyDescent="0.2">
      <c r="A57" s="122"/>
      <c r="B57" s="117"/>
      <c r="C57" s="117"/>
      <c r="E57" s="70" t="s">
        <v>0</v>
      </c>
      <c r="F57" s="125"/>
      <c r="G57" s="126"/>
      <c r="H57" s="126"/>
      <c r="I57" s="25">
        <f>SUM(I59)</f>
        <v>0</v>
      </c>
      <c r="J57" s="25">
        <f t="shared" ref="J57:R57" si="31">SUM(J59)</f>
        <v>0</v>
      </c>
      <c r="K57" s="25">
        <f t="shared" si="31"/>
        <v>0</v>
      </c>
      <c r="L57" s="25">
        <f t="shared" si="31"/>
        <v>0</v>
      </c>
      <c r="M57" s="25">
        <f t="shared" si="31"/>
        <v>0</v>
      </c>
      <c r="N57" s="25">
        <f t="shared" si="31"/>
        <v>0</v>
      </c>
      <c r="O57" s="25">
        <f t="shared" si="31"/>
        <v>0</v>
      </c>
      <c r="P57" s="25">
        <f t="shared" si="31"/>
        <v>0</v>
      </c>
      <c r="Q57" s="25">
        <f t="shared" si="31"/>
        <v>0</v>
      </c>
      <c r="R57" s="25">
        <f t="shared" si="31"/>
        <v>0</v>
      </c>
      <c r="S57" s="219"/>
    </row>
    <row r="58" spans="1:19" s="116" customFormat="1" ht="15.95" hidden="1" customHeight="1" x14ac:dyDescent="0.2">
      <c r="A58" s="122"/>
      <c r="B58" s="117"/>
      <c r="C58" s="117">
        <v>2490</v>
      </c>
      <c r="D58" s="116" t="s">
        <v>44</v>
      </c>
      <c r="E58" s="70"/>
      <c r="F58" s="125"/>
      <c r="G58" s="126"/>
      <c r="H58" s="126"/>
      <c r="I58" s="25">
        <f t="shared" si="27"/>
        <v>0</v>
      </c>
      <c r="J58" s="25"/>
      <c r="K58" s="25"/>
      <c r="L58" s="25"/>
      <c r="M58" s="25">
        <f>SUM(J58-K58+L58)</f>
        <v>0</v>
      </c>
      <c r="N58" s="25"/>
      <c r="O58" s="220"/>
      <c r="P58" s="217"/>
      <c r="Q58" s="218">
        <f>SUM(N58-O58+P58)</f>
        <v>0</v>
      </c>
      <c r="R58" s="217">
        <f>SUM(M58,Q58)</f>
        <v>0</v>
      </c>
      <c r="S58" s="219"/>
    </row>
    <row r="59" spans="1:19" s="116" customFormat="1" ht="29.25" hidden="1" customHeight="1" x14ac:dyDescent="0.2">
      <c r="A59" s="122"/>
      <c r="B59" s="117"/>
      <c r="C59" s="117">
        <v>6220</v>
      </c>
      <c r="D59" s="116" t="s">
        <v>51</v>
      </c>
      <c r="E59" s="124"/>
      <c r="F59" s="125"/>
      <c r="G59" s="126"/>
      <c r="H59" s="126"/>
      <c r="I59" s="25">
        <f t="shared" si="27"/>
        <v>0</v>
      </c>
      <c r="J59" s="25"/>
      <c r="K59" s="25"/>
      <c r="L59" s="25"/>
      <c r="M59" s="25">
        <f>SUM(J59-K59+L59)</f>
        <v>0</v>
      </c>
      <c r="N59" s="25"/>
      <c r="O59" s="220"/>
      <c r="P59" s="217"/>
      <c r="Q59" s="218">
        <f>SUM(N59-O59+P59)</f>
        <v>0</v>
      </c>
      <c r="R59" s="217">
        <f>SUM(M59,Q59)</f>
        <v>0</v>
      </c>
      <c r="S59" s="219"/>
    </row>
    <row r="60" spans="1:19" s="116" customFormat="1" ht="29.25" customHeight="1" x14ac:dyDescent="0.2">
      <c r="A60" s="122"/>
      <c r="B60" s="128">
        <v>85117</v>
      </c>
      <c r="C60" s="129"/>
      <c r="D60" s="130" t="s">
        <v>28</v>
      </c>
      <c r="E60" s="74" t="s">
        <v>12</v>
      </c>
      <c r="F60" s="131"/>
      <c r="G60" s="132"/>
      <c r="H60" s="132"/>
      <c r="I60" s="134">
        <f>SUM(I62,I65)</f>
        <v>5035000</v>
      </c>
      <c r="J60" s="134">
        <f t="shared" ref="J60:R60" si="32">SUM(J62,J65)</f>
        <v>0</v>
      </c>
      <c r="K60" s="134">
        <f t="shared" si="32"/>
        <v>0</v>
      </c>
      <c r="L60" s="134">
        <f t="shared" si="32"/>
        <v>0</v>
      </c>
      <c r="M60" s="134">
        <f t="shared" si="32"/>
        <v>0</v>
      </c>
      <c r="N60" s="134">
        <f>SUM(N62,N65)</f>
        <v>4735000</v>
      </c>
      <c r="O60" s="221">
        <f t="shared" ref="O60:Q60" si="33">SUM(O62,O65)</f>
        <v>0</v>
      </c>
      <c r="P60" s="221">
        <f t="shared" si="33"/>
        <v>0</v>
      </c>
      <c r="Q60" s="221">
        <f t="shared" si="33"/>
        <v>4735000</v>
      </c>
      <c r="R60" s="222">
        <f t="shared" si="32"/>
        <v>4735000</v>
      </c>
      <c r="S60" s="219"/>
    </row>
    <row r="61" spans="1:19" s="116" customFormat="1" ht="18" customHeight="1" x14ac:dyDescent="0.2">
      <c r="A61" s="122"/>
      <c r="B61" s="117"/>
      <c r="C61" s="117"/>
      <c r="E61" s="63" t="s">
        <v>13</v>
      </c>
      <c r="F61" s="125"/>
      <c r="G61" s="126"/>
      <c r="H61" s="126"/>
      <c r="I61" s="25"/>
      <c r="J61" s="25"/>
      <c r="K61" s="25"/>
      <c r="L61" s="25"/>
      <c r="M61" s="25"/>
      <c r="N61" s="25"/>
      <c r="O61" s="217"/>
      <c r="P61" s="217"/>
      <c r="Q61" s="217"/>
      <c r="R61" s="218"/>
      <c r="S61" s="219"/>
    </row>
    <row r="62" spans="1:19" s="116" customFormat="1" ht="18" customHeight="1" x14ac:dyDescent="0.2">
      <c r="A62" s="122"/>
      <c r="B62" s="117"/>
      <c r="C62" s="117"/>
      <c r="E62" s="70" t="s">
        <v>1</v>
      </c>
      <c r="F62" s="125"/>
      <c r="G62" s="126"/>
      <c r="H62" s="126"/>
      <c r="I62" s="25">
        <f>SUM(I63:I64)</f>
        <v>4710000</v>
      </c>
      <c r="J62" s="25">
        <f t="shared" ref="J62:R62" si="34">SUM(J63:J64)</f>
        <v>0</v>
      </c>
      <c r="K62" s="25">
        <f t="shared" si="34"/>
        <v>0</v>
      </c>
      <c r="L62" s="25">
        <f t="shared" si="34"/>
        <v>0</v>
      </c>
      <c r="M62" s="25">
        <f t="shared" si="34"/>
        <v>0</v>
      </c>
      <c r="N62" s="25">
        <f t="shared" si="34"/>
        <v>4710000</v>
      </c>
      <c r="O62" s="25">
        <f t="shared" si="34"/>
        <v>0</v>
      </c>
      <c r="P62" s="25">
        <f t="shared" si="34"/>
        <v>0</v>
      </c>
      <c r="Q62" s="25">
        <f t="shared" si="34"/>
        <v>4710000</v>
      </c>
      <c r="R62" s="25">
        <f t="shared" si="34"/>
        <v>4710000</v>
      </c>
      <c r="S62" s="219"/>
    </row>
    <row r="63" spans="1:19" s="116" customFormat="1" ht="15.95" hidden="1" customHeight="1" x14ac:dyDescent="0.2">
      <c r="A63" s="122"/>
      <c r="B63" s="117"/>
      <c r="C63" s="117">
        <v>2560</v>
      </c>
      <c r="D63" s="116" t="s">
        <v>52</v>
      </c>
      <c r="E63" s="63"/>
      <c r="F63" s="125"/>
      <c r="G63" s="126"/>
      <c r="H63" s="126"/>
      <c r="I63" s="25">
        <f t="shared" ref="I63:I72" si="35">SUM(J63,N63)</f>
        <v>0</v>
      </c>
      <c r="J63" s="25"/>
      <c r="K63" s="25"/>
      <c r="L63" s="25"/>
      <c r="M63" s="25">
        <f t="shared" ref="M63:M72" si="36">SUM(J63-K63+L63)</f>
        <v>0</v>
      </c>
      <c r="N63" s="25"/>
      <c r="O63" s="217"/>
      <c r="P63" s="217"/>
      <c r="Q63" s="217"/>
      <c r="R63" s="218">
        <f t="shared" ref="R63:R71" si="37">SUM(M63,Q63)</f>
        <v>0</v>
      </c>
      <c r="S63" s="219"/>
    </row>
    <row r="64" spans="1:19" s="116" customFormat="1" ht="18" customHeight="1" x14ac:dyDescent="0.2">
      <c r="A64" s="122"/>
      <c r="B64" s="117"/>
      <c r="C64" s="117">
        <v>2560</v>
      </c>
      <c r="D64" s="116" t="s">
        <v>52</v>
      </c>
      <c r="E64" s="63"/>
      <c r="F64" s="125"/>
      <c r="G64" s="126"/>
      <c r="H64" s="126"/>
      <c r="I64" s="25">
        <v>4710000</v>
      </c>
      <c r="J64" s="25"/>
      <c r="K64" s="25"/>
      <c r="L64" s="25"/>
      <c r="M64" s="25"/>
      <c r="N64" s="25">
        <v>4710000</v>
      </c>
      <c r="O64" s="217"/>
      <c r="P64" s="217"/>
      <c r="Q64" s="217">
        <f t="shared" ref="Q64" si="38">SUM(N64-O64+P64)</f>
        <v>4710000</v>
      </c>
      <c r="R64" s="218">
        <f t="shared" ref="R64" si="39">SUM(M64,Q64)</f>
        <v>4710000</v>
      </c>
      <c r="S64" s="219"/>
    </row>
    <row r="65" spans="1:19" s="116" customFormat="1" ht="18" customHeight="1" x14ac:dyDescent="0.2">
      <c r="A65" s="122"/>
      <c r="B65" s="117"/>
      <c r="C65" s="117"/>
      <c r="E65" s="70" t="s">
        <v>0</v>
      </c>
      <c r="F65" s="125"/>
      <c r="G65" s="126"/>
      <c r="H65" s="126"/>
      <c r="I65" s="25">
        <f>SUM(I66:I72)</f>
        <v>325000</v>
      </c>
      <c r="J65" s="25">
        <f t="shared" ref="J65:N65" si="40">SUM(J66:J72)</f>
        <v>0</v>
      </c>
      <c r="K65" s="25">
        <f t="shared" si="40"/>
        <v>0</v>
      </c>
      <c r="L65" s="25">
        <f t="shared" si="40"/>
        <v>0</v>
      </c>
      <c r="M65" s="25">
        <f t="shared" si="40"/>
        <v>0</v>
      </c>
      <c r="N65" s="25">
        <f t="shared" si="40"/>
        <v>25000</v>
      </c>
      <c r="O65" s="217">
        <f t="shared" ref="O65:R65" si="41">SUM(O66:O72)</f>
        <v>0</v>
      </c>
      <c r="P65" s="217">
        <f t="shared" si="41"/>
        <v>0</v>
      </c>
      <c r="Q65" s="217">
        <f t="shared" si="41"/>
        <v>25000</v>
      </c>
      <c r="R65" s="218">
        <f t="shared" si="41"/>
        <v>25000</v>
      </c>
      <c r="S65" s="219"/>
    </row>
    <row r="66" spans="1:19" s="116" customFormat="1" ht="15.95" hidden="1" customHeight="1" x14ac:dyDescent="0.2">
      <c r="A66" s="122"/>
      <c r="B66" s="117"/>
      <c r="C66" s="117">
        <v>2560</v>
      </c>
      <c r="D66" s="116" t="s">
        <v>52</v>
      </c>
      <c r="E66" s="70"/>
      <c r="F66" s="125"/>
      <c r="G66" s="126"/>
      <c r="H66" s="126"/>
      <c r="I66" s="25">
        <f t="shared" si="35"/>
        <v>0</v>
      </c>
      <c r="J66" s="25"/>
      <c r="K66" s="25"/>
      <c r="L66" s="25"/>
      <c r="M66" s="25">
        <f t="shared" si="36"/>
        <v>0</v>
      </c>
      <c r="N66" s="25"/>
      <c r="O66" s="220"/>
      <c r="P66" s="217"/>
      <c r="Q66" s="218"/>
      <c r="R66" s="217">
        <f t="shared" si="37"/>
        <v>0</v>
      </c>
      <c r="S66" s="219"/>
    </row>
    <row r="67" spans="1:19" s="116" customFormat="1" ht="15.95" hidden="1" customHeight="1" x14ac:dyDescent="0.2">
      <c r="A67" s="122"/>
      <c r="B67" s="117"/>
      <c r="C67" s="117">
        <v>2566</v>
      </c>
      <c r="D67" s="116" t="s">
        <v>52</v>
      </c>
      <c r="E67" s="70"/>
      <c r="F67" s="125"/>
      <c r="G67" s="126"/>
      <c r="H67" s="126"/>
      <c r="I67" s="25">
        <f t="shared" si="35"/>
        <v>0</v>
      </c>
      <c r="J67" s="25"/>
      <c r="K67" s="25"/>
      <c r="L67" s="25"/>
      <c r="M67" s="25">
        <f t="shared" si="36"/>
        <v>0</v>
      </c>
      <c r="N67" s="25"/>
      <c r="O67" s="223"/>
      <c r="P67" s="217"/>
      <c r="Q67" s="218">
        <f t="shared" ref="Q67:Q71" si="42">SUM(N67-O67+P67)</f>
        <v>0</v>
      </c>
      <c r="R67" s="217">
        <f t="shared" si="37"/>
        <v>0</v>
      </c>
      <c r="S67" s="219"/>
    </row>
    <row r="68" spans="1:19" s="116" customFormat="1" ht="15.95" hidden="1" customHeight="1" x14ac:dyDescent="0.2">
      <c r="A68" s="122"/>
      <c r="B68" s="117"/>
      <c r="C68" s="117">
        <v>2567</v>
      </c>
      <c r="D68" s="116" t="s">
        <v>52</v>
      </c>
      <c r="E68" s="70"/>
      <c r="F68" s="125"/>
      <c r="G68" s="126"/>
      <c r="H68" s="126"/>
      <c r="I68" s="25">
        <f t="shared" si="35"/>
        <v>0</v>
      </c>
      <c r="J68" s="25"/>
      <c r="K68" s="25"/>
      <c r="L68" s="25"/>
      <c r="M68" s="25">
        <f t="shared" si="36"/>
        <v>0</v>
      </c>
      <c r="N68" s="25"/>
      <c r="O68" s="223"/>
      <c r="P68" s="217"/>
      <c r="Q68" s="218">
        <f t="shared" si="42"/>
        <v>0</v>
      </c>
      <c r="R68" s="217">
        <f t="shared" si="37"/>
        <v>0</v>
      </c>
      <c r="S68" s="219"/>
    </row>
    <row r="69" spans="1:19" s="116" customFormat="1" ht="18" customHeight="1" x14ac:dyDescent="0.2">
      <c r="A69" s="122"/>
      <c r="B69" s="117"/>
      <c r="C69" s="117">
        <v>6220</v>
      </c>
      <c r="D69" s="116" t="s">
        <v>52</v>
      </c>
      <c r="E69" s="70"/>
      <c r="F69" s="125"/>
      <c r="G69" s="126"/>
      <c r="H69" s="126"/>
      <c r="I69" s="25">
        <f>25000+300000</f>
        <v>325000</v>
      </c>
      <c r="J69" s="25"/>
      <c r="K69" s="25"/>
      <c r="L69" s="25"/>
      <c r="M69" s="25">
        <f t="shared" si="36"/>
        <v>0</v>
      </c>
      <c r="N69" s="25">
        <v>25000</v>
      </c>
      <c r="O69" s="220"/>
      <c r="P69" s="217"/>
      <c r="Q69" s="218">
        <f t="shared" si="42"/>
        <v>25000</v>
      </c>
      <c r="R69" s="217">
        <f t="shared" si="37"/>
        <v>25000</v>
      </c>
      <c r="S69" s="219"/>
    </row>
    <row r="70" spans="1:19" s="116" customFormat="1" ht="15.95" hidden="1" customHeight="1" x14ac:dyDescent="0.2">
      <c r="A70" s="122"/>
      <c r="B70" s="117"/>
      <c r="C70" s="117">
        <v>6226</v>
      </c>
      <c r="D70" s="116" t="s">
        <v>52</v>
      </c>
      <c r="E70" s="70"/>
      <c r="F70" s="125"/>
      <c r="G70" s="126"/>
      <c r="H70" s="126"/>
      <c r="I70" s="23">
        <f t="shared" si="35"/>
        <v>0</v>
      </c>
      <c r="J70" s="23"/>
      <c r="K70" s="17"/>
      <c r="L70" s="17"/>
      <c r="M70" s="23">
        <f t="shared" si="36"/>
        <v>0</v>
      </c>
      <c r="N70" s="23"/>
      <c r="O70" s="127"/>
      <c r="P70" s="120"/>
      <c r="Q70" s="103">
        <f t="shared" si="42"/>
        <v>0</v>
      </c>
      <c r="R70" s="119">
        <f t="shared" si="37"/>
        <v>0</v>
      </c>
    </row>
    <row r="71" spans="1:19" s="116" customFormat="1" ht="15.95" hidden="1" customHeight="1" x14ac:dyDescent="0.2">
      <c r="A71" s="122"/>
      <c r="B71" s="117"/>
      <c r="C71" s="117">
        <v>6227</v>
      </c>
      <c r="D71" s="116" t="s">
        <v>52</v>
      </c>
      <c r="E71" s="70"/>
      <c r="F71" s="125"/>
      <c r="G71" s="126"/>
      <c r="H71" s="126"/>
      <c r="I71" s="23">
        <f t="shared" si="35"/>
        <v>0</v>
      </c>
      <c r="J71" s="23"/>
      <c r="K71" s="17"/>
      <c r="L71" s="17"/>
      <c r="M71" s="23">
        <f t="shared" si="36"/>
        <v>0</v>
      </c>
      <c r="N71" s="23"/>
      <c r="O71" s="127"/>
      <c r="P71" s="120"/>
      <c r="Q71" s="103">
        <f t="shared" si="42"/>
        <v>0</v>
      </c>
      <c r="R71" s="119">
        <f t="shared" si="37"/>
        <v>0</v>
      </c>
    </row>
    <row r="72" spans="1:19" s="116" customFormat="1" ht="15.95" hidden="1" customHeight="1" x14ac:dyDescent="0.2">
      <c r="A72" s="122"/>
      <c r="B72" s="117"/>
      <c r="C72" s="117">
        <v>6229</v>
      </c>
      <c r="D72" s="116" t="s">
        <v>52</v>
      </c>
      <c r="E72" s="124"/>
      <c r="F72" s="125"/>
      <c r="G72" s="126"/>
      <c r="H72" s="126"/>
      <c r="I72" s="23">
        <f t="shared" si="35"/>
        <v>0</v>
      </c>
      <c r="J72" s="23"/>
      <c r="K72" s="17"/>
      <c r="L72" s="17"/>
      <c r="M72" s="23">
        <f t="shared" si="36"/>
        <v>0</v>
      </c>
      <c r="N72" s="23"/>
      <c r="O72" s="127"/>
      <c r="P72" s="120"/>
      <c r="Q72" s="103">
        <f>SUM(N72-O72+P72)</f>
        <v>0</v>
      </c>
      <c r="R72" s="119">
        <f>SUM(M72,Q72)</f>
        <v>0</v>
      </c>
    </row>
    <row r="73" spans="1:19" s="116" customFormat="1" ht="15.95" hidden="1" customHeight="1" x14ac:dyDescent="0.2">
      <c r="A73" s="122"/>
      <c r="B73" s="110">
        <v>85141</v>
      </c>
      <c r="C73" s="111"/>
      <c r="D73" s="112" t="s">
        <v>20</v>
      </c>
      <c r="E73" s="74" t="s">
        <v>12</v>
      </c>
      <c r="F73" s="131"/>
      <c r="G73" s="132"/>
      <c r="H73" s="132"/>
      <c r="I73" s="27">
        <f>SUM(I75,I78)</f>
        <v>0</v>
      </c>
      <c r="J73" s="27">
        <f t="shared" ref="J73:R73" si="43">SUM(J75,J78)</f>
        <v>0</v>
      </c>
      <c r="K73" s="114">
        <f t="shared" si="43"/>
        <v>0</v>
      </c>
      <c r="L73" s="114">
        <f t="shared" si="43"/>
        <v>0</v>
      </c>
      <c r="M73" s="27">
        <f t="shared" si="43"/>
        <v>0</v>
      </c>
      <c r="N73" s="27">
        <f>SUM(N75,N78)</f>
        <v>0</v>
      </c>
      <c r="O73" s="115">
        <f t="shared" si="43"/>
        <v>0</v>
      </c>
      <c r="P73" s="115">
        <f t="shared" si="43"/>
        <v>0</v>
      </c>
      <c r="Q73" s="130">
        <f t="shared" si="43"/>
        <v>0</v>
      </c>
      <c r="R73" s="133">
        <f t="shared" si="43"/>
        <v>0</v>
      </c>
    </row>
    <row r="74" spans="1:19" s="116" customFormat="1" ht="15.95" hidden="1" customHeight="1" x14ac:dyDescent="0.2">
      <c r="A74" s="122"/>
      <c r="B74" s="101"/>
      <c r="C74" s="102"/>
      <c r="D74" s="99"/>
      <c r="E74" s="63" t="s">
        <v>13</v>
      </c>
      <c r="F74" s="125"/>
      <c r="G74" s="126"/>
      <c r="H74" s="126"/>
      <c r="I74" s="23"/>
      <c r="J74" s="23"/>
      <c r="K74" s="17"/>
      <c r="L74" s="17"/>
      <c r="M74" s="23"/>
      <c r="N74" s="23"/>
      <c r="O74" s="104"/>
      <c r="P74" s="120"/>
      <c r="Q74" s="103"/>
      <c r="R74" s="119"/>
    </row>
    <row r="75" spans="1:19" s="116" customFormat="1" ht="15.95" hidden="1" customHeight="1" x14ac:dyDescent="0.2">
      <c r="A75" s="122"/>
      <c r="B75" s="101"/>
      <c r="C75" s="117"/>
      <c r="E75" s="70" t="s">
        <v>1</v>
      </c>
      <c r="F75" s="125"/>
      <c r="G75" s="126"/>
      <c r="H75" s="126"/>
      <c r="I75" s="23">
        <f>SUM(I76:I77)</f>
        <v>0</v>
      </c>
      <c r="J75" s="23">
        <f t="shared" ref="J75:N75" si="44">SUM(J76:J77)</f>
        <v>0</v>
      </c>
      <c r="K75" s="23">
        <f t="shared" si="44"/>
        <v>0</v>
      </c>
      <c r="L75" s="23">
        <f t="shared" si="44"/>
        <v>0</v>
      </c>
      <c r="M75" s="23">
        <f t="shared" si="44"/>
        <v>0</v>
      </c>
      <c r="N75" s="23">
        <f t="shared" si="44"/>
        <v>0</v>
      </c>
      <c r="O75" s="135">
        <f t="shared" ref="O75:R75" si="45">SUM(O76:O77)</f>
        <v>0</v>
      </c>
      <c r="P75" s="120">
        <f t="shared" si="45"/>
        <v>0</v>
      </c>
      <c r="Q75" s="103">
        <f t="shared" si="45"/>
        <v>0</v>
      </c>
      <c r="R75" s="119">
        <f t="shared" si="45"/>
        <v>0</v>
      </c>
    </row>
    <row r="76" spans="1:19" s="116" customFormat="1" ht="15.95" hidden="1" customHeight="1" x14ac:dyDescent="0.2">
      <c r="A76" s="122"/>
      <c r="B76" s="101"/>
      <c r="C76" s="117">
        <v>2560</v>
      </c>
      <c r="D76" s="116" t="s">
        <v>43</v>
      </c>
      <c r="E76" s="70"/>
      <c r="F76" s="125"/>
      <c r="G76" s="126"/>
      <c r="H76" s="126"/>
      <c r="I76" s="23">
        <f>SUM(J76,N76)</f>
        <v>0</v>
      </c>
      <c r="J76" s="23"/>
      <c r="K76" s="17"/>
      <c r="L76" s="17"/>
      <c r="M76" s="23">
        <f t="shared" ref="M76:M88" si="46">SUM(J76-K76+L76)</f>
        <v>0</v>
      </c>
      <c r="N76" s="23"/>
      <c r="O76" s="135"/>
      <c r="P76" s="120"/>
      <c r="Q76" s="103">
        <f>SUM(N76-O76+P76)</f>
        <v>0</v>
      </c>
      <c r="R76" s="119">
        <f>SUM(M76,Q76)</f>
        <v>0</v>
      </c>
    </row>
    <row r="77" spans="1:19" s="116" customFormat="1" ht="15.95" hidden="1" customHeight="1" x14ac:dyDescent="0.2">
      <c r="A77" s="122"/>
      <c r="B77" s="101"/>
      <c r="C77" s="117">
        <v>2780</v>
      </c>
      <c r="D77" s="116" t="s">
        <v>43</v>
      </c>
      <c r="E77" s="70"/>
      <c r="F77" s="125"/>
      <c r="G77" s="126"/>
      <c r="H77" s="126"/>
      <c r="I77" s="23">
        <f>SUM(J77,N77)</f>
        <v>0</v>
      </c>
      <c r="J77" s="23"/>
      <c r="K77" s="17"/>
      <c r="L77" s="17"/>
      <c r="M77" s="23">
        <f t="shared" si="46"/>
        <v>0</v>
      </c>
      <c r="N77" s="23"/>
      <c r="O77" s="135"/>
      <c r="P77" s="120"/>
      <c r="Q77" s="103">
        <f>SUM(N77-O77+P77)</f>
        <v>0</v>
      </c>
      <c r="R77" s="119">
        <f>SUM(M77,Q77)</f>
        <v>0</v>
      </c>
    </row>
    <row r="78" spans="1:19" s="116" customFormat="1" ht="15.95" hidden="1" customHeight="1" x14ac:dyDescent="0.2">
      <c r="A78" s="122"/>
      <c r="B78" s="101"/>
      <c r="C78" s="117"/>
      <c r="E78" s="70" t="s">
        <v>0</v>
      </c>
      <c r="F78" s="125"/>
      <c r="G78" s="126"/>
      <c r="H78" s="126"/>
      <c r="I78" s="23">
        <f>SUM(I79)</f>
        <v>0</v>
      </c>
      <c r="J78" s="23">
        <f t="shared" ref="J78:N78" si="47">SUM(J79)</f>
        <v>0</v>
      </c>
      <c r="K78" s="23">
        <f t="shared" si="47"/>
        <v>0</v>
      </c>
      <c r="L78" s="23">
        <f t="shared" si="47"/>
        <v>0</v>
      </c>
      <c r="M78" s="23">
        <f t="shared" si="47"/>
        <v>0</v>
      </c>
      <c r="N78" s="23">
        <f t="shared" si="47"/>
        <v>0</v>
      </c>
      <c r="O78" s="135"/>
      <c r="P78" s="104"/>
      <c r="Q78" s="103"/>
      <c r="R78" s="119">
        <f>SUM(R79)</f>
        <v>0</v>
      </c>
    </row>
    <row r="79" spans="1:19" s="116" customFormat="1" ht="15.95" hidden="1" customHeight="1" x14ac:dyDescent="0.2">
      <c r="A79" s="122"/>
      <c r="B79" s="101"/>
      <c r="C79" s="136">
        <v>2560</v>
      </c>
      <c r="D79" s="116" t="s">
        <v>43</v>
      </c>
      <c r="E79" s="70"/>
      <c r="F79" s="125"/>
      <c r="G79" s="126"/>
      <c r="H79" s="126"/>
      <c r="I79" s="23">
        <f>SUM(J79,N79)</f>
        <v>0</v>
      </c>
      <c r="J79" s="23"/>
      <c r="K79" s="17"/>
      <c r="L79" s="17"/>
      <c r="M79" s="23">
        <f t="shared" si="46"/>
        <v>0</v>
      </c>
      <c r="N79" s="23"/>
      <c r="O79" s="135"/>
      <c r="P79" s="104"/>
      <c r="Q79" s="103">
        <v>0</v>
      </c>
      <c r="R79" s="119">
        <f>SUM(M79,Q79)</f>
        <v>0</v>
      </c>
    </row>
    <row r="80" spans="1:19" s="116" customFormat="1" ht="3.75" hidden="1" customHeight="1" x14ac:dyDescent="0.2">
      <c r="A80" s="122"/>
      <c r="B80" s="137"/>
      <c r="C80" s="117"/>
      <c r="E80" s="124"/>
      <c r="F80" s="125"/>
      <c r="G80" s="126"/>
      <c r="H80" s="126"/>
      <c r="I80" s="23"/>
      <c r="J80" s="23"/>
      <c r="K80" s="17"/>
      <c r="L80" s="17"/>
      <c r="M80" s="23"/>
      <c r="N80" s="23"/>
      <c r="O80" s="135"/>
      <c r="P80" s="104"/>
      <c r="Q80" s="125"/>
      <c r="R80" s="119"/>
    </row>
    <row r="81" spans="1:18" s="116" customFormat="1" ht="15.95" hidden="1" customHeight="1" x14ac:dyDescent="0.2">
      <c r="A81" s="122"/>
      <c r="B81" s="138">
        <v>85149</v>
      </c>
      <c r="C81" s="128"/>
      <c r="D81" s="130" t="s">
        <v>21</v>
      </c>
      <c r="E81" s="74" t="s">
        <v>12</v>
      </c>
      <c r="F81" s="130"/>
      <c r="G81" s="130"/>
      <c r="H81" s="130"/>
      <c r="I81" s="27">
        <f>SUM(I83,I85)</f>
        <v>0</v>
      </c>
      <c r="J81" s="27">
        <f t="shared" ref="J81:L81" si="48">SUM(J83,J85)</f>
        <v>0</v>
      </c>
      <c r="K81" s="19">
        <f t="shared" si="48"/>
        <v>0</v>
      </c>
      <c r="L81" s="19">
        <f t="shared" si="48"/>
        <v>0</v>
      </c>
      <c r="M81" s="27">
        <f>SUM(J81-K81+L81)</f>
        <v>0</v>
      </c>
      <c r="N81" s="27">
        <f>SUM(N83,N85)</f>
        <v>0</v>
      </c>
      <c r="O81" s="139">
        <f t="shared" ref="O81:R81" si="49">SUM(O83,O85)</f>
        <v>0</v>
      </c>
      <c r="P81" s="139">
        <f t="shared" si="49"/>
        <v>0</v>
      </c>
      <c r="Q81" s="131">
        <f t="shared" si="49"/>
        <v>0</v>
      </c>
      <c r="R81" s="133">
        <f t="shared" si="49"/>
        <v>0</v>
      </c>
    </row>
    <row r="82" spans="1:18" s="116" customFormat="1" ht="15.95" hidden="1" customHeight="1" x14ac:dyDescent="0.2">
      <c r="A82" s="122"/>
      <c r="B82" s="140"/>
      <c r="C82" s="136"/>
      <c r="E82" s="63" t="s">
        <v>13</v>
      </c>
      <c r="I82" s="23"/>
      <c r="J82" s="23"/>
      <c r="K82" s="17"/>
      <c r="L82" s="17"/>
      <c r="M82" s="23"/>
      <c r="N82" s="23"/>
      <c r="O82" s="120"/>
      <c r="P82" s="120"/>
      <c r="Q82" s="125"/>
      <c r="R82" s="119"/>
    </row>
    <row r="83" spans="1:18" s="116" customFormat="1" ht="15.95" hidden="1" customHeight="1" x14ac:dyDescent="0.2">
      <c r="A83" s="122"/>
      <c r="B83" s="140"/>
      <c r="C83" s="136"/>
      <c r="E83" s="70" t="s">
        <v>1</v>
      </c>
      <c r="I83" s="23">
        <f>SUM(I84)</f>
        <v>0</v>
      </c>
      <c r="J83" s="23">
        <f t="shared" ref="J83:R83" si="50">SUM(J84)</f>
        <v>0</v>
      </c>
      <c r="K83" s="23">
        <f t="shared" si="50"/>
        <v>0</v>
      </c>
      <c r="L83" s="23">
        <f t="shared" si="50"/>
        <v>0</v>
      </c>
      <c r="M83" s="23">
        <f t="shared" si="50"/>
        <v>0</v>
      </c>
      <c r="N83" s="23">
        <f t="shared" si="50"/>
        <v>0</v>
      </c>
      <c r="O83" s="23">
        <f t="shared" si="50"/>
        <v>0</v>
      </c>
      <c r="P83" s="23">
        <f t="shared" si="50"/>
        <v>0</v>
      </c>
      <c r="Q83" s="23">
        <f t="shared" si="50"/>
        <v>0</v>
      </c>
      <c r="R83" s="23">
        <f t="shared" si="50"/>
        <v>0</v>
      </c>
    </row>
    <row r="84" spans="1:18" s="116" customFormat="1" ht="15.95" hidden="1" customHeight="1" x14ac:dyDescent="0.2">
      <c r="A84" s="122"/>
      <c r="B84" s="140"/>
      <c r="C84" s="136">
        <v>2780</v>
      </c>
      <c r="D84" s="116" t="s">
        <v>43</v>
      </c>
      <c r="E84" s="63"/>
      <c r="I84" s="23">
        <f>SUM(J84,N84)</f>
        <v>0</v>
      </c>
      <c r="J84" s="23"/>
      <c r="K84" s="17"/>
      <c r="L84" s="17"/>
      <c r="M84" s="23">
        <f t="shared" si="46"/>
        <v>0</v>
      </c>
      <c r="N84" s="23"/>
      <c r="O84" s="120"/>
      <c r="P84" s="120"/>
      <c r="Q84" s="125">
        <f>SUM(N84-O84+P84)</f>
        <v>0</v>
      </c>
      <c r="R84" s="119">
        <f>SUM(M84,Q84)</f>
        <v>0</v>
      </c>
    </row>
    <row r="85" spans="1:18" s="116" customFormat="1" ht="15.75" hidden="1" customHeight="1" x14ac:dyDescent="0.2">
      <c r="A85" s="122"/>
      <c r="B85" s="140"/>
      <c r="C85" s="136"/>
      <c r="E85" s="70" t="s">
        <v>0</v>
      </c>
      <c r="I85" s="23">
        <f>SUM(I86:I88)</f>
        <v>0</v>
      </c>
      <c r="J85" s="23">
        <f t="shared" ref="J85:R85" si="51">SUM(J86:J88)</f>
        <v>0</v>
      </c>
      <c r="K85" s="23">
        <f t="shared" si="51"/>
        <v>0</v>
      </c>
      <c r="L85" s="23">
        <f t="shared" si="51"/>
        <v>0</v>
      </c>
      <c r="M85" s="23">
        <f t="shared" si="51"/>
        <v>0</v>
      </c>
      <c r="N85" s="23">
        <f t="shared" si="51"/>
        <v>0</v>
      </c>
      <c r="O85" s="23">
        <f t="shared" si="51"/>
        <v>0</v>
      </c>
      <c r="P85" s="23">
        <f t="shared" si="51"/>
        <v>0</v>
      </c>
      <c r="Q85" s="23">
        <f t="shared" si="51"/>
        <v>0</v>
      </c>
      <c r="R85" s="23">
        <f t="shared" si="51"/>
        <v>0</v>
      </c>
    </row>
    <row r="86" spans="1:18" s="116" customFormat="1" ht="15.75" hidden="1" customHeight="1" x14ac:dyDescent="0.2">
      <c r="A86" s="122"/>
      <c r="B86" s="140"/>
      <c r="C86" s="136">
        <v>2560</v>
      </c>
      <c r="D86" s="116" t="s">
        <v>43</v>
      </c>
      <c r="E86" s="70"/>
      <c r="I86" s="23">
        <f>SUM(J86,N86)</f>
        <v>0</v>
      </c>
      <c r="J86" s="23"/>
      <c r="K86" s="20"/>
      <c r="L86" s="20"/>
      <c r="M86" s="23">
        <f t="shared" si="46"/>
        <v>0</v>
      </c>
      <c r="N86" s="23"/>
      <c r="O86" s="120"/>
      <c r="P86" s="120"/>
      <c r="Q86" s="125">
        <f>SUM(N86-O86+P86)</f>
        <v>0</v>
      </c>
      <c r="R86" s="119">
        <f>SUM(M86,Q86)</f>
        <v>0</v>
      </c>
    </row>
    <row r="87" spans="1:18" s="116" customFormat="1" ht="15.75" hidden="1" customHeight="1" x14ac:dyDescent="0.2">
      <c r="A87" s="122"/>
      <c r="B87" s="140"/>
      <c r="C87" s="136">
        <v>2780</v>
      </c>
      <c r="D87" s="116" t="s">
        <v>43</v>
      </c>
      <c r="E87" s="70"/>
      <c r="I87" s="23">
        <f>SUM(J87,N87)</f>
        <v>0</v>
      </c>
      <c r="J87" s="23"/>
      <c r="K87" s="20"/>
      <c r="L87" s="20"/>
      <c r="M87" s="23"/>
      <c r="N87" s="23"/>
      <c r="O87" s="120"/>
      <c r="P87" s="120"/>
      <c r="Q87" s="125">
        <f>SUM(N87-O87+P87)</f>
        <v>0</v>
      </c>
      <c r="R87" s="119">
        <f>SUM(M87,Q87)</f>
        <v>0</v>
      </c>
    </row>
    <row r="88" spans="1:18" s="116" customFormat="1" ht="16.5" hidden="1" customHeight="1" x14ac:dyDescent="0.2">
      <c r="A88" s="122"/>
      <c r="B88" s="141"/>
      <c r="C88" s="142">
        <v>6220</v>
      </c>
      <c r="D88" s="84" t="s">
        <v>43</v>
      </c>
      <c r="E88" s="143"/>
      <c r="F88" s="84"/>
      <c r="G88" s="84"/>
      <c r="H88" s="84"/>
      <c r="I88" s="26">
        <f>SUM(J88,N88)</f>
        <v>0</v>
      </c>
      <c r="J88" s="26"/>
      <c r="K88" s="22"/>
      <c r="L88" s="22"/>
      <c r="M88" s="26">
        <f t="shared" si="46"/>
        <v>0</v>
      </c>
      <c r="N88" s="26"/>
      <c r="O88" s="144"/>
      <c r="P88" s="144"/>
      <c r="Q88" s="145">
        <f>SUM(N88-O88+P88)</f>
        <v>0</v>
      </c>
      <c r="R88" s="146">
        <f>SUM(M88,Q88)</f>
        <v>0</v>
      </c>
    </row>
    <row r="89" spans="1:18" s="116" customFormat="1" ht="15" hidden="1" customHeight="1" x14ac:dyDescent="0.2">
      <c r="A89" s="122"/>
      <c r="B89" s="128">
        <v>85195</v>
      </c>
      <c r="C89" s="133"/>
      <c r="D89" s="147" t="s">
        <v>16</v>
      </c>
      <c r="E89" s="133" t="s">
        <v>12</v>
      </c>
      <c r="I89" s="23"/>
      <c r="J89" s="23"/>
      <c r="K89" s="17"/>
      <c r="L89" s="17"/>
      <c r="M89" s="27"/>
      <c r="N89" s="23">
        <f>SUM(N91)</f>
        <v>0</v>
      </c>
      <c r="O89" s="120">
        <f t="shared" ref="O89:R89" si="52">SUM(O91)</f>
        <v>0</v>
      </c>
      <c r="P89" s="120">
        <f t="shared" si="52"/>
        <v>0</v>
      </c>
      <c r="Q89" s="125">
        <f t="shared" si="52"/>
        <v>0</v>
      </c>
      <c r="R89" s="125">
        <f t="shared" si="52"/>
        <v>0</v>
      </c>
    </row>
    <row r="90" spans="1:18" s="116" customFormat="1" ht="15.75" hidden="1" customHeight="1" x14ac:dyDescent="0.2">
      <c r="A90" s="148"/>
      <c r="B90" s="136"/>
      <c r="C90" s="136"/>
      <c r="E90" s="119" t="s">
        <v>13</v>
      </c>
      <c r="I90" s="23"/>
      <c r="J90" s="23"/>
      <c r="K90" s="17"/>
      <c r="L90" s="17"/>
      <c r="M90" s="23"/>
      <c r="N90" s="23"/>
      <c r="O90" s="120"/>
      <c r="P90" s="120"/>
      <c r="Q90" s="125"/>
      <c r="R90" s="125"/>
    </row>
    <row r="91" spans="1:18" s="116" customFormat="1" ht="15.75" hidden="1" customHeight="1" x14ac:dyDescent="0.2">
      <c r="A91" s="148"/>
      <c r="B91" s="136"/>
      <c r="C91" s="136"/>
      <c r="E91" s="119" t="s">
        <v>15</v>
      </c>
      <c r="I91" s="23">
        <f>SUM(I92)</f>
        <v>0</v>
      </c>
      <c r="J91" s="23">
        <f t="shared" ref="J91:R91" si="53">SUM(J92)</f>
        <v>0</v>
      </c>
      <c r="K91" s="23">
        <f t="shared" si="53"/>
        <v>0</v>
      </c>
      <c r="L91" s="23">
        <f t="shared" si="53"/>
        <v>0</v>
      </c>
      <c r="M91" s="23">
        <f t="shared" si="53"/>
        <v>0</v>
      </c>
      <c r="N91" s="23">
        <f t="shared" si="53"/>
        <v>0</v>
      </c>
      <c r="O91" s="23">
        <f t="shared" si="53"/>
        <v>0</v>
      </c>
      <c r="P91" s="23">
        <f t="shared" si="53"/>
        <v>0</v>
      </c>
      <c r="Q91" s="23">
        <f t="shared" si="53"/>
        <v>0</v>
      </c>
      <c r="R91" s="23">
        <f t="shared" si="53"/>
        <v>0</v>
      </c>
    </row>
    <row r="92" spans="1:18" s="116" customFormat="1" ht="15" hidden="1" customHeight="1" x14ac:dyDescent="0.2">
      <c r="A92" s="148"/>
      <c r="B92" s="142"/>
      <c r="C92" s="117">
        <v>2800</v>
      </c>
      <c r="D92" s="116" t="s">
        <v>52</v>
      </c>
      <c r="E92" s="146"/>
      <c r="I92" s="23"/>
      <c r="J92" s="23"/>
      <c r="K92" s="17"/>
      <c r="L92" s="17"/>
      <c r="M92" s="26"/>
      <c r="N92" s="23"/>
      <c r="O92" s="120"/>
      <c r="P92" s="120"/>
      <c r="Q92" s="125">
        <f>SUM(N92-O92+P92)</f>
        <v>0</v>
      </c>
      <c r="R92" s="125">
        <f>SUM(M92,Q92)</f>
        <v>0</v>
      </c>
    </row>
    <row r="93" spans="1:18" s="153" customFormat="1" ht="18" customHeight="1" x14ac:dyDescent="0.2">
      <c r="A93" s="149"/>
      <c r="B93" s="150"/>
      <c r="C93" s="150"/>
      <c r="D93" s="112"/>
      <c r="E93" s="13" t="s">
        <v>4</v>
      </c>
      <c r="F93" s="151"/>
      <c r="G93" s="151"/>
      <c r="H93" s="152"/>
      <c r="I93" s="95">
        <f t="shared" ref="I93:N93" si="54">SUM(I95:I96)</f>
        <v>8303998</v>
      </c>
      <c r="J93" s="95">
        <f t="shared" si="54"/>
        <v>0</v>
      </c>
      <c r="K93" s="95">
        <f t="shared" si="54"/>
        <v>0</v>
      </c>
      <c r="L93" s="95">
        <f t="shared" si="54"/>
        <v>0</v>
      </c>
      <c r="M93" s="95">
        <f t="shared" si="54"/>
        <v>0</v>
      </c>
      <c r="N93" s="95">
        <f t="shared" si="54"/>
        <v>5308998</v>
      </c>
      <c r="O93" s="98">
        <f t="shared" ref="O93:R93" si="55">SUM(O95:O96)</f>
        <v>0</v>
      </c>
      <c r="P93" s="98">
        <f t="shared" si="55"/>
        <v>0</v>
      </c>
      <c r="Q93" s="98">
        <f t="shared" si="55"/>
        <v>5208998</v>
      </c>
      <c r="R93" s="94">
        <f t="shared" si="55"/>
        <v>5208998</v>
      </c>
    </row>
    <row r="94" spans="1:18" s="153" customFormat="1" ht="18" customHeight="1" x14ac:dyDescent="0.2">
      <c r="A94" s="154"/>
      <c r="B94" s="155"/>
      <c r="C94" s="155"/>
      <c r="D94" s="99"/>
      <c r="E94" s="12" t="s">
        <v>13</v>
      </c>
      <c r="F94" s="46"/>
      <c r="G94" s="46"/>
      <c r="H94" s="156"/>
      <c r="I94" s="201"/>
      <c r="J94" s="16"/>
      <c r="K94" s="16"/>
      <c r="L94" s="16"/>
      <c r="M94" s="16"/>
      <c r="N94" s="16"/>
      <c r="O94" s="46"/>
      <c r="P94" s="46"/>
      <c r="Q94" s="46"/>
      <c r="R94" s="103"/>
    </row>
    <row r="95" spans="1:18" s="153" customFormat="1" ht="18" customHeight="1" x14ac:dyDescent="0.2">
      <c r="A95" s="154"/>
      <c r="B95" s="155"/>
      <c r="C95" s="155"/>
      <c r="D95" s="99"/>
      <c r="E95" s="12" t="s">
        <v>18</v>
      </c>
      <c r="F95" s="46"/>
      <c r="G95" s="46"/>
      <c r="H95" s="156"/>
      <c r="I95" s="16">
        <f t="shared" ref="I95:N96" si="56">SUM(I20,I35)</f>
        <v>4710000</v>
      </c>
      <c r="J95" s="16">
        <f t="shared" si="56"/>
        <v>0</v>
      </c>
      <c r="K95" s="16">
        <f t="shared" si="56"/>
        <v>0</v>
      </c>
      <c r="L95" s="16">
        <f t="shared" si="56"/>
        <v>0</v>
      </c>
      <c r="M95" s="16">
        <f t="shared" si="56"/>
        <v>0</v>
      </c>
      <c r="N95" s="16">
        <f t="shared" si="56"/>
        <v>4710000</v>
      </c>
      <c r="O95" s="46">
        <f t="shared" ref="O95:R95" si="57">SUM(O20,O35)</f>
        <v>0</v>
      </c>
      <c r="P95" s="46">
        <f>SUM(P20,P35)</f>
        <v>0</v>
      </c>
      <c r="Q95" s="46">
        <f t="shared" si="57"/>
        <v>4710000</v>
      </c>
      <c r="R95" s="103">
        <f t="shared" si="57"/>
        <v>4710000</v>
      </c>
    </row>
    <row r="96" spans="1:18" s="153" customFormat="1" ht="18" customHeight="1" x14ac:dyDescent="0.2">
      <c r="A96" s="157"/>
      <c r="B96" s="158"/>
      <c r="C96" s="158"/>
      <c r="D96" s="159"/>
      <c r="E96" s="14" t="s">
        <v>19</v>
      </c>
      <c r="F96" s="160"/>
      <c r="G96" s="160"/>
      <c r="H96" s="161"/>
      <c r="I96" s="21">
        <f t="shared" si="56"/>
        <v>3593998</v>
      </c>
      <c r="J96" s="21">
        <f t="shared" si="56"/>
        <v>0</v>
      </c>
      <c r="K96" s="21">
        <f t="shared" si="56"/>
        <v>0</v>
      </c>
      <c r="L96" s="21">
        <f t="shared" si="56"/>
        <v>0</v>
      </c>
      <c r="M96" s="21">
        <f t="shared" si="56"/>
        <v>0</v>
      </c>
      <c r="N96" s="21">
        <f t="shared" si="56"/>
        <v>598998</v>
      </c>
      <c r="O96" s="160">
        <f>SUM(O21,O36)</f>
        <v>0</v>
      </c>
      <c r="P96" s="160">
        <f>SUM(P21,P36)</f>
        <v>0</v>
      </c>
      <c r="Q96" s="160">
        <f>SUM(Q21,Q36)</f>
        <v>498998</v>
      </c>
      <c r="R96" s="162">
        <f>SUM(R21,R36)</f>
        <v>498998</v>
      </c>
    </row>
    <row r="97" spans="1:18" s="153" customFormat="1" x14ac:dyDescent="0.2">
      <c r="A97" s="155"/>
      <c r="B97" s="155"/>
      <c r="C97" s="155"/>
      <c r="D97" s="99"/>
      <c r="E97" s="99"/>
      <c r="F97" s="99"/>
    </row>
    <row r="98" spans="1:18" s="153" customFormat="1" ht="18" hidden="1" customHeight="1" x14ac:dyDescent="0.2">
      <c r="A98" s="155"/>
      <c r="B98" s="155"/>
      <c r="C98" s="155"/>
      <c r="D98" s="99"/>
      <c r="E98" s="163" t="s">
        <v>4</v>
      </c>
      <c r="F98" s="164"/>
      <c r="G98" s="165"/>
      <c r="H98" s="165"/>
      <c r="I98" s="166">
        <f t="shared" ref="I98:R98" si="58">SUM(I18,I33)</f>
        <v>8303998</v>
      </c>
      <c r="J98" s="166">
        <f t="shared" si="58"/>
        <v>0</v>
      </c>
      <c r="K98" s="166">
        <f t="shared" si="58"/>
        <v>0</v>
      </c>
      <c r="L98" s="166">
        <f t="shared" si="58"/>
        <v>0</v>
      </c>
      <c r="M98" s="166">
        <f t="shared" si="58"/>
        <v>0</v>
      </c>
      <c r="N98" s="166">
        <f t="shared" si="58"/>
        <v>5308998</v>
      </c>
      <c r="O98" s="166">
        <f t="shared" si="58"/>
        <v>0</v>
      </c>
      <c r="P98" s="166">
        <f t="shared" si="58"/>
        <v>0</v>
      </c>
      <c r="Q98" s="166">
        <f t="shared" si="58"/>
        <v>5208998</v>
      </c>
      <c r="R98" s="166">
        <f t="shared" si="58"/>
        <v>5208998</v>
      </c>
    </row>
    <row r="99" spans="1:18" s="153" customFormat="1" ht="18" hidden="1" customHeight="1" x14ac:dyDescent="0.2">
      <c r="A99" s="155"/>
      <c r="B99" s="155"/>
      <c r="C99" s="155"/>
      <c r="D99" s="99"/>
      <c r="E99" s="15" t="s">
        <v>18</v>
      </c>
      <c r="F99" s="164"/>
      <c r="G99" s="165"/>
      <c r="H99" s="165"/>
      <c r="I99" s="165">
        <f t="shared" ref="I99:M99" si="59">SUM(I35)</f>
        <v>4710000</v>
      </c>
      <c r="J99" s="165">
        <f t="shared" si="59"/>
        <v>0</v>
      </c>
      <c r="K99" s="165">
        <f t="shared" si="59"/>
        <v>0</v>
      </c>
      <c r="L99" s="165">
        <f t="shared" si="59"/>
        <v>0</v>
      </c>
      <c r="M99" s="165">
        <f t="shared" si="59"/>
        <v>0</v>
      </c>
      <c r="N99" s="165">
        <f>SUM(N20,N35)</f>
        <v>4710000</v>
      </c>
      <c r="O99" s="165">
        <f t="shared" ref="O99:R99" si="60">SUM(O20,O35)</f>
        <v>0</v>
      </c>
      <c r="P99" s="165">
        <f t="shared" si="60"/>
        <v>0</v>
      </c>
      <c r="Q99" s="165">
        <f t="shared" si="60"/>
        <v>4710000</v>
      </c>
      <c r="R99" s="165">
        <f t="shared" si="60"/>
        <v>4710000</v>
      </c>
    </row>
    <row r="100" spans="1:18" s="153" customFormat="1" ht="18" hidden="1" customHeight="1" x14ac:dyDescent="0.2">
      <c r="A100" s="155"/>
      <c r="B100" s="155"/>
      <c r="C100" s="155"/>
      <c r="D100" s="99"/>
      <c r="E100" s="15" t="s">
        <v>19</v>
      </c>
      <c r="F100" s="164"/>
      <c r="G100" s="165"/>
      <c r="H100" s="165"/>
      <c r="I100" s="165">
        <f t="shared" ref="I100:R100" si="61">SUM(I36,I21)</f>
        <v>3593998</v>
      </c>
      <c r="J100" s="165">
        <f t="shared" si="61"/>
        <v>0</v>
      </c>
      <c r="K100" s="165">
        <f t="shared" si="61"/>
        <v>0</v>
      </c>
      <c r="L100" s="165">
        <f t="shared" si="61"/>
        <v>0</v>
      </c>
      <c r="M100" s="165">
        <f t="shared" si="61"/>
        <v>0</v>
      </c>
      <c r="N100" s="165">
        <f t="shared" si="61"/>
        <v>598998</v>
      </c>
      <c r="O100" s="165">
        <f>SUM(O36,O21)</f>
        <v>0</v>
      </c>
      <c r="P100" s="165">
        <f t="shared" si="61"/>
        <v>0</v>
      </c>
      <c r="Q100" s="165">
        <f t="shared" si="61"/>
        <v>498998</v>
      </c>
      <c r="R100" s="165">
        <f t="shared" si="61"/>
        <v>498998</v>
      </c>
    </row>
    <row r="101" spans="1:18" s="153" customFormat="1" ht="18" hidden="1" customHeight="1" x14ac:dyDescent="0.2">
      <c r="A101" s="155"/>
      <c r="B101" s="155"/>
      <c r="C101" s="155"/>
      <c r="D101" s="99"/>
      <c r="E101" s="167" t="s">
        <v>22</v>
      </c>
      <c r="F101" s="168"/>
      <c r="G101" s="169"/>
      <c r="H101" s="169"/>
      <c r="I101" s="169">
        <f>I98-SUM(I99:I100)</f>
        <v>0</v>
      </c>
      <c r="J101" s="169">
        <f t="shared" ref="J101:R101" si="62">J98-SUM(J99:J100)</f>
        <v>0</v>
      </c>
      <c r="K101" s="169">
        <f t="shared" si="62"/>
        <v>0</v>
      </c>
      <c r="L101" s="169">
        <f t="shared" si="62"/>
        <v>0</v>
      </c>
      <c r="M101" s="169">
        <f t="shared" si="62"/>
        <v>0</v>
      </c>
      <c r="N101" s="169">
        <f t="shared" si="62"/>
        <v>0</v>
      </c>
      <c r="O101" s="169">
        <f t="shared" si="62"/>
        <v>0</v>
      </c>
      <c r="P101" s="169">
        <f t="shared" si="62"/>
        <v>0</v>
      </c>
      <c r="Q101" s="169">
        <f t="shared" si="62"/>
        <v>0</v>
      </c>
      <c r="R101" s="169">
        <f t="shared" si="62"/>
        <v>0</v>
      </c>
    </row>
    <row r="102" spans="1:18" s="153" customFormat="1" ht="18" hidden="1" customHeight="1" x14ac:dyDescent="0.2">
      <c r="A102" s="155"/>
      <c r="B102" s="155"/>
      <c r="C102" s="155"/>
      <c r="D102" s="99"/>
      <c r="E102" s="170"/>
      <c r="F102" s="171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</row>
    <row r="103" spans="1:18" s="153" customFormat="1" ht="18" hidden="1" customHeight="1" x14ac:dyDescent="0.2">
      <c r="A103" s="155"/>
      <c r="B103" s="155"/>
      <c r="C103" s="155"/>
      <c r="D103" s="99"/>
      <c r="E103" s="167" t="s">
        <v>4</v>
      </c>
      <c r="F103" s="168"/>
      <c r="G103" s="169"/>
      <c r="H103" s="169"/>
      <c r="I103" s="169">
        <f>SUM(I93-I98)</f>
        <v>0</v>
      </c>
      <c r="J103" s="169">
        <f t="shared" ref="J103:R103" si="63">SUM(J93-J98)</f>
        <v>0</v>
      </c>
      <c r="K103" s="169">
        <f t="shared" si="63"/>
        <v>0</v>
      </c>
      <c r="L103" s="169">
        <f t="shared" si="63"/>
        <v>0</v>
      </c>
      <c r="M103" s="169">
        <f t="shared" si="63"/>
        <v>0</v>
      </c>
      <c r="N103" s="169">
        <f t="shared" si="63"/>
        <v>0</v>
      </c>
      <c r="O103" s="169">
        <f t="shared" si="63"/>
        <v>0</v>
      </c>
      <c r="P103" s="169">
        <f t="shared" si="63"/>
        <v>0</v>
      </c>
      <c r="Q103" s="169">
        <f t="shared" si="63"/>
        <v>0</v>
      </c>
      <c r="R103" s="169">
        <f t="shared" si="63"/>
        <v>0</v>
      </c>
    </row>
    <row r="104" spans="1:18" s="153" customFormat="1" ht="18" hidden="1" customHeight="1" x14ac:dyDescent="0.2">
      <c r="A104" s="155"/>
      <c r="B104" s="155"/>
      <c r="C104" s="155"/>
      <c r="D104" s="99"/>
      <c r="E104" s="173" t="s">
        <v>18</v>
      </c>
      <c r="F104" s="174"/>
      <c r="G104" s="175"/>
      <c r="H104" s="175"/>
      <c r="I104" s="175">
        <f t="shared" ref="I104:M105" si="64">SUM(I95-I99)</f>
        <v>0</v>
      </c>
      <c r="J104" s="175">
        <f t="shared" si="64"/>
        <v>0</v>
      </c>
      <c r="K104" s="175">
        <f t="shared" si="64"/>
        <v>0</v>
      </c>
      <c r="L104" s="175">
        <f t="shared" si="64"/>
        <v>0</v>
      </c>
      <c r="M104" s="175">
        <f t="shared" si="64"/>
        <v>0</v>
      </c>
      <c r="N104" s="175">
        <f t="shared" ref="N104:R104" si="65">SUM(N95-N99)</f>
        <v>0</v>
      </c>
      <c r="O104" s="175">
        <f t="shared" si="65"/>
        <v>0</v>
      </c>
      <c r="P104" s="175">
        <f>SUM(P95-P99)</f>
        <v>0</v>
      </c>
      <c r="Q104" s="175">
        <f t="shared" si="65"/>
        <v>0</v>
      </c>
      <c r="R104" s="175">
        <f t="shared" si="65"/>
        <v>0</v>
      </c>
    </row>
    <row r="105" spans="1:18" s="153" customFormat="1" ht="18" hidden="1" customHeight="1" x14ac:dyDescent="0.2">
      <c r="A105" s="155"/>
      <c r="B105" s="155"/>
      <c r="C105" s="155"/>
      <c r="D105" s="99"/>
      <c r="E105" s="173" t="s">
        <v>19</v>
      </c>
      <c r="F105" s="174"/>
      <c r="G105" s="175"/>
      <c r="H105" s="175"/>
      <c r="I105" s="175">
        <f t="shared" si="64"/>
        <v>0</v>
      </c>
      <c r="J105" s="175">
        <f t="shared" si="64"/>
        <v>0</v>
      </c>
      <c r="K105" s="175">
        <f t="shared" si="64"/>
        <v>0</v>
      </c>
      <c r="L105" s="175">
        <f t="shared" si="64"/>
        <v>0</v>
      </c>
      <c r="M105" s="175">
        <f t="shared" si="64"/>
        <v>0</v>
      </c>
      <c r="N105" s="175">
        <f t="shared" ref="N105:R105" si="66">SUM(N96-N100)</f>
        <v>0</v>
      </c>
      <c r="O105" s="175">
        <f t="shared" si="66"/>
        <v>0</v>
      </c>
      <c r="P105" s="175">
        <f t="shared" si="66"/>
        <v>0</v>
      </c>
      <c r="Q105" s="175">
        <f t="shared" si="66"/>
        <v>0</v>
      </c>
      <c r="R105" s="175">
        <f t="shared" si="66"/>
        <v>0</v>
      </c>
    </row>
    <row r="106" spans="1:18" s="153" customFormat="1" ht="18" hidden="1" customHeight="1" x14ac:dyDescent="0.2">
      <c r="A106" s="155"/>
      <c r="B106" s="155"/>
      <c r="C106" s="155"/>
      <c r="D106" s="99"/>
      <c r="E106" s="176" t="s">
        <v>45</v>
      </c>
      <c r="F106" s="177"/>
      <c r="G106" s="178"/>
      <c r="H106" s="178"/>
      <c r="I106" s="179">
        <f>SUMIF(C47:C92,"=2490",I47:I92)</f>
        <v>0</v>
      </c>
      <c r="J106" s="179">
        <f>SUMIF(C47:C88,"=2490",J47:J88)</f>
        <v>0</v>
      </c>
      <c r="K106" s="179">
        <f>SUMIF(C47:C88,"=2490",K47:K88)</f>
        <v>0</v>
      </c>
      <c r="L106" s="179">
        <f>SUMIF(C47:C88,"=2490",L47:L88)</f>
        <v>0</v>
      </c>
      <c r="M106" s="179">
        <f>SUMIF(C47:C88,"=2490",M47:M88)</f>
        <v>0</v>
      </c>
      <c r="N106" s="179">
        <f>SUMIF(C47:C88,"=2490",N47:N88)</f>
        <v>0</v>
      </c>
      <c r="O106" s="179">
        <f>SUMIF(C47:C88,"=2490",O47:O88)</f>
        <v>0</v>
      </c>
      <c r="P106" s="179">
        <f>SUMIF(C47:C88,"=2490",P47:P88)</f>
        <v>0</v>
      </c>
      <c r="Q106" s="179">
        <f>SUMIF(C47:C88,"=2490",Q47:Q88)</f>
        <v>0</v>
      </c>
      <c r="R106" s="179">
        <f>SUMIF(C47:C88,"=2490",R47:R88)</f>
        <v>0</v>
      </c>
    </row>
    <row r="107" spans="1:18" s="153" customFormat="1" ht="18" hidden="1" customHeight="1" x14ac:dyDescent="0.2">
      <c r="A107" s="155"/>
      <c r="B107" s="155"/>
      <c r="C107" s="155"/>
      <c r="D107" s="99"/>
      <c r="E107" s="176" t="s">
        <v>42</v>
      </c>
      <c r="F107" s="99"/>
      <c r="I107" s="179">
        <f>SUMIF(C47:C88,"=2560",I47:I88)</f>
        <v>4710000</v>
      </c>
      <c r="J107" s="179">
        <f>SUMIF(C47:C88,"=2560",J47:J88)</f>
        <v>0</v>
      </c>
      <c r="K107" s="179">
        <f>SUMIF(C47:C88,"=2560",K47:K88)</f>
        <v>0</v>
      </c>
      <c r="L107" s="179">
        <f>SUMIF(C47:C88,"=2560",L47:L88)</f>
        <v>0</v>
      </c>
      <c r="M107" s="179">
        <f>SUMIF(C47:C88,"=2560",M47:M88)</f>
        <v>0</v>
      </c>
      <c r="N107" s="179">
        <f>SUMIF(C47:C88,"=2560",N47:N88)</f>
        <v>4710000</v>
      </c>
      <c r="O107" s="179">
        <f>SUMIF(C47:C88,"=2560",O47:O88)</f>
        <v>0</v>
      </c>
      <c r="P107" s="179">
        <f>SUMIF(C47:C88,"=2560",P47:P88)</f>
        <v>0</v>
      </c>
      <c r="Q107" s="179">
        <f>SUMIF(C47:C88,"=2560",Q47:Q88)</f>
        <v>4710000</v>
      </c>
      <c r="R107" s="179">
        <f>SUMIF(C47:C88,"=2560",R47:R88)</f>
        <v>4710000</v>
      </c>
    </row>
    <row r="108" spans="1:18" s="153" customFormat="1" ht="18" hidden="1" customHeight="1" x14ac:dyDescent="0.2">
      <c r="A108" s="155"/>
      <c r="B108" s="155"/>
      <c r="C108" s="155"/>
      <c r="D108" s="99"/>
      <c r="E108" s="176" t="s">
        <v>49</v>
      </c>
      <c r="F108" s="99"/>
      <c r="I108" s="179">
        <f>SUMIF(C47:C76,"=2566",I47:I76)</f>
        <v>0</v>
      </c>
      <c r="J108" s="179">
        <f>SUMIF(C47:C76,"=2566",J47:J76)</f>
        <v>0</v>
      </c>
      <c r="K108" s="179">
        <f>SUMIF(C47:C76,"=2566",K47:K76)</f>
        <v>0</v>
      </c>
      <c r="L108" s="179">
        <f>SUMIF(C47:C76,"=2566",L47:L76)</f>
        <v>0</v>
      </c>
      <c r="M108" s="179">
        <f>SUMIF(C47:C76,"=2566",M47:M76)</f>
        <v>0</v>
      </c>
      <c r="N108" s="179">
        <f>SUMIF(C47:C76,"=2566",N47:N76)</f>
        <v>0</v>
      </c>
      <c r="O108" s="179">
        <f>SUMIF(C47:C76,"=2566",O47:O76)</f>
        <v>0</v>
      </c>
      <c r="P108" s="179">
        <f>SUMIF(C47:C76,"=2566",P47:P76)</f>
        <v>0</v>
      </c>
      <c r="Q108" s="179">
        <f>SUMIF(C47:C76,"=2566",Q47:Q76)</f>
        <v>0</v>
      </c>
      <c r="R108" s="179">
        <f>SUMIF(C47:C76,"=2566",R47:R76)</f>
        <v>0</v>
      </c>
    </row>
    <row r="109" spans="1:18" s="153" customFormat="1" ht="18" hidden="1" customHeight="1" x14ac:dyDescent="0.2">
      <c r="A109" s="155"/>
      <c r="B109" s="155"/>
      <c r="C109" s="155"/>
      <c r="D109" s="99"/>
      <c r="E109" s="176" t="s">
        <v>48</v>
      </c>
      <c r="F109" s="99"/>
      <c r="I109" s="179">
        <f>SUMIF(C47:C88,"=2567",I47:I88)</f>
        <v>0</v>
      </c>
      <c r="J109" s="179">
        <f>SUMIF(C50:C93,"=2567",J50:J93)</f>
        <v>0</v>
      </c>
      <c r="K109" s="179">
        <f>SUMIF(C47:C88,"=2567",K47:K88)</f>
        <v>0</v>
      </c>
      <c r="L109" s="179">
        <f>SUMIF(C47:C88,"=2567",L47:L88)</f>
        <v>0</v>
      </c>
      <c r="M109" s="179">
        <f>SUMIF(C47:C88,"=2567",M47:M88)</f>
        <v>0</v>
      </c>
      <c r="N109" s="179">
        <f>SUMIF(C47:C88,"=2567",N47:N88)</f>
        <v>0</v>
      </c>
      <c r="O109" s="179">
        <f>SUMIF(C47:C88,"=2567",O47:O88)</f>
        <v>0</v>
      </c>
      <c r="P109" s="179">
        <f>SUMIF(C47:C88,"=2567",P47:P88)</f>
        <v>0</v>
      </c>
      <c r="Q109" s="179">
        <f>SUMIF(C47:C88,"=2567",Q47:Q88)</f>
        <v>0</v>
      </c>
      <c r="R109" s="179">
        <f>SUMIF(C47:C88,"=2567",R47:R88)</f>
        <v>0</v>
      </c>
    </row>
    <row r="110" spans="1:18" s="153" customFormat="1" ht="18" hidden="1" customHeight="1" x14ac:dyDescent="0.2">
      <c r="A110" s="155"/>
      <c r="B110" s="155"/>
      <c r="C110" s="155"/>
      <c r="D110" s="99"/>
      <c r="E110" s="176" t="s">
        <v>47</v>
      </c>
      <c r="F110" s="99"/>
      <c r="I110" s="179">
        <f>SUMIF(C47:C88,"=2569",I47:I88)</f>
        <v>0</v>
      </c>
      <c r="J110" s="179">
        <f>SUMIF(C47:C88,"=2569",J47:J88)</f>
        <v>0</v>
      </c>
      <c r="K110" s="179">
        <f>SUMIF(C47:C88,"=2569",K47:K88)</f>
        <v>0</v>
      </c>
      <c r="L110" s="179">
        <f>SUMIF(C47:C88,"=2569",L47:L88)</f>
        <v>0</v>
      </c>
      <c r="M110" s="179">
        <f>SUMIF(C47:C88,"=2569",M47:M88)</f>
        <v>0</v>
      </c>
      <c r="N110" s="179">
        <f>SUMIF(C47:C88,"=2569",N47:N88)</f>
        <v>0</v>
      </c>
      <c r="O110" s="179">
        <f>SUMIF(C47:C88,"=2569",O47:O88)</f>
        <v>0</v>
      </c>
      <c r="P110" s="179">
        <f>SUMIF(C47:C88,"=2569",P47:P88)</f>
        <v>0</v>
      </c>
      <c r="Q110" s="179">
        <f>SUMIF(C47:C88,"=2569",Q47:Q88)</f>
        <v>0</v>
      </c>
      <c r="R110" s="179">
        <f>SUMIF(C47:C88,"=2569",R47:R88)</f>
        <v>0</v>
      </c>
    </row>
    <row r="111" spans="1:18" s="153" customFormat="1" ht="18" hidden="1" customHeight="1" x14ac:dyDescent="0.2">
      <c r="A111" s="155"/>
      <c r="B111" s="155"/>
      <c r="C111" s="155"/>
      <c r="D111" s="99"/>
      <c r="E111" s="176" t="s">
        <v>54</v>
      </c>
      <c r="F111" s="99"/>
      <c r="I111" s="179">
        <f>SUMIF(C39:C88,"=2780",I39:I88)</f>
        <v>0</v>
      </c>
      <c r="J111" s="179">
        <f>SUMIF(C39:C88,"=2780",J39:J88)</f>
        <v>0</v>
      </c>
      <c r="K111" s="179">
        <f>SUMIF(C39:C88,"=2780",K39:K88)</f>
        <v>0</v>
      </c>
      <c r="L111" s="179">
        <f>SUMIF(C39:C88,"=2780",L39:L88)</f>
        <v>0</v>
      </c>
      <c r="M111" s="179">
        <f>SUMIF(C39:C88,"=2780",M39:M88)</f>
        <v>0</v>
      </c>
      <c r="N111" s="179">
        <f>SUMIF(C39:C88,"=2780",N39:N88)</f>
        <v>0</v>
      </c>
      <c r="O111" s="179">
        <f>SUMIF(C39:C88,"=2780",O39:O88)</f>
        <v>0</v>
      </c>
      <c r="P111" s="179">
        <f>SUMIF(C39:C88,"=2780",P39:P88)</f>
        <v>0</v>
      </c>
      <c r="Q111" s="179">
        <f>SUMIF(C39:C88,"=2780",Q39:Q88)</f>
        <v>0</v>
      </c>
      <c r="R111" s="179">
        <f>SUMIF(C39:C88,"=2780",R39:R88)</f>
        <v>0</v>
      </c>
    </row>
    <row r="112" spans="1:18" s="153" customFormat="1" ht="18" hidden="1" customHeight="1" x14ac:dyDescent="0.2">
      <c r="A112" s="155"/>
      <c r="B112" s="155"/>
      <c r="C112" s="155"/>
      <c r="D112" s="99"/>
      <c r="E112" s="176" t="s">
        <v>46</v>
      </c>
      <c r="F112" s="99"/>
      <c r="I112" s="179">
        <f>SUMIF(C25:C92,"=2800",I25:I92)</f>
        <v>0</v>
      </c>
      <c r="J112" s="179">
        <f>SUMIF(C25:C92,"=2800",J25:J92)</f>
        <v>0</v>
      </c>
      <c r="K112" s="179">
        <f>SUMIF(C25:C92,"=2800",K25:K92)</f>
        <v>0</v>
      </c>
      <c r="L112" s="179">
        <f>SUMIF(C25:C92,"=2800",L25:L92)</f>
        <v>0</v>
      </c>
      <c r="M112" s="179">
        <f>SUMIF(C25:C92,"=2800",M25:M92)</f>
        <v>0</v>
      </c>
      <c r="N112" s="179">
        <f>SUMIF(C25:C92,"=2800",N25:N92)</f>
        <v>0</v>
      </c>
      <c r="O112" s="179">
        <f>SUMIF(C25:C92,"=2800",O25:O92)</f>
        <v>0</v>
      </c>
      <c r="P112" s="179">
        <f>SUMIF(C25:C92,"=2800",P25:P92)</f>
        <v>0</v>
      </c>
      <c r="Q112" s="179">
        <f>SUMIF(C25:C92,"=2800",Q25:Q92)</f>
        <v>0</v>
      </c>
      <c r="R112" s="179">
        <f>SUMIF(C25:C92,"=2800",R25:R92)</f>
        <v>0</v>
      </c>
    </row>
    <row r="113" spans="1:18" s="153" customFormat="1" ht="18" hidden="1" customHeight="1" x14ac:dyDescent="0.2">
      <c r="A113" s="155"/>
      <c r="B113" s="155"/>
      <c r="C113" s="155"/>
      <c r="D113" s="99"/>
      <c r="E113" s="176" t="s">
        <v>33</v>
      </c>
      <c r="F113" s="99"/>
      <c r="I113" s="179">
        <f>SUMIF(C27:C88,"=6220",I27:I88)</f>
        <v>3120000</v>
      </c>
      <c r="J113" s="179">
        <f>SUMIF(C27:C88,"=6220",J27:J88)</f>
        <v>0</v>
      </c>
      <c r="K113" s="179">
        <f>SUMIF(C27:C88,"=6220",K27:K88)</f>
        <v>0</v>
      </c>
      <c r="L113" s="179">
        <f>SUMIF(C27:C88,"=6220",L27:L88)</f>
        <v>0</v>
      </c>
      <c r="M113" s="179">
        <f>SUMIF(C27:C88,"=6220",M27:M88)</f>
        <v>0</v>
      </c>
      <c r="N113" s="179">
        <f>SUMIF(C27:C88,"=6220",N27:N88)</f>
        <v>125000</v>
      </c>
      <c r="O113" s="179">
        <f>SUMIF(C27:C88,"=6220",O27:O88)</f>
        <v>0</v>
      </c>
      <c r="P113" s="179">
        <f>SUMIF(C27:C88,"=6220",P27:P88)</f>
        <v>0</v>
      </c>
      <c r="Q113" s="179">
        <f>SUMIF(C27:C88,"=6220",Q27:Q88)</f>
        <v>125000</v>
      </c>
      <c r="R113" s="179">
        <f>SUMIF(C27:C88,"=6220",R27:R88)</f>
        <v>125000</v>
      </c>
    </row>
    <row r="114" spans="1:18" s="153" customFormat="1" ht="18" hidden="1" customHeight="1" x14ac:dyDescent="0.2">
      <c r="A114" s="155"/>
      <c r="B114" s="155"/>
      <c r="C114" s="155"/>
      <c r="D114" s="99"/>
      <c r="E114" s="176" t="s">
        <v>50</v>
      </c>
      <c r="F114" s="99"/>
      <c r="I114" s="179">
        <f>SUMIF(C47:C76,"=6226",I47:I76)</f>
        <v>0</v>
      </c>
      <c r="J114" s="179">
        <f>SUMIF(C47:C76,"=6226",J47:J76)</f>
        <v>0</v>
      </c>
      <c r="K114" s="179">
        <f>SUMIF(C47:C76,"=6226",K47:K76)</f>
        <v>0</v>
      </c>
      <c r="L114" s="179">
        <f>SUMIF(C47:C76,"=6226",L47:L76)</f>
        <v>0</v>
      </c>
      <c r="M114" s="179">
        <f>SUMIF(C47:C76,"=6226",M47:M76)</f>
        <v>0</v>
      </c>
      <c r="N114" s="179">
        <f>SUMIF(C47:C76,"=6226",N47:N76)</f>
        <v>0</v>
      </c>
      <c r="O114" s="179">
        <f>SUMIF(C47:C88,"=6226",O47:O88)</f>
        <v>0</v>
      </c>
      <c r="P114" s="179">
        <f>SUMIF(C47:C76,"=6226",P47:P76)</f>
        <v>0</v>
      </c>
      <c r="Q114" s="179">
        <f>SUMIF(C47:C76,"=6226",Q47:Q76)</f>
        <v>0</v>
      </c>
      <c r="R114" s="179">
        <f ca="1">SUMIF(C47:C79,"=6226",R47:R76)</f>
        <v>0</v>
      </c>
    </row>
    <row r="115" spans="1:18" s="153" customFormat="1" ht="18" hidden="1" customHeight="1" x14ac:dyDescent="0.2">
      <c r="A115" s="155"/>
      <c r="B115" s="155"/>
      <c r="C115" s="155"/>
      <c r="D115" s="99"/>
      <c r="E115" s="176" t="s">
        <v>41</v>
      </c>
      <c r="F115" s="99"/>
      <c r="I115" s="179">
        <f>SUMIF(C47:C88,"=6227",I47:I88)</f>
        <v>0</v>
      </c>
      <c r="J115" s="179">
        <f>SUMIF(C47:C88,"=6227",J47:J88)</f>
        <v>0</v>
      </c>
      <c r="K115" s="179">
        <f>SUMIF(C47:C88,"=6227",K47:K88)</f>
        <v>0</v>
      </c>
      <c r="L115" s="179">
        <f>SUMIF(C47:C88,"=6227",L47:L88)</f>
        <v>0</v>
      </c>
      <c r="M115" s="179">
        <f>SUMIF(E47:E88,"=6227",M47:M88)</f>
        <v>0</v>
      </c>
      <c r="N115" s="179">
        <f>SUMIF(C47:C88,"=6227",N47:N88)</f>
        <v>0</v>
      </c>
      <c r="O115" s="179">
        <f>SUMIF(C47:C88,"=6227",O47:O88)</f>
        <v>0</v>
      </c>
      <c r="P115" s="179">
        <f>SUMIF(C47:C88,"=6227",P47:P88)</f>
        <v>0</v>
      </c>
      <c r="Q115" s="179">
        <f>SUMIF(C47:C88,"=6227",Q47:Q88)</f>
        <v>0</v>
      </c>
      <c r="R115" s="179">
        <f>SUMIF(C47:C88,"=6227",R47:R88)</f>
        <v>0</v>
      </c>
    </row>
    <row r="116" spans="1:18" s="153" customFormat="1" ht="18" hidden="1" customHeight="1" x14ac:dyDescent="0.2">
      <c r="A116" s="155"/>
      <c r="B116" s="155"/>
      <c r="C116" s="155"/>
      <c r="D116" s="99"/>
      <c r="E116" s="176" t="s">
        <v>38</v>
      </c>
      <c r="F116" s="99"/>
      <c r="I116" s="179">
        <f>SUMIF(C47:C88,"=6228",I47:I88)</f>
        <v>0</v>
      </c>
      <c r="J116" s="179">
        <f>SUMIF(C47:C88,"=6228",J47:J88)</f>
        <v>0</v>
      </c>
      <c r="K116" s="179">
        <f>SUMIF(C47:C88,"=6228",K47:K88)</f>
        <v>0</v>
      </c>
      <c r="L116" s="179">
        <f>SUMIF(C47:C88,"=6228",L47:L88)</f>
        <v>0</v>
      </c>
      <c r="M116" s="179">
        <f>SUMIF(E47:E88,"=6228",M47:M88)</f>
        <v>0</v>
      </c>
      <c r="N116" s="179">
        <f>SUMIF(C47:C88,"=6228",N47:N88)</f>
        <v>0</v>
      </c>
      <c r="O116" s="179">
        <f>SUMIF(C47:C88,"=6228",O47:O88)</f>
        <v>0</v>
      </c>
      <c r="P116" s="179">
        <f>SUMIF(C47:C88,"=6228",P47:P88)</f>
        <v>0</v>
      </c>
      <c r="Q116" s="179">
        <f>SUMIF(C47:C88,"=6228",Q47:Q88)</f>
        <v>0</v>
      </c>
      <c r="R116" s="179">
        <f>SUMIF(C47:C88,"=6228",R47:R88)</f>
        <v>0</v>
      </c>
    </row>
    <row r="117" spans="1:18" s="153" customFormat="1" ht="18" hidden="1" customHeight="1" x14ac:dyDescent="0.2">
      <c r="A117" s="155"/>
      <c r="B117" s="155"/>
      <c r="C117" s="155"/>
      <c r="D117" s="99"/>
      <c r="E117" s="176" t="s">
        <v>39</v>
      </c>
      <c r="F117" s="99"/>
      <c r="I117" s="179">
        <f>SUMIF(C47:C88,"=6229",I47:I88)</f>
        <v>273998</v>
      </c>
      <c r="J117" s="179">
        <f>SUMIF(C47:C88,"=6229",J47:J88)</f>
        <v>0</v>
      </c>
      <c r="K117" s="179">
        <f>SUMIF(C47:C88,"=6229",K47:K88)</f>
        <v>0</v>
      </c>
      <c r="L117" s="179">
        <f>SUMIF(C47:C85,"=6229",L47:L88)</f>
        <v>0</v>
      </c>
      <c r="M117" s="179">
        <f>SUMIF(E47:E88,"=6229",M47:M88)</f>
        <v>0</v>
      </c>
      <c r="N117" s="179">
        <f>SUMIF(C47:C88,"=6229",N47:N88)</f>
        <v>273998</v>
      </c>
      <c r="O117" s="179">
        <f>SUMIF(C47:C88,"=6229",O47:O88)</f>
        <v>0</v>
      </c>
      <c r="P117" s="179">
        <f>SUMIF(C47:C88,"=6229",P47:P88)</f>
        <v>0</v>
      </c>
      <c r="Q117" s="179">
        <f>SUMIF(C47:C88,"=6229",Q47:Q88)</f>
        <v>273998</v>
      </c>
      <c r="R117" s="179">
        <f>SUMIF(C47:C88,"=6229",R47:R88)</f>
        <v>273998</v>
      </c>
    </row>
    <row r="118" spans="1:18" s="153" customFormat="1" ht="18" hidden="1" customHeight="1" x14ac:dyDescent="0.2">
      <c r="A118" s="155"/>
      <c r="B118" s="155"/>
      <c r="C118" s="155"/>
      <c r="D118" s="99"/>
      <c r="E118" s="180" t="s">
        <v>12</v>
      </c>
      <c r="F118" s="99"/>
      <c r="I118" s="165">
        <f t="shared" ref="I118:P118" si="67">SUM(I99:I100)</f>
        <v>8303998</v>
      </c>
      <c r="J118" s="165">
        <f>SUM(J99:J100)</f>
        <v>0</v>
      </c>
      <c r="K118" s="165"/>
      <c r="L118" s="165">
        <f t="shared" si="67"/>
        <v>0</v>
      </c>
      <c r="M118" s="165">
        <f t="shared" si="67"/>
        <v>0</v>
      </c>
      <c r="N118" s="165">
        <f t="shared" si="67"/>
        <v>5308998</v>
      </c>
      <c r="O118" s="165">
        <f t="shared" si="67"/>
        <v>0</v>
      </c>
      <c r="P118" s="165">
        <f t="shared" si="67"/>
        <v>0</v>
      </c>
      <c r="Q118" s="165">
        <f>SUM(Q99:Q100)</f>
        <v>5208998</v>
      </c>
      <c r="R118" s="165">
        <f>SUM(R99:R100)</f>
        <v>5208998</v>
      </c>
    </row>
    <row r="119" spans="1:18" s="153" customFormat="1" ht="18" hidden="1" customHeight="1" x14ac:dyDescent="0.2">
      <c r="A119" s="155"/>
      <c r="B119" s="155"/>
      <c r="C119" s="155"/>
      <c r="D119" s="99"/>
      <c r="E119" s="181" t="s">
        <v>34</v>
      </c>
      <c r="F119" s="99"/>
      <c r="I119" s="165">
        <f>SUM(I106:I107)</f>
        <v>4710000</v>
      </c>
      <c r="J119" s="165">
        <f t="shared" ref="J119:R119" si="68">SUM(J106:J107)</f>
        <v>0</v>
      </c>
      <c r="K119" s="165">
        <f t="shared" si="68"/>
        <v>0</v>
      </c>
      <c r="L119" s="165">
        <f t="shared" si="68"/>
        <v>0</v>
      </c>
      <c r="M119" s="165">
        <f t="shared" si="68"/>
        <v>0</v>
      </c>
      <c r="N119" s="165">
        <f t="shared" si="68"/>
        <v>4710000</v>
      </c>
      <c r="O119" s="165">
        <f t="shared" si="68"/>
        <v>0</v>
      </c>
      <c r="P119" s="165">
        <f t="shared" si="68"/>
        <v>0</v>
      </c>
      <c r="Q119" s="165">
        <f t="shared" si="68"/>
        <v>4710000</v>
      </c>
      <c r="R119" s="165">
        <f t="shared" si="68"/>
        <v>4710000</v>
      </c>
    </row>
    <row r="120" spans="1:18" s="153" customFormat="1" ht="18" hidden="1" customHeight="1" x14ac:dyDescent="0.2">
      <c r="A120" s="155"/>
      <c r="B120" s="155"/>
      <c r="C120" s="155"/>
      <c r="D120" s="99"/>
      <c r="E120" s="181" t="s">
        <v>35</v>
      </c>
      <c r="F120" s="99"/>
      <c r="I120" s="165">
        <f>SUM(I113:I117)</f>
        <v>3393998</v>
      </c>
      <c r="J120" s="165">
        <f>SUM(J113:J117)</f>
        <v>0</v>
      </c>
      <c r="K120" s="165"/>
      <c r="L120" s="165">
        <f t="shared" ref="L120:Q120" si="69">SUM(L113:L117)</f>
        <v>0</v>
      </c>
      <c r="M120" s="165">
        <f t="shared" si="69"/>
        <v>0</v>
      </c>
      <c r="N120" s="165">
        <f t="shared" si="69"/>
        <v>398998</v>
      </c>
      <c r="O120" s="165">
        <f t="shared" si="69"/>
        <v>0</v>
      </c>
      <c r="P120" s="165">
        <f t="shared" si="69"/>
        <v>0</v>
      </c>
      <c r="Q120" s="165">
        <f t="shared" si="69"/>
        <v>398998</v>
      </c>
      <c r="R120" s="165">
        <f ca="1">SUM(R113:R117)</f>
        <v>398998</v>
      </c>
    </row>
    <row r="121" spans="1:18" s="153" customFormat="1" hidden="1" x14ac:dyDescent="0.2">
      <c r="A121" s="155"/>
      <c r="B121" s="155"/>
      <c r="C121" s="155"/>
      <c r="D121" s="99"/>
      <c r="E121" s="99"/>
      <c r="F121" s="99"/>
    </row>
    <row r="122" spans="1:18" s="153" customFormat="1" ht="18" hidden="1" customHeight="1" x14ac:dyDescent="0.2">
      <c r="A122" s="155"/>
      <c r="B122" s="155"/>
      <c r="C122" s="155"/>
      <c r="D122" s="99"/>
      <c r="E122" s="182" t="s">
        <v>12</v>
      </c>
      <c r="F122" s="99"/>
      <c r="I122" s="183">
        <f t="shared" ref="I122:R122" si="70">I98-SUM(I106:I117)</f>
        <v>200000</v>
      </c>
      <c r="J122" s="183">
        <f t="shared" si="70"/>
        <v>0</v>
      </c>
      <c r="K122" s="183">
        <f t="shared" si="70"/>
        <v>0</v>
      </c>
      <c r="L122" s="183">
        <f t="shared" si="70"/>
        <v>0</v>
      </c>
      <c r="M122" s="183">
        <f t="shared" si="70"/>
        <v>0</v>
      </c>
      <c r="N122" s="183">
        <f>N98-SUM(N106:N117)</f>
        <v>200000</v>
      </c>
      <c r="O122" s="183">
        <f t="shared" si="70"/>
        <v>0</v>
      </c>
      <c r="P122" s="183">
        <f>P98-SUM(P106:P117)</f>
        <v>0</v>
      </c>
      <c r="Q122" s="183">
        <f>Q98-SUM(Q106:Q117)</f>
        <v>100000</v>
      </c>
      <c r="R122" s="183">
        <f t="shared" ca="1" si="70"/>
        <v>100000</v>
      </c>
    </row>
    <row r="123" spans="1:18" s="153" customFormat="1" ht="18" hidden="1" customHeight="1" x14ac:dyDescent="0.2">
      <c r="A123" s="155"/>
      <c r="B123" s="155"/>
      <c r="C123" s="155"/>
      <c r="D123" s="99"/>
      <c r="E123" s="184" t="s">
        <v>34</v>
      </c>
      <c r="F123" s="99"/>
      <c r="I123" s="183">
        <f>SUM(I106:I107)-SUM(I119)</f>
        <v>0</v>
      </c>
      <c r="J123" s="183">
        <f t="shared" ref="J123:R123" si="71">SUM(J106:J107)-SUM(J119)</f>
        <v>0</v>
      </c>
      <c r="K123" s="183">
        <f t="shared" si="71"/>
        <v>0</v>
      </c>
      <c r="L123" s="183">
        <f t="shared" si="71"/>
        <v>0</v>
      </c>
      <c r="M123" s="183">
        <f t="shared" si="71"/>
        <v>0</v>
      </c>
      <c r="N123" s="183">
        <f t="shared" si="71"/>
        <v>0</v>
      </c>
      <c r="O123" s="183">
        <f t="shared" si="71"/>
        <v>0</v>
      </c>
      <c r="P123" s="183">
        <f t="shared" si="71"/>
        <v>0</v>
      </c>
      <c r="Q123" s="183">
        <f t="shared" si="71"/>
        <v>0</v>
      </c>
      <c r="R123" s="183">
        <f t="shared" si="71"/>
        <v>0</v>
      </c>
    </row>
    <row r="124" spans="1:18" s="153" customFormat="1" ht="18" hidden="1" customHeight="1" x14ac:dyDescent="0.2">
      <c r="A124" s="155"/>
      <c r="B124" s="155"/>
      <c r="C124" s="155"/>
      <c r="D124" s="99"/>
      <c r="E124" s="184" t="s">
        <v>35</v>
      </c>
      <c r="F124" s="99"/>
      <c r="I124" s="185">
        <f>SUM(I113:I117)-I120</f>
        <v>0</v>
      </c>
      <c r="J124" s="185"/>
      <c r="K124" s="185"/>
      <c r="L124" s="185">
        <f t="shared" ref="L124:Q124" si="72">SUM(L113:L117)-L120</f>
        <v>0</v>
      </c>
      <c r="M124" s="185">
        <f t="shared" si="72"/>
        <v>0</v>
      </c>
      <c r="N124" s="185">
        <f t="shared" si="72"/>
        <v>0</v>
      </c>
      <c r="O124" s="185">
        <f t="shared" si="72"/>
        <v>0</v>
      </c>
      <c r="P124" s="185">
        <f t="shared" si="72"/>
        <v>0</v>
      </c>
      <c r="Q124" s="185">
        <f t="shared" si="72"/>
        <v>0</v>
      </c>
      <c r="R124" s="185">
        <f ca="1">SUM(R113:R117)-R120</f>
        <v>0</v>
      </c>
    </row>
    <row r="125" spans="1:18" s="153" customFormat="1" hidden="1" x14ac:dyDescent="0.2">
      <c r="A125" s="155"/>
      <c r="B125" s="155"/>
      <c r="C125" s="155"/>
      <c r="D125" s="99"/>
      <c r="E125" s="189" t="s">
        <v>59</v>
      </c>
      <c r="F125" s="189"/>
      <c r="G125" s="190"/>
      <c r="H125" s="190"/>
      <c r="I125" s="193">
        <f>SUM(I126:I127)</f>
        <v>4910000</v>
      </c>
    </row>
    <row r="126" spans="1:18" s="153" customFormat="1" hidden="1" x14ac:dyDescent="0.2">
      <c r="A126" s="155"/>
      <c r="B126" s="155"/>
      <c r="C126" s="155"/>
      <c r="D126" s="99"/>
      <c r="E126" s="191" t="s">
        <v>18</v>
      </c>
      <c r="F126" s="191"/>
      <c r="G126" s="192"/>
      <c r="H126" s="192"/>
      <c r="I126" s="194">
        <f>SUM(I25,I40,I63:I64,I76:I77,I84,I92)</f>
        <v>4710000</v>
      </c>
    </row>
    <row r="127" spans="1:18" s="153" customFormat="1" hidden="1" x14ac:dyDescent="0.2">
      <c r="A127" s="155"/>
      <c r="B127" s="155"/>
      <c r="C127" s="155"/>
      <c r="D127" s="99"/>
      <c r="E127" s="191" t="s">
        <v>19</v>
      </c>
      <c r="F127" s="191"/>
      <c r="G127" s="192"/>
      <c r="H127" s="192"/>
      <c r="I127" s="194">
        <f>SUM(I27,I29:I31,I45,I46,I50,I66,I79,I86,I87)</f>
        <v>200000</v>
      </c>
    </row>
    <row r="128" spans="1:18" s="153" customFormat="1" ht="8.25" hidden="1" customHeight="1" x14ac:dyDescent="0.2">
      <c r="A128" s="155"/>
      <c r="B128" s="155"/>
      <c r="C128" s="155"/>
      <c r="D128" s="99"/>
      <c r="E128" s="99"/>
      <c r="F128" s="99"/>
      <c r="I128" s="28"/>
    </row>
    <row r="129" spans="1:20" s="153" customFormat="1" ht="15" hidden="1" customHeight="1" x14ac:dyDescent="0.2">
      <c r="A129" s="155"/>
      <c r="B129" s="155"/>
      <c r="C129" s="155"/>
      <c r="D129" s="99"/>
      <c r="E129" s="189" t="s">
        <v>61</v>
      </c>
      <c r="F129" s="189"/>
      <c r="G129" s="190"/>
      <c r="H129" s="190"/>
      <c r="I129" s="193">
        <f>SUM(I130:I131)</f>
        <v>3393998</v>
      </c>
    </row>
    <row r="130" spans="1:20" s="153" customFormat="1" ht="15" hidden="1" customHeight="1" x14ac:dyDescent="0.2">
      <c r="A130" s="155"/>
      <c r="B130" s="155"/>
      <c r="C130" s="155"/>
      <c r="D130" s="99"/>
      <c r="E130" s="191" t="s">
        <v>18</v>
      </c>
      <c r="F130" s="191"/>
      <c r="G130" s="192"/>
      <c r="H130" s="192"/>
      <c r="I130" s="194">
        <f>SUM(I95-I126)</f>
        <v>0</v>
      </c>
    </row>
    <row r="131" spans="1:20" s="153" customFormat="1" ht="15" hidden="1" customHeight="1" x14ac:dyDescent="0.2">
      <c r="A131" s="155"/>
      <c r="B131" s="155"/>
      <c r="C131" s="155"/>
      <c r="D131" s="99"/>
      <c r="E131" s="191" t="s">
        <v>19</v>
      </c>
      <c r="F131" s="191"/>
      <c r="G131" s="192"/>
      <c r="H131" s="192"/>
      <c r="I131" s="194">
        <f>SUM(I96-I127)</f>
        <v>3393998</v>
      </c>
    </row>
    <row r="132" spans="1:20" s="153" customFormat="1" hidden="1" x14ac:dyDescent="0.2">
      <c r="A132" s="155"/>
      <c r="B132" s="155"/>
      <c r="C132" s="155"/>
      <c r="D132" s="203" t="s">
        <v>66</v>
      </c>
      <c r="E132" s="99"/>
      <c r="F132" s="99"/>
      <c r="I132" s="28"/>
    </row>
    <row r="133" spans="1:20" s="153" customFormat="1" hidden="1" x14ac:dyDescent="0.2">
      <c r="A133" s="155"/>
      <c r="B133" s="155"/>
      <c r="C133" s="155"/>
      <c r="D133" s="204">
        <f>SUM(D134:D135)</f>
        <v>933120616</v>
      </c>
      <c r="E133" s="195" t="s">
        <v>60</v>
      </c>
      <c r="F133" s="195"/>
      <c r="G133" s="196"/>
      <c r="H133" s="196"/>
      <c r="I133" s="197" t="e">
        <f>SUM(I134:I135)</f>
        <v>#REF!</v>
      </c>
    </row>
    <row r="134" spans="1:20" s="153" customFormat="1" hidden="1" x14ac:dyDescent="0.2">
      <c r="A134" s="155"/>
      <c r="B134" s="155"/>
      <c r="C134" s="155"/>
      <c r="D134" s="205">
        <v>730964183</v>
      </c>
      <c r="E134" s="198" t="s">
        <v>18</v>
      </c>
      <c r="F134" s="198"/>
      <c r="G134" s="199"/>
      <c r="H134" s="199"/>
      <c r="I134" s="200" t="e">
        <f>SUM(I126,#REF!,#REF!,#REF!)</f>
        <v>#REF!</v>
      </c>
    </row>
    <row r="135" spans="1:20" s="153" customFormat="1" hidden="1" x14ac:dyDescent="0.2">
      <c r="A135" s="155"/>
      <c r="B135" s="155"/>
      <c r="C135" s="155"/>
      <c r="D135" s="205">
        <v>202156433</v>
      </c>
      <c r="E135" s="198" t="s">
        <v>19</v>
      </c>
      <c r="F135" s="198"/>
      <c r="G135" s="199"/>
      <c r="H135" s="199"/>
      <c r="I135" s="200" t="e">
        <f>SUM(I127,#REF!,#REF!,#REF!)</f>
        <v>#REF!</v>
      </c>
    </row>
    <row r="136" spans="1:20" s="153" customFormat="1" ht="12.75" hidden="1" customHeight="1" x14ac:dyDescent="0.2">
      <c r="A136" s="155"/>
      <c r="B136" s="155"/>
      <c r="C136" s="155"/>
      <c r="D136" s="99"/>
      <c r="E136" s="99"/>
      <c r="F136" s="99"/>
      <c r="I136" s="28"/>
    </row>
    <row r="137" spans="1:20" s="153" customFormat="1" ht="24" hidden="1" x14ac:dyDescent="0.2">
      <c r="A137" s="155"/>
      <c r="B137" s="155"/>
      <c r="C137" s="155"/>
      <c r="D137" s="99"/>
      <c r="E137" s="195" t="s">
        <v>63</v>
      </c>
      <c r="F137" s="195"/>
      <c r="G137" s="196"/>
      <c r="H137" s="196"/>
      <c r="I137" s="197" t="e">
        <f>SUM(I138:I139)</f>
        <v>#REF!</v>
      </c>
    </row>
    <row r="138" spans="1:20" s="153" customFormat="1" hidden="1" x14ac:dyDescent="0.2">
      <c r="A138" s="155"/>
      <c r="B138" s="155"/>
      <c r="C138" s="155"/>
      <c r="D138" s="99"/>
      <c r="E138" s="198" t="s">
        <v>18</v>
      </c>
      <c r="F138" s="198"/>
      <c r="G138" s="199"/>
      <c r="H138" s="199"/>
      <c r="I138" s="200" t="e">
        <f>SUM(I130,#REF!,#REF!,#REF!)</f>
        <v>#REF!</v>
      </c>
    </row>
    <row r="139" spans="1:20" s="153" customFormat="1" hidden="1" x14ac:dyDescent="0.2">
      <c r="A139" s="155"/>
      <c r="B139" s="155"/>
      <c r="C139" s="155"/>
      <c r="D139" s="99"/>
      <c r="E139" s="198" t="s">
        <v>19</v>
      </c>
      <c r="F139" s="198"/>
      <c r="G139" s="199"/>
      <c r="H139" s="199"/>
      <c r="I139" s="200" t="e">
        <f>SUM(I131,#REF!,#REF!,#REF!)</f>
        <v>#REF!</v>
      </c>
    </row>
    <row r="140" spans="1:20" s="153" customFormat="1" hidden="1" x14ac:dyDescent="0.2">
      <c r="A140" s="155"/>
      <c r="B140" s="155"/>
      <c r="C140" s="155"/>
      <c r="D140" s="99"/>
      <c r="E140" s="99"/>
      <c r="F140" s="99"/>
      <c r="I140" s="28"/>
    </row>
    <row r="141" spans="1:20" s="153" customFormat="1" hidden="1" x14ac:dyDescent="0.2">
      <c r="A141" s="155"/>
      <c r="B141" s="155"/>
      <c r="C141" s="155"/>
      <c r="D141" s="99"/>
      <c r="E141" s="208" t="s">
        <v>62</v>
      </c>
      <c r="F141" s="209"/>
      <c r="G141" s="210"/>
      <c r="H141" s="210"/>
      <c r="I141" s="211" t="e">
        <f>SUM(I142:I143)</f>
        <v>#REF!</v>
      </c>
    </row>
    <row r="142" spans="1:20" s="153" customFormat="1" hidden="1" x14ac:dyDescent="0.2">
      <c r="A142" s="155"/>
      <c r="B142" s="155"/>
      <c r="C142" s="155"/>
      <c r="D142" s="99"/>
      <c r="E142" s="212" t="s">
        <v>18</v>
      </c>
      <c r="F142" s="213"/>
      <c r="G142" s="214"/>
      <c r="H142" s="214"/>
      <c r="I142" s="215" t="e">
        <f>SUM(I95,#REF!,#REF!,#REF!)</f>
        <v>#REF!</v>
      </c>
    </row>
    <row r="143" spans="1:20" s="153" customFormat="1" hidden="1" x14ac:dyDescent="0.2">
      <c r="A143" s="155"/>
      <c r="B143" s="155"/>
      <c r="C143" s="155"/>
      <c r="D143" s="99"/>
      <c r="E143" s="212" t="s">
        <v>19</v>
      </c>
      <c r="F143" s="213"/>
      <c r="G143" s="214"/>
      <c r="H143" s="214"/>
      <c r="I143" s="215" t="e">
        <f>SUM(I96,#REF!,#REF!,#REF!)</f>
        <v>#REF!</v>
      </c>
    </row>
    <row r="144" spans="1:20" s="153" customFormat="1" x14ac:dyDescent="0.2">
      <c r="A144" s="155"/>
      <c r="B144" s="155"/>
      <c r="C144" s="155"/>
      <c r="D144" s="99"/>
      <c r="F144" s="189"/>
      <c r="G144" s="190"/>
      <c r="H144" s="190"/>
      <c r="S144" s="189"/>
      <c r="T144" s="190"/>
    </row>
    <row r="145" spans="1:20" s="153" customFormat="1" x14ac:dyDescent="0.2">
      <c r="A145" s="155"/>
      <c r="B145" s="155"/>
      <c r="C145" s="155"/>
      <c r="D145" s="99"/>
      <c r="F145" s="191"/>
      <c r="G145" s="192"/>
      <c r="H145" s="192"/>
      <c r="S145" s="191"/>
      <c r="T145" s="192"/>
    </row>
    <row r="146" spans="1:20" s="153" customFormat="1" x14ac:dyDescent="0.2">
      <c r="A146" s="155"/>
      <c r="B146" s="155"/>
      <c r="C146" s="155"/>
      <c r="D146" s="99"/>
      <c r="F146" s="191"/>
      <c r="G146" s="192"/>
      <c r="H146" s="192"/>
      <c r="I146" s="192"/>
      <c r="S146" s="191"/>
    </row>
    <row r="147" spans="1:20" s="153" customFormat="1" x14ac:dyDescent="0.2">
      <c r="A147" s="155"/>
      <c r="B147" s="155"/>
      <c r="C147" s="155"/>
      <c r="D147" s="99"/>
      <c r="E147" s="99"/>
      <c r="F147" s="99"/>
    </row>
    <row r="148" spans="1:20" s="153" customFormat="1" x14ac:dyDescent="0.2">
      <c r="A148" s="155"/>
      <c r="B148" s="155"/>
      <c r="C148" s="155"/>
      <c r="D148" s="99"/>
      <c r="E148" s="99"/>
      <c r="F148" s="99"/>
    </row>
    <row r="149" spans="1:20" s="153" customFormat="1" x14ac:dyDescent="0.2">
      <c r="A149" s="155"/>
      <c r="B149" s="155"/>
      <c r="C149" s="155"/>
      <c r="D149" s="99"/>
      <c r="E149" s="99"/>
      <c r="F149" s="99"/>
    </row>
    <row r="150" spans="1:20" s="153" customFormat="1" x14ac:dyDescent="0.2">
      <c r="A150" s="155"/>
      <c r="B150" s="155"/>
      <c r="C150" s="155"/>
      <c r="D150" s="99"/>
      <c r="E150" s="99"/>
      <c r="F150" s="99"/>
    </row>
    <row r="151" spans="1:20" s="153" customFormat="1" x14ac:dyDescent="0.2">
      <c r="A151" s="155"/>
      <c r="B151" s="155"/>
      <c r="C151" s="155"/>
      <c r="D151" s="99"/>
      <c r="E151" s="99"/>
      <c r="F151" s="99"/>
    </row>
    <row r="152" spans="1:20" s="153" customFormat="1" x14ac:dyDescent="0.2">
      <c r="A152" s="155"/>
      <c r="B152" s="155"/>
      <c r="C152" s="155"/>
      <c r="D152" s="99"/>
      <c r="E152" s="99"/>
      <c r="F152" s="99"/>
    </row>
    <row r="153" spans="1:20" s="153" customFormat="1" x14ac:dyDescent="0.2">
      <c r="A153" s="155"/>
      <c r="B153" s="155"/>
      <c r="C153" s="155"/>
      <c r="D153" s="99"/>
      <c r="E153" s="99"/>
      <c r="F153" s="99"/>
    </row>
    <row r="154" spans="1:20" s="153" customFormat="1" x14ac:dyDescent="0.2">
      <c r="A154" s="155"/>
      <c r="B154" s="155"/>
      <c r="C154" s="155"/>
      <c r="D154" s="99"/>
      <c r="E154" s="99"/>
      <c r="F154" s="99"/>
    </row>
    <row r="155" spans="1:20" s="153" customFormat="1" x14ac:dyDescent="0.2">
      <c r="A155" s="155"/>
      <c r="B155" s="155"/>
      <c r="C155" s="155"/>
      <c r="D155" s="99"/>
      <c r="E155" s="99"/>
      <c r="F155" s="99"/>
    </row>
    <row r="156" spans="1:20" s="153" customFormat="1" x14ac:dyDescent="0.2">
      <c r="A156" s="155"/>
      <c r="B156" s="155"/>
      <c r="C156" s="155"/>
      <c r="D156" s="99"/>
      <c r="E156" s="99"/>
      <c r="F156" s="99"/>
    </row>
    <row r="157" spans="1:20" s="153" customFormat="1" x14ac:dyDescent="0.2">
      <c r="A157" s="155"/>
      <c r="B157" s="155"/>
      <c r="C157" s="155"/>
      <c r="D157" s="99"/>
      <c r="E157" s="99"/>
      <c r="F157" s="99"/>
    </row>
    <row r="158" spans="1:20" s="153" customFormat="1" x14ac:dyDescent="0.2">
      <c r="A158" s="155"/>
      <c r="B158" s="155"/>
      <c r="C158" s="155"/>
      <c r="D158" s="99"/>
      <c r="E158" s="99"/>
      <c r="F158" s="99"/>
    </row>
    <row r="159" spans="1:20" s="153" customFormat="1" x14ac:dyDescent="0.2">
      <c r="A159" s="155"/>
      <c r="B159" s="155"/>
      <c r="C159" s="155"/>
      <c r="D159" s="99"/>
      <c r="E159" s="99"/>
      <c r="F159" s="99"/>
    </row>
    <row r="160" spans="1:20" s="153" customFormat="1" x14ac:dyDescent="0.2">
      <c r="A160" s="155"/>
      <c r="B160" s="155"/>
      <c r="C160" s="155"/>
      <c r="D160" s="99"/>
      <c r="E160" s="99"/>
      <c r="F160" s="99"/>
    </row>
    <row r="161" spans="1:6" s="153" customFormat="1" x14ac:dyDescent="0.2">
      <c r="A161" s="155"/>
      <c r="B161" s="155"/>
      <c r="C161" s="155"/>
      <c r="D161" s="99"/>
      <c r="E161" s="99"/>
      <c r="F161" s="99"/>
    </row>
    <row r="162" spans="1:6" s="153" customFormat="1" x14ac:dyDescent="0.2">
      <c r="A162" s="155"/>
      <c r="B162" s="155"/>
      <c r="C162" s="155"/>
      <c r="D162" s="99"/>
      <c r="E162" s="99"/>
      <c r="F162" s="99"/>
    </row>
    <row r="163" spans="1:6" s="153" customFormat="1" x14ac:dyDescent="0.2">
      <c r="A163" s="155"/>
      <c r="B163" s="155"/>
      <c r="C163" s="155"/>
      <c r="D163" s="99"/>
      <c r="E163" s="99"/>
      <c r="F163" s="99"/>
    </row>
    <row r="164" spans="1:6" s="153" customFormat="1" x14ac:dyDescent="0.2">
      <c r="A164" s="155"/>
      <c r="B164" s="155"/>
      <c r="C164" s="155"/>
      <c r="D164" s="99"/>
      <c r="E164" s="99"/>
      <c r="F164" s="99"/>
    </row>
    <row r="165" spans="1:6" s="153" customFormat="1" x14ac:dyDescent="0.2">
      <c r="A165" s="155"/>
      <c r="B165" s="155"/>
      <c r="C165" s="155"/>
      <c r="D165" s="99"/>
      <c r="E165" s="99"/>
      <c r="F165" s="99"/>
    </row>
    <row r="166" spans="1:6" s="153" customFormat="1" x14ac:dyDescent="0.2">
      <c r="A166" s="155"/>
      <c r="B166" s="155"/>
      <c r="C166" s="155"/>
      <c r="D166" s="99"/>
      <c r="E166" s="99"/>
      <c r="F166" s="99"/>
    </row>
    <row r="167" spans="1:6" s="153" customFormat="1" x14ac:dyDescent="0.2">
      <c r="A167" s="155"/>
      <c r="B167" s="155"/>
      <c r="C167" s="155"/>
      <c r="D167" s="99"/>
      <c r="E167" s="99"/>
      <c r="F167" s="99"/>
    </row>
    <row r="168" spans="1:6" s="153" customFormat="1" x14ac:dyDescent="0.2">
      <c r="A168" s="155"/>
      <c r="B168" s="155"/>
      <c r="C168" s="155"/>
      <c r="D168" s="99"/>
      <c r="E168" s="99"/>
      <c r="F168" s="99"/>
    </row>
    <row r="169" spans="1:6" s="153" customFormat="1" x14ac:dyDescent="0.2">
      <c r="A169" s="155"/>
      <c r="B169" s="155"/>
      <c r="C169" s="155"/>
      <c r="D169" s="99"/>
      <c r="E169" s="99"/>
      <c r="F169" s="99"/>
    </row>
    <row r="170" spans="1:6" s="153" customFormat="1" x14ac:dyDescent="0.2">
      <c r="A170" s="155"/>
      <c r="B170" s="155"/>
      <c r="C170" s="155"/>
      <c r="D170" s="99"/>
      <c r="E170" s="99"/>
      <c r="F170" s="99"/>
    </row>
    <row r="171" spans="1:6" s="153" customFormat="1" x14ac:dyDescent="0.2">
      <c r="A171" s="155"/>
      <c r="B171" s="155"/>
      <c r="C171" s="155"/>
      <c r="D171" s="99"/>
      <c r="E171" s="99"/>
      <c r="F171" s="99"/>
    </row>
    <row r="172" spans="1:6" s="153" customFormat="1" x14ac:dyDescent="0.2">
      <c r="A172" s="155"/>
      <c r="B172" s="155"/>
      <c r="C172" s="155"/>
      <c r="D172" s="99"/>
      <c r="E172" s="99"/>
      <c r="F172" s="99"/>
    </row>
    <row r="173" spans="1:6" s="153" customFormat="1" x14ac:dyDescent="0.2">
      <c r="A173" s="155"/>
      <c r="B173" s="155"/>
      <c r="C173" s="155"/>
      <c r="D173" s="99"/>
      <c r="E173" s="99"/>
      <c r="F173" s="99"/>
    </row>
    <row r="174" spans="1:6" s="153" customFormat="1" x14ac:dyDescent="0.2">
      <c r="A174" s="155"/>
      <c r="B174" s="155"/>
      <c r="C174" s="155"/>
      <c r="D174" s="99"/>
      <c r="E174" s="99"/>
      <c r="F174" s="99"/>
    </row>
    <row r="175" spans="1:6" s="153" customFormat="1" x14ac:dyDescent="0.2">
      <c r="A175" s="155"/>
      <c r="B175" s="155"/>
      <c r="C175" s="155"/>
      <c r="D175" s="99"/>
      <c r="E175" s="99"/>
      <c r="F175" s="99"/>
    </row>
    <row r="176" spans="1:6" s="153" customFormat="1" x14ac:dyDescent="0.2">
      <c r="A176" s="155"/>
      <c r="B176" s="155"/>
      <c r="C176" s="155"/>
      <c r="D176" s="99"/>
      <c r="E176" s="99"/>
      <c r="F176" s="99"/>
    </row>
    <row r="177" spans="1:6" s="153" customFormat="1" x14ac:dyDescent="0.2">
      <c r="A177" s="155"/>
      <c r="B177" s="155"/>
      <c r="C177" s="155"/>
      <c r="D177" s="99"/>
      <c r="E177" s="99"/>
      <c r="F177" s="99"/>
    </row>
    <row r="178" spans="1:6" s="153" customFormat="1" x14ac:dyDescent="0.2">
      <c r="A178" s="155"/>
      <c r="B178" s="155"/>
      <c r="C178" s="155"/>
      <c r="D178" s="99"/>
      <c r="E178" s="99"/>
      <c r="F178" s="99"/>
    </row>
    <row r="179" spans="1:6" s="153" customFormat="1" x14ac:dyDescent="0.2">
      <c r="A179" s="155"/>
      <c r="B179" s="155"/>
      <c r="C179" s="155"/>
      <c r="D179" s="99"/>
      <c r="E179" s="99"/>
      <c r="F179" s="99"/>
    </row>
    <row r="180" spans="1:6" s="153" customFormat="1" x14ac:dyDescent="0.2">
      <c r="A180" s="155"/>
      <c r="B180" s="155"/>
      <c r="C180" s="155"/>
      <c r="D180" s="99"/>
      <c r="E180" s="99"/>
      <c r="F180" s="99"/>
    </row>
    <row r="181" spans="1:6" s="153" customFormat="1" x14ac:dyDescent="0.2">
      <c r="A181" s="155"/>
      <c r="B181" s="155"/>
      <c r="C181" s="155"/>
      <c r="D181" s="99"/>
      <c r="E181" s="99"/>
      <c r="F181" s="99"/>
    </row>
    <row r="182" spans="1:6" s="153" customFormat="1" x14ac:dyDescent="0.2">
      <c r="A182" s="155"/>
      <c r="B182" s="155"/>
      <c r="C182" s="155"/>
      <c r="D182" s="99"/>
      <c r="E182" s="99"/>
      <c r="F182" s="99"/>
    </row>
    <row r="183" spans="1:6" s="153" customFormat="1" x14ac:dyDescent="0.2">
      <c r="A183" s="155"/>
      <c r="B183" s="155"/>
      <c r="C183" s="155"/>
      <c r="D183" s="99"/>
      <c r="E183" s="99"/>
      <c r="F183" s="99"/>
    </row>
    <row r="184" spans="1:6" s="153" customFormat="1" x14ac:dyDescent="0.2">
      <c r="A184" s="155"/>
      <c r="B184" s="155"/>
      <c r="C184" s="155"/>
      <c r="D184" s="99"/>
      <c r="E184" s="99"/>
      <c r="F184" s="99"/>
    </row>
    <row r="185" spans="1:6" s="153" customFormat="1" x14ac:dyDescent="0.2">
      <c r="A185" s="155"/>
      <c r="B185" s="155"/>
      <c r="C185" s="155"/>
      <c r="D185" s="99"/>
      <c r="E185" s="99"/>
      <c r="F185" s="99"/>
    </row>
    <row r="186" spans="1:6" s="153" customFormat="1" x14ac:dyDescent="0.2">
      <c r="A186" s="155"/>
      <c r="B186" s="155"/>
      <c r="C186" s="155"/>
      <c r="D186" s="99"/>
      <c r="E186" s="99"/>
      <c r="F186" s="99"/>
    </row>
    <row r="187" spans="1:6" s="153" customFormat="1" x14ac:dyDescent="0.2">
      <c r="A187" s="155"/>
      <c r="B187" s="155"/>
      <c r="C187" s="155"/>
      <c r="D187" s="99"/>
      <c r="E187" s="99"/>
      <c r="F187" s="99"/>
    </row>
    <row r="188" spans="1:6" s="153" customFormat="1" x14ac:dyDescent="0.2">
      <c r="A188" s="155"/>
      <c r="B188" s="155"/>
      <c r="C188" s="155"/>
      <c r="D188" s="99"/>
      <c r="E188" s="99"/>
      <c r="F188" s="99"/>
    </row>
    <row r="189" spans="1:6" s="153" customFormat="1" x14ac:dyDescent="0.2">
      <c r="A189" s="155"/>
      <c r="B189" s="155"/>
      <c r="C189" s="155"/>
      <c r="D189" s="99"/>
      <c r="E189" s="99"/>
      <c r="F189" s="99"/>
    </row>
    <row r="190" spans="1:6" s="153" customFormat="1" x14ac:dyDescent="0.2">
      <c r="A190" s="155"/>
      <c r="B190" s="155"/>
      <c r="C190" s="155"/>
      <c r="D190" s="99"/>
      <c r="E190" s="99"/>
      <c r="F190" s="99"/>
    </row>
    <row r="191" spans="1:6" s="153" customFormat="1" x14ac:dyDescent="0.2">
      <c r="A191" s="155"/>
      <c r="B191" s="155"/>
      <c r="C191" s="155"/>
      <c r="D191" s="99"/>
      <c r="E191" s="99"/>
      <c r="F191" s="99"/>
    </row>
    <row r="192" spans="1:6" s="153" customFormat="1" x14ac:dyDescent="0.2">
      <c r="A192" s="155"/>
      <c r="B192" s="155"/>
      <c r="C192" s="155"/>
      <c r="D192" s="99"/>
      <c r="E192" s="99"/>
      <c r="F192" s="99"/>
    </row>
    <row r="193" spans="1:6" s="153" customFormat="1" x14ac:dyDescent="0.2">
      <c r="A193" s="155"/>
      <c r="B193" s="155"/>
      <c r="C193" s="155"/>
      <c r="D193" s="99"/>
      <c r="E193" s="99"/>
      <c r="F193" s="99"/>
    </row>
    <row r="194" spans="1:6" s="153" customFormat="1" x14ac:dyDescent="0.2">
      <c r="A194" s="155"/>
      <c r="B194" s="155"/>
      <c r="C194" s="155"/>
      <c r="D194" s="99"/>
      <c r="E194" s="99"/>
      <c r="F194" s="99"/>
    </row>
    <row r="195" spans="1:6" s="153" customFormat="1" x14ac:dyDescent="0.2">
      <c r="A195" s="155"/>
      <c r="B195" s="155"/>
      <c r="C195" s="155"/>
      <c r="D195" s="99"/>
      <c r="E195" s="99"/>
      <c r="F195" s="99"/>
    </row>
    <row r="196" spans="1:6" s="153" customFormat="1" x14ac:dyDescent="0.2">
      <c r="A196" s="155"/>
      <c r="B196" s="155"/>
      <c r="C196" s="155"/>
      <c r="D196" s="99"/>
      <c r="E196" s="99"/>
      <c r="F196" s="99"/>
    </row>
    <row r="197" spans="1:6" s="153" customFormat="1" x14ac:dyDescent="0.2">
      <c r="A197" s="155"/>
      <c r="B197" s="155"/>
      <c r="C197" s="155"/>
      <c r="D197" s="99"/>
      <c r="E197" s="99"/>
      <c r="F197" s="99"/>
    </row>
    <row r="198" spans="1:6" s="153" customFormat="1" x14ac:dyDescent="0.2">
      <c r="A198" s="155"/>
      <c r="B198" s="155"/>
      <c r="C198" s="155"/>
      <c r="D198" s="99"/>
      <c r="E198" s="99"/>
      <c r="F198" s="99"/>
    </row>
    <row r="199" spans="1:6" s="153" customFormat="1" x14ac:dyDescent="0.2">
      <c r="A199" s="155"/>
      <c r="B199" s="155"/>
      <c r="C199" s="155"/>
      <c r="D199" s="99"/>
      <c r="E199" s="99"/>
      <c r="F199" s="99"/>
    </row>
    <row r="200" spans="1:6" s="153" customFormat="1" x14ac:dyDescent="0.2">
      <c r="A200" s="155"/>
      <c r="B200" s="155"/>
      <c r="C200" s="155"/>
      <c r="D200" s="99"/>
      <c r="E200" s="99"/>
      <c r="F200" s="99"/>
    </row>
    <row r="201" spans="1:6" s="153" customFormat="1" x14ac:dyDescent="0.2">
      <c r="A201" s="155"/>
      <c r="B201" s="155"/>
      <c r="C201" s="155"/>
      <c r="D201" s="99"/>
      <c r="E201" s="99"/>
      <c r="F201" s="99"/>
    </row>
    <row r="202" spans="1:6" s="153" customFormat="1" x14ac:dyDescent="0.2">
      <c r="A202" s="155"/>
      <c r="B202" s="155"/>
      <c r="C202" s="155"/>
      <c r="D202" s="99"/>
      <c r="E202" s="99"/>
      <c r="F202" s="99"/>
    </row>
    <row r="203" spans="1:6" s="153" customFormat="1" x14ac:dyDescent="0.2">
      <c r="A203" s="155"/>
      <c r="B203" s="155"/>
      <c r="C203" s="155"/>
      <c r="D203" s="99"/>
      <c r="E203" s="99"/>
      <c r="F203" s="99"/>
    </row>
    <row r="204" spans="1:6" s="153" customFormat="1" x14ac:dyDescent="0.2">
      <c r="A204" s="155"/>
      <c r="B204" s="155"/>
      <c r="C204" s="155"/>
      <c r="D204" s="99"/>
      <c r="E204" s="99"/>
      <c r="F204" s="99"/>
    </row>
    <row r="205" spans="1:6" s="153" customFormat="1" x14ac:dyDescent="0.2">
      <c r="A205" s="155"/>
      <c r="B205" s="155"/>
      <c r="C205" s="155"/>
      <c r="D205" s="99"/>
      <c r="E205" s="99"/>
      <c r="F205" s="99"/>
    </row>
    <row r="206" spans="1:6" s="153" customFormat="1" x14ac:dyDescent="0.2">
      <c r="A206" s="155"/>
      <c r="B206" s="155"/>
      <c r="C206" s="155"/>
      <c r="D206" s="99"/>
      <c r="E206" s="99"/>
      <c r="F206" s="99"/>
    </row>
    <row r="207" spans="1:6" s="153" customFormat="1" x14ac:dyDescent="0.2">
      <c r="A207" s="155"/>
      <c r="B207" s="155"/>
      <c r="C207" s="155"/>
      <c r="D207" s="99"/>
      <c r="E207" s="99"/>
      <c r="F207" s="99"/>
    </row>
    <row r="208" spans="1:6" s="153" customFormat="1" x14ac:dyDescent="0.2">
      <c r="A208" s="155"/>
      <c r="B208" s="155"/>
      <c r="C208" s="155"/>
      <c r="D208" s="99"/>
      <c r="E208" s="99"/>
      <c r="F208" s="99"/>
    </row>
    <row r="209" spans="1:6" s="153" customFormat="1" x14ac:dyDescent="0.2">
      <c r="A209" s="155"/>
      <c r="B209" s="155"/>
      <c r="C209" s="155"/>
      <c r="D209" s="99"/>
      <c r="E209" s="99"/>
      <c r="F209" s="99"/>
    </row>
    <row r="210" spans="1:6" s="153" customFormat="1" x14ac:dyDescent="0.2">
      <c r="A210" s="155"/>
      <c r="B210" s="155"/>
      <c r="C210" s="155"/>
      <c r="D210" s="99"/>
      <c r="E210" s="99"/>
      <c r="F210" s="99"/>
    </row>
    <row r="211" spans="1:6" s="153" customFormat="1" x14ac:dyDescent="0.2">
      <c r="A211" s="155"/>
      <c r="B211" s="155"/>
      <c r="C211" s="155"/>
      <c r="D211" s="99"/>
      <c r="E211" s="99"/>
      <c r="F211" s="99"/>
    </row>
    <row r="212" spans="1:6" s="153" customFormat="1" x14ac:dyDescent="0.2">
      <c r="A212" s="155"/>
      <c r="B212" s="155"/>
      <c r="C212" s="155"/>
      <c r="D212" s="99"/>
      <c r="E212" s="99"/>
      <c r="F212" s="99"/>
    </row>
    <row r="213" spans="1:6" s="153" customFormat="1" x14ac:dyDescent="0.2">
      <c r="A213" s="155"/>
      <c r="B213" s="155"/>
      <c r="C213" s="155"/>
      <c r="D213" s="99"/>
      <c r="E213" s="99"/>
      <c r="F213" s="99"/>
    </row>
    <row r="214" spans="1:6" s="153" customFormat="1" x14ac:dyDescent="0.2">
      <c r="A214" s="155"/>
      <c r="B214" s="155"/>
      <c r="C214" s="155"/>
      <c r="D214" s="99"/>
      <c r="E214" s="99"/>
      <c r="F214" s="99"/>
    </row>
    <row r="215" spans="1:6" s="153" customFormat="1" x14ac:dyDescent="0.2">
      <c r="A215" s="155"/>
      <c r="B215" s="155"/>
      <c r="C215" s="155"/>
      <c r="D215" s="99"/>
      <c r="E215" s="99"/>
      <c r="F215" s="99"/>
    </row>
    <row r="216" spans="1:6" s="153" customFormat="1" x14ac:dyDescent="0.2">
      <c r="A216" s="155"/>
      <c r="B216" s="155"/>
      <c r="C216" s="155"/>
      <c r="D216" s="99"/>
      <c r="E216" s="99"/>
      <c r="F216" s="99"/>
    </row>
    <row r="217" spans="1:6" s="153" customFormat="1" x14ac:dyDescent="0.2">
      <c r="A217" s="155"/>
      <c r="B217" s="155"/>
      <c r="C217" s="155"/>
      <c r="D217" s="99"/>
      <c r="E217" s="99"/>
      <c r="F217" s="99"/>
    </row>
    <row r="218" spans="1:6" s="153" customFormat="1" x14ac:dyDescent="0.2">
      <c r="A218" s="155"/>
      <c r="B218" s="155"/>
      <c r="C218" s="155"/>
      <c r="D218" s="99"/>
      <c r="E218" s="99"/>
      <c r="F218" s="99"/>
    </row>
    <row r="219" spans="1:6" s="153" customFormat="1" x14ac:dyDescent="0.2">
      <c r="A219" s="155"/>
      <c r="B219" s="155"/>
      <c r="C219" s="155"/>
      <c r="D219" s="99"/>
      <c r="E219" s="99"/>
      <c r="F219" s="99"/>
    </row>
  </sheetData>
  <mergeCells count="15">
    <mergeCell ref="E1:I1"/>
    <mergeCell ref="A6:N6"/>
    <mergeCell ref="A7:N7"/>
    <mergeCell ref="A8:N8"/>
    <mergeCell ref="I14:I16"/>
    <mergeCell ref="A10:N10"/>
    <mergeCell ref="G14:G16"/>
    <mergeCell ref="H14:H16"/>
    <mergeCell ref="A11:I11"/>
    <mergeCell ref="R14:R16"/>
    <mergeCell ref="O14:O16"/>
    <mergeCell ref="P14:P16"/>
    <mergeCell ref="Q14:Q16"/>
    <mergeCell ref="J15:J16"/>
    <mergeCell ref="N15:N16"/>
  </mergeCells>
  <phoneticPr fontId="2" type="noConversion"/>
  <printOptions horizontalCentered="1"/>
  <pageMargins left="0.70866141732283472" right="0.70866141732283472" top="0.98425196850393704" bottom="0.98425196850393704" header="0.31496062992125984" footer="0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6.1.1</vt:lpstr>
      <vt:lpstr>'zał 6.1.1'!Obszar_wydruku</vt:lpstr>
      <vt:lpstr>'zał 6.1.1'!Tytuły_wydruku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2022-12-27T07:00:56Z</cp:lastPrinted>
  <dcterms:created xsi:type="dcterms:W3CDTF">2005-02-01T10:29:59Z</dcterms:created>
  <dcterms:modified xsi:type="dcterms:W3CDTF">2022-12-28T12:46:59Z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