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2936606A-7947-4A5A-96F6-7272E3EC2207}" xr6:coauthVersionLast="36" xr6:coauthVersionMax="36" xr10:uidLastSave="{00000000-0000-0000-0000-000000000000}"/>
  <bookViews>
    <workbookView xWindow="120" yWindow="405" windowWidth="9375" windowHeight="4665" xr2:uid="{00000000-000D-0000-FFFF-FFFF00000000}"/>
  </bookViews>
  <sheets>
    <sheet name="zał. 7.3" sheetId="22" r:id="rId1"/>
  </sheets>
  <definedNames>
    <definedName name="_xlnm.Print_Area" localSheetId="0">'zał. 7.3'!$A$1:$L$176</definedName>
    <definedName name="_xlnm.Print_Titles" localSheetId="0">'zał. 7.3'!$2:$7</definedName>
  </definedNames>
  <calcPr calcId="191029"/>
</workbook>
</file>

<file path=xl/calcChain.xml><?xml version="1.0" encoding="utf-8"?>
<calcChain xmlns="http://schemas.openxmlformats.org/spreadsheetml/2006/main">
  <c r="E136" i="22" l="1"/>
  <c r="D139" i="22"/>
  <c r="D140" i="22"/>
  <c r="D141" i="22"/>
  <c r="E139" i="22"/>
  <c r="E140" i="22"/>
  <c r="E141" i="22"/>
  <c r="K131" i="22"/>
  <c r="J93" i="22"/>
  <c r="D93" i="22"/>
  <c r="E93" i="22"/>
  <c r="D96" i="22"/>
  <c r="J95" i="22"/>
  <c r="D95" i="22" s="1"/>
  <c r="F94" i="22"/>
  <c r="F95" i="22"/>
  <c r="F96" i="22"/>
  <c r="E96" i="22"/>
  <c r="E95" i="22"/>
  <c r="H164" i="22" l="1"/>
  <c r="H162" i="22" s="1"/>
  <c r="K155" i="22"/>
  <c r="G139" i="22"/>
  <c r="G140" i="22"/>
  <c r="G141" i="22"/>
  <c r="H138" i="22"/>
  <c r="H136" i="22" s="1"/>
  <c r="H122" i="22"/>
  <c r="K112" i="22"/>
  <c r="K110" i="22" s="1"/>
  <c r="K102" i="22"/>
  <c r="K100" i="22" s="1"/>
  <c r="J96" i="22"/>
  <c r="K93" i="22"/>
  <c r="H78" i="22"/>
  <c r="K53" i="22"/>
  <c r="K45" i="22"/>
  <c r="H69" i="22"/>
  <c r="K69" i="22"/>
  <c r="K36" i="22"/>
  <c r="J147" i="22" l="1"/>
  <c r="F93" i="22"/>
  <c r="E92" i="22"/>
  <c r="E91" i="22"/>
  <c r="L91" i="22"/>
  <c r="L90" i="22" s="1"/>
  <c r="J91" i="22"/>
  <c r="D92" i="22"/>
  <c r="M91" i="22"/>
  <c r="K91" i="22"/>
  <c r="I59" i="22"/>
  <c r="J22" i="22"/>
  <c r="D22" i="22" s="1"/>
  <c r="E22" i="22"/>
  <c r="E21" i="22"/>
  <c r="D21" i="22"/>
  <c r="M20" i="22"/>
  <c r="J20" i="22"/>
  <c r="D20" i="22" s="1"/>
  <c r="E20" i="22"/>
  <c r="E19" i="22"/>
  <c r="D19" i="22"/>
  <c r="M18" i="22"/>
  <c r="L18" i="22"/>
  <c r="K18" i="22"/>
  <c r="K17" i="22" s="1"/>
  <c r="K16" i="22" s="1"/>
  <c r="I18" i="22"/>
  <c r="H18" i="22"/>
  <c r="G18" i="22"/>
  <c r="F18" i="22"/>
  <c r="F17" i="22" s="1"/>
  <c r="F16" i="22" s="1"/>
  <c r="I17" i="22"/>
  <c r="I16" i="22" s="1"/>
  <c r="H17" i="22"/>
  <c r="H16" i="22" s="1"/>
  <c r="M16" i="22"/>
  <c r="F91" i="22" l="1"/>
  <c r="L83" i="22"/>
  <c r="F90" i="22"/>
  <c r="F83" i="22" s="1"/>
  <c r="K90" i="22"/>
  <c r="E90" i="22" s="1"/>
  <c r="D91" i="22"/>
  <c r="J90" i="22"/>
  <c r="D90" i="22" s="1"/>
  <c r="J18" i="22"/>
  <c r="J17" i="22" s="1"/>
  <c r="J16" i="22" s="1"/>
  <c r="E18" i="22"/>
  <c r="G17" i="22"/>
  <c r="G16" i="22" s="1"/>
  <c r="E17" i="22"/>
  <c r="E16" i="22" s="1"/>
  <c r="G172" i="22"/>
  <c r="G170" i="22" s="1"/>
  <c r="E164" i="22"/>
  <c r="E155" i="22"/>
  <c r="E143" i="22"/>
  <c r="K129" i="22"/>
  <c r="K128" i="22" s="1"/>
  <c r="E128" i="22" s="1"/>
  <c r="H120" i="22"/>
  <c r="H76" i="22"/>
  <c r="H75" i="22" s="1"/>
  <c r="H74" i="22" s="1"/>
  <c r="E53" i="22"/>
  <c r="H67" i="22"/>
  <c r="J69" i="22"/>
  <c r="F60" i="22"/>
  <c r="F62" i="22"/>
  <c r="F63" i="22"/>
  <c r="G60" i="22"/>
  <c r="D60" i="22" s="1"/>
  <c r="G62" i="22"/>
  <c r="D62" i="22" s="1"/>
  <c r="F61" i="22"/>
  <c r="E54" i="22"/>
  <c r="E55" i="22"/>
  <c r="E56" i="22"/>
  <c r="E57" i="22"/>
  <c r="D54" i="22"/>
  <c r="E46" i="22"/>
  <c r="E47" i="22"/>
  <c r="E48" i="22"/>
  <c r="D46" i="22"/>
  <c r="K43" i="22"/>
  <c r="E36" i="22"/>
  <c r="I118" i="22"/>
  <c r="J149" i="22"/>
  <c r="E149" i="22"/>
  <c r="E148" i="22"/>
  <c r="D148" i="22"/>
  <c r="M147" i="22"/>
  <c r="E147" i="22"/>
  <c r="M9" i="22"/>
  <c r="M8" i="22" s="1"/>
  <c r="G10" i="22"/>
  <c r="G9" i="22" s="1"/>
  <c r="H10" i="22"/>
  <c r="H9" i="22" s="1"/>
  <c r="I10" i="22"/>
  <c r="I9" i="22" s="1"/>
  <c r="K10" i="22"/>
  <c r="K9" i="22" s="1"/>
  <c r="K8" i="22" s="1"/>
  <c r="D11" i="22"/>
  <c r="E11" i="22"/>
  <c r="E12" i="22"/>
  <c r="F12" i="22"/>
  <c r="F10" i="22" s="1"/>
  <c r="J12" i="22"/>
  <c r="J10" i="22" s="1"/>
  <c r="J9" i="22" s="1"/>
  <c r="J8" i="22" s="1"/>
  <c r="D13" i="22"/>
  <c r="E13" i="22"/>
  <c r="E14" i="22"/>
  <c r="J14" i="22"/>
  <c r="D14" i="22" s="1"/>
  <c r="M24" i="22"/>
  <c r="F26" i="22"/>
  <c r="F25" i="22" s="1"/>
  <c r="F24" i="22" s="1"/>
  <c r="G26" i="22"/>
  <c r="G25" i="22" s="1"/>
  <c r="G24" i="22" s="1"/>
  <c r="H26" i="22"/>
  <c r="H25" i="22" s="1"/>
  <c r="H24" i="22" s="1"/>
  <c r="I26" i="22"/>
  <c r="I25" i="22" s="1"/>
  <c r="I24" i="22" s="1"/>
  <c r="K26" i="22"/>
  <c r="K25" i="22" s="1"/>
  <c r="K24" i="22" s="1"/>
  <c r="L26" i="22"/>
  <c r="M26" i="22"/>
  <c r="D27" i="22"/>
  <c r="E27" i="22"/>
  <c r="E28" i="22"/>
  <c r="J28" i="22"/>
  <c r="D28" i="22" s="1"/>
  <c r="M28" i="22"/>
  <c r="D29" i="22"/>
  <c r="E29" i="22"/>
  <c r="E30" i="22"/>
  <c r="J30" i="22"/>
  <c r="D30" i="22" s="1"/>
  <c r="M32" i="22"/>
  <c r="F34" i="22"/>
  <c r="F33" i="22" s="1"/>
  <c r="F32" i="22" s="1"/>
  <c r="G34" i="22"/>
  <c r="G33" i="22" s="1"/>
  <c r="G32" i="22" s="1"/>
  <c r="H34" i="22"/>
  <c r="H33" i="22" s="1"/>
  <c r="H32" i="22" s="1"/>
  <c r="I34" i="22"/>
  <c r="I33" i="22" s="1"/>
  <c r="I32" i="22" s="1"/>
  <c r="M34" i="22"/>
  <c r="D35" i="22"/>
  <c r="E35" i="22"/>
  <c r="D37" i="22"/>
  <c r="E37" i="22"/>
  <c r="E38" i="22"/>
  <c r="J38" i="22"/>
  <c r="D38" i="22" s="1"/>
  <c r="E39" i="22"/>
  <c r="J39" i="22"/>
  <c r="D39" i="22" s="1"/>
  <c r="L41" i="22"/>
  <c r="M41" i="22"/>
  <c r="M43" i="22"/>
  <c r="J47" i="22"/>
  <c r="D47" i="22" s="1"/>
  <c r="J48" i="22"/>
  <c r="D48" i="22" s="1"/>
  <c r="M51" i="22"/>
  <c r="J55" i="22"/>
  <c r="D55" i="22" s="1"/>
  <c r="J56" i="22"/>
  <c r="D56" i="22" s="1"/>
  <c r="J57" i="22"/>
  <c r="D57" i="22" s="1"/>
  <c r="H58" i="22"/>
  <c r="E58" i="22" s="1"/>
  <c r="I58" i="22"/>
  <c r="F58" i="22" s="1"/>
  <c r="F41" i="22" s="1"/>
  <c r="F59" i="22"/>
  <c r="G59" i="22"/>
  <c r="D59" i="22" s="1"/>
  <c r="M59" i="22"/>
  <c r="G63" i="22"/>
  <c r="D63" i="22" s="1"/>
  <c r="M65" i="22"/>
  <c r="I67" i="22"/>
  <c r="I66" i="22" s="1"/>
  <c r="L67" i="22"/>
  <c r="L66" i="22" s="1"/>
  <c r="D68" i="22"/>
  <c r="E68" i="22"/>
  <c r="M69" i="22"/>
  <c r="M67" i="22" s="1"/>
  <c r="D70" i="22"/>
  <c r="E70" i="22"/>
  <c r="E71" i="22"/>
  <c r="G71" i="22"/>
  <c r="J71" i="22"/>
  <c r="E72" i="22"/>
  <c r="G72" i="22"/>
  <c r="J72" i="22"/>
  <c r="I74" i="22"/>
  <c r="J74" i="22"/>
  <c r="K74" i="22"/>
  <c r="L74" i="22"/>
  <c r="M74" i="22"/>
  <c r="F76" i="22"/>
  <c r="F75" i="22" s="1"/>
  <c r="F74" i="22" s="1"/>
  <c r="M78" i="22"/>
  <c r="M76" i="22" s="1"/>
  <c r="G79" i="22"/>
  <c r="E80" i="22"/>
  <c r="G80" i="22"/>
  <c r="D80" i="22" s="1"/>
  <c r="E81" i="22"/>
  <c r="G81" i="22"/>
  <c r="D81" i="22" s="1"/>
  <c r="G83" i="22"/>
  <c r="H83" i="22"/>
  <c r="I83" i="22"/>
  <c r="M83" i="22"/>
  <c r="K85" i="22"/>
  <c r="K84" i="22" s="1"/>
  <c r="E84" i="22" s="1"/>
  <c r="M85" i="22"/>
  <c r="D86" i="22"/>
  <c r="E86" i="22"/>
  <c r="E87" i="22"/>
  <c r="J87" i="22"/>
  <c r="J85" i="22" s="1"/>
  <c r="E89" i="22"/>
  <c r="J89" i="22"/>
  <c r="D89" i="22" s="1"/>
  <c r="M98" i="22"/>
  <c r="M100" i="22"/>
  <c r="D101" i="22"/>
  <c r="E101" i="22"/>
  <c r="E103" i="22"/>
  <c r="J103" i="22"/>
  <c r="D103" i="22" s="1"/>
  <c r="E104" i="22"/>
  <c r="J104" i="22"/>
  <c r="D104" i="22" s="1"/>
  <c r="E105" i="22"/>
  <c r="J105" i="22"/>
  <c r="D105" i="22" s="1"/>
  <c r="E106" i="22"/>
  <c r="J106" i="22"/>
  <c r="D106" i="22" s="1"/>
  <c r="M108" i="22"/>
  <c r="E114" i="22"/>
  <c r="J114" i="22"/>
  <c r="D114" i="22" s="1"/>
  <c r="E115" i="22"/>
  <c r="J115" i="22"/>
  <c r="D115" i="22" s="1"/>
  <c r="E116" i="22"/>
  <c r="J116" i="22"/>
  <c r="D116" i="22" s="1"/>
  <c r="F118" i="22"/>
  <c r="L118" i="22"/>
  <c r="M118" i="22"/>
  <c r="I120" i="22"/>
  <c r="M120" i="22"/>
  <c r="D121" i="22"/>
  <c r="E121" i="22"/>
  <c r="E123" i="22"/>
  <c r="G123" i="22"/>
  <c r="D123" i="22" s="1"/>
  <c r="E124" i="22"/>
  <c r="G124" i="22"/>
  <c r="D124" i="22" s="1"/>
  <c r="E125" i="22"/>
  <c r="G125" i="22"/>
  <c r="D125" i="22" s="1"/>
  <c r="E126" i="22"/>
  <c r="G126" i="22"/>
  <c r="D126" i="22" s="1"/>
  <c r="E127" i="22"/>
  <c r="G127" i="22"/>
  <c r="D127" i="22" s="1"/>
  <c r="M129" i="22"/>
  <c r="E130" i="22"/>
  <c r="J130" i="22"/>
  <c r="D130" i="22" s="1"/>
  <c r="M131" i="22"/>
  <c r="E132" i="22"/>
  <c r="J132" i="22"/>
  <c r="D132" i="22" s="1"/>
  <c r="E133" i="22"/>
  <c r="J133" i="22"/>
  <c r="D133" i="22" s="1"/>
  <c r="E134" i="22"/>
  <c r="J134" i="22"/>
  <c r="D134" i="22" s="1"/>
  <c r="M136" i="22"/>
  <c r="E137" i="22"/>
  <c r="G137" i="22"/>
  <c r="D137" i="22" s="1"/>
  <c r="M143" i="22"/>
  <c r="E144" i="22"/>
  <c r="G144" i="22"/>
  <c r="D144" i="22" s="1"/>
  <c r="E145" i="22"/>
  <c r="G145" i="22"/>
  <c r="D145" i="22" s="1"/>
  <c r="M151" i="22"/>
  <c r="M153" i="22"/>
  <c r="D154" i="22"/>
  <c r="E154" i="22"/>
  <c r="E156" i="22"/>
  <c r="J156" i="22"/>
  <c r="D156" i="22" s="1"/>
  <c r="E157" i="22"/>
  <c r="J157" i="22"/>
  <c r="D157" i="22" s="1"/>
  <c r="E158" i="22"/>
  <c r="J158" i="22"/>
  <c r="D158" i="22" s="1"/>
  <c r="M160" i="22"/>
  <c r="M162" i="22"/>
  <c r="E163" i="22"/>
  <c r="G163" i="22"/>
  <c r="D163" i="22" s="1"/>
  <c r="E165" i="22"/>
  <c r="G165" i="22"/>
  <c r="D165" i="22" s="1"/>
  <c r="E166" i="22"/>
  <c r="G166" i="22"/>
  <c r="D166" i="22" s="1"/>
  <c r="E167" i="22"/>
  <c r="G167" i="22"/>
  <c r="D167" i="22" s="1"/>
  <c r="E168" i="22"/>
  <c r="G168" i="22"/>
  <c r="D168" i="22" s="1"/>
  <c r="J169" i="22"/>
  <c r="J170" i="22"/>
  <c r="M170" i="22"/>
  <c r="E171" i="22"/>
  <c r="G171" i="22"/>
  <c r="J171" i="22"/>
  <c r="J172" i="22"/>
  <c r="E173" i="22"/>
  <c r="G173" i="22"/>
  <c r="J173" i="22"/>
  <c r="E174" i="22"/>
  <c r="G174" i="22"/>
  <c r="D174" i="22" s="1"/>
  <c r="E138" i="22"/>
  <c r="G138" i="22"/>
  <c r="D138" i="22" s="1"/>
  <c r="E78" i="22"/>
  <c r="E76" i="22" s="1"/>
  <c r="E75" i="22" s="1"/>
  <c r="E74" i="22" s="1"/>
  <c r="G69" i="22"/>
  <c r="G67" i="22" s="1"/>
  <c r="G66" i="22" s="1"/>
  <c r="E112" i="22"/>
  <c r="K67" i="22"/>
  <c r="K66" i="22" s="1"/>
  <c r="K65" i="22" s="1"/>
  <c r="J65" i="22" s="1"/>
  <c r="G78" i="22"/>
  <c r="D10" i="22"/>
  <c r="E69" i="22"/>
  <c r="D149" i="22"/>
  <c r="G136" i="22"/>
  <c r="G135" i="22" s="1"/>
  <c r="D135" i="22" s="1"/>
  <c r="H135" i="22"/>
  <c r="E135" i="22" s="1"/>
  <c r="G58" i="22" l="1"/>
  <c r="G41" i="22" s="1"/>
  <c r="M176" i="22"/>
  <c r="L176" i="22"/>
  <c r="H170" i="22"/>
  <c r="E170" i="22" s="1"/>
  <c r="E83" i="22"/>
  <c r="D83" i="22" s="1"/>
  <c r="G143" i="22"/>
  <c r="G142" i="22" s="1"/>
  <c r="D142" i="22" s="1"/>
  <c r="H142" i="22"/>
  <c r="E142" i="22" s="1"/>
  <c r="K83" i="22"/>
  <c r="J83" i="22" s="1"/>
  <c r="E172" i="22"/>
  <c r="E162" i="22"/>
  <c r="D71" i="22"/>
  <c r="E85" i="22"/>
  <c r="K146" i="22"/>
  <c r="H41" i="22"/>
  <c r="E122" i="22"/>
  <c r="J112" i="22"/>
  <c r="D112" i="22" s="1"/>
  <c r="D18" i="22"/>
  <c r="E131" i="22"/>
  <c r="I41" i="22"/>
  <c r="D17" i="22"/>
  <c r="D16" i="22" s="1"/>
  <c r="G164" i="22"/>
  <c r="D164" i="22" s="1"/>
  <c r="J155" i="22"/>
  <c r="G122" i="22"/>
  <c r="D122" i="22" s="1"/>
  <c r="E102" i="22"/>
  <c r="J102" i="22"/>
  <c r="D102" i="22" s="1"/>
  <c r="D87" i="22"/>
  <c r="G61" i="22"/>
  <c r="K51" i="22"/>
  <c r="K50" i="22" s="1"/>
  <c r="E45" i="22"/>
  <c r="E43" i="22" s="1"/>
  <c r="E42" i="22" s="1"/>
  <c r="J45" i="22"/>
  <c r="D45" i="22" s="1"/>
  <c r="D43" i="22" s="1"/>
  <c r="D42" i="22" s="1"/>
  <c r="J26" i="22"/>
  <c r="J25" i="22" s="1"/>
  <c r="J24" i="22" s="1"/>
  <c r="D12" i="22"/>
  <c r="F65" i="22"/>
  <c r="K153" i="22"/>
  <c r="K152" i="22" s="1"/>
  <c r="J131" i="22"/>
  <c r="D131" i="22" s="1"/>
  <c r="H161" i="22"/>
  <c r="K34" i="22"/>
  <c r="K33" i="22" s="1"/>
  <c r="K32" i="22" s="1"/>
  <c r="J36" i="22"/>
  <c r="J100" i="22"/>
  <c r="E100" i="22"/>
  <c r="K99" i="22"/>
  <c r="K98" i="22" s="1"/>
  <c r="J98" i="22" s="1"/>
  <c r="E120" i="22"/>
  <c r="G120" i="22"/>
  <c r="D120" i="22" s="1"/>
  <c r="E110" i="22"/>
  <c r="K109" i="22"/>
  <c r="E109" i="22" s="1"/>
  <c r="J110" i="22"/>
  <c r="J109" i="22" s="1"/>
  <c r="D109" i="22" s="1"/>
  <c r="E129" i="22"/>
  <c r="J129" i="22"/>
  <c r="J128" i="22" s="1"/>
  <c r="D128" i="22" s="1"/>
  <c r="H66" i="22"/>
  <c r="E67" i="22"/>
  <c r="D136" i="22"/>
  <c r="D171" i="22"/>
  <c r="G169" i="22"/>
  <c r="D169" i="22" s="1"/>
  <c r="D170" i="22"/>
  <c r="J67" i="22"/>
  <c r="J66" i="22" s="1"/>
  <c r="D66" i="22" s="1"/>
  <c r="D69" i="22"/>
  <c r="D173" i="22"/>
  <c r="D147" i="22"/>
  <c r="D172" i="22"/>
  <c r="D85" i="22"/>
  <c r="J84" i="22"/>
  <c r="G8" i="22"/>
  <c r="D9" i="22"/>
  <c r="D8" i="22" s="1"/>
  <c r="K42" i="22"/>
  <c r="J43" i="22"/>
  <c r="E9" i="22"/>
  <c r="E8" i="22" s="1"/>
  <c r="H8" i="22"/>
  <c r="D78" i="22"/>
  <c r="D76" i="22" s="1"/>
  <c r="D75" i="22" s="1"/>
  <c r="D74" i="22" s="1"/>
  <c r="G76" i="22"/>
  <c r="E25" i="22"/>
  <c r="E24" i="22" s="1"/>
  <c r="I8" i="22"/>
  <c r="F9" i="22"/>
  <c r="F8" i="22" s="1"/>
  <c r="F176" i="22" s="1"/>
  <c r="D72" i="22"/>
  <c r="E10" i="22"/>
  <c r="H119" i="22"/>
  <c r="E26" i="22"/>
  <c r="J53" i="22"/>
  <c r="D53" i="22" s="1"/>
  <c r="I176" i="22" l="1"/>
  <c r="E161" i="22"/>
  <c r="D58" i="22"/>
  <c r="H169" i="22"/>
  <c r="E169" i="22" s="1"/>
  <c r="E146" i="22"/>
  <c r="J146" i="22"/>
  <c r="D146" i="22" s="1"/>
  <c r="D143" i="22"/>
  <c r="E153" i="22"/>
  <c r="J51" i="22"/>
  <c r="J50" i="22" s="1"/>
  <c r="G162" i="22"/>
  <c r="D162" i="22" s="1"/>
  <c r="E51" i="22"/>
  <c r="E50" i="22" s="1"/>
  <c r="E41" i="22" s="1"/>
  <c r="E66" i="22"/>
  <c r="E65" i="22" s="1"/>
  <c r="D65" i="22" s="1"/>
  <c r="H65" i="22"/>
  <c r="D61" i="22"/>
  <c r="E34" i="22"/>
  <c r="E33" i="22" s="1"/>
  <c r="E32" i="22" s="1"/>
  <c r="D155" i="22"/>
  <c r="J153" i="22"/>
  <c r="D26" i="22"/>
  <c r="D25" i="22"/>
  <c r="D24" i="22" s="1"/>
  <c r="D36" i="22"/>
  <c r="J34" i="22"/>
  <c r="D110" i="22"/>
  <c r="J108" i="22"/>
  <c r="D108" i="22" s="1"/>
  <c r="G119" i="22"/>
  <c r="D119" i="22" s="1"/>
  <c r="E99" i="22"/>
  <c r="E98" i="22" s="1"/>
  <c r="D98" i="22" s="1"/>
  <c r="D100" i="22"/>
  <c r="J99" i="22"/>
  <c r="K118" i="22"/>
  <c r="J118" i="22" s="1"/>
  <c r="K108" i="22"/>
  <c r="E108" i="22" s="1"/>
  <c r="D129" i="22"/>
  <c r="D67" i="22"/>
  <c r="G75" i="22"/>
  <c r="G74" i="22" s="1"/>
  <c r="H118" i="22"/>
  <c r="E119" i="22"/>
  <c r="D84" i="22"/>
  <c r="K41" i="22"/>
  <c r="J42" i="22"/>
  <c r="E152" i="22"/>
  <c r="E151" i="22" s="1"/>
  <c r="K151" i="22"/>
  <c r="H160" i="22" l="1"/>
  <c r="G160" i="22" s="1"/>
  <c r="E160" i="22"/>
  <c r="D160" i="22" s="1"/>
  <c r="K176" i="22"/>
  <c r="D51" i="22"/>
  <c r="D50" i="22" s="1"/>
  <c r="D41" i="22" s="1"/>
  <c r="G65" i="22"/>
  <c r="H176" i="22"/>
  <c r="G161" i="22"/>
  <c r="D161" i="22" s="1"/>
  <c r="D153" i="22"/>
  <c r="J152" i="22"/>
  <c r="J33" i="22"/>
  <c r="D34" i="22"/>
  <c r="D99" i="22"/>
  <c r="G118" i="22"/>
  <c r="E118" i="22"/>
  <c r="E176" i="22" s="1"/>
  <c r="J41" i="22"/>
  <c r="G176" i="22" l="1"/>
  <c r="J151" i="22"/>
  <c r="D152" i="22"/>
  <c r="D151" i="22" s="1"/>
  <c r="J32" i="22"/>
  <c r="D33" i="22"/>
  <c r="D32" i="22" s="1"/>
  <c r="D118" i="22"/>
  <c r="J176" i="22" l="1"/>
  <c r="D176" i="22"/>
</calcChain>
</file>

<file path=xl/sharedStrings.xml><?xml version="1.0" encoding="utf-8"?>
<sst xmlns="http://schemas.openxmlformats.org/spreadsheetml/2006/main" count="181" uniqueCount="58">
  <si>
    <t>w tym:</t>
  </si>
  <si>
    <t>Ogółem</t>
  </si>
  <si>
    <t>Gmina</t>
  </si>
  <si>
    <t>Powiat</t>
  </si>
  <si>
    <t>Dział</t>
  </si>
  <si>
    <t>OGÓŁEM</t>
  </si>
  <si>
    <t>Gospodarka mieszkaniowa</t>
  </si>
  <si>
    <t>Administracja publiczna</t>
  </si>
  <si>
    <t>Bezpieczeństwo publiczne i ochrona przeciwpożarowa</t>
  </si>
  <si>
    <t>Działalność usługowa</t>
  </si>
  <si>
    <t>Urzędy naczelnych organów władzy państwowej, kontroli i ochrony prawa oraz sądownictwa</t>
  </si>
  <si>
    <t>Rozdział</t>
  </si>
  <si>
    <t>Treść</t>
  </si>
  <si>
    <t>RAZEM</t>
  </si>
  <si>
    <t>z ustawy</t>
  </si>
  <si>
    <t>z porozumień</t>
  </si>
  <si>
    <t>Gospodarka gruntami i nieruchomościami</t>
  </si>
  <si>
    <t>Komendy powiatowe Państwowej Straży Pożarnej</t>
  </si>
  <si>
    <t>70005</t>
  </si>
  <si>
    <t>Nadzór budowlany</t>
  </si>
  <si>
    <t>Urzędy wojewódzkie</t>
  </si>
  <si>
    <t>Urzędy naczelnych organów władzy państwowej, kontroli i ochrony prawa</t>
  </si>
  <si>
    <t>Ośrodki wsparcia</t>
  </si>
  <si>
    <t>Usługi opiekuńcze i specjalistyczne usługi opiekuńcze</t>
  </si>
  <si>
    <t>Pomoc społeczna</t>
  </si>
  <si>
    <t>Pozostałe zadania w zakresie polityki społecznej</t>
  </si>
  <si>
    <t>Wydatki bieżące</t>
  </si>
  <si>
    <t>Zespoły do spraw orzekania o niepełnosprawności</t>
  </si>
  <si>
    <t>Obrona narodowa</t>
  </si>
  <si>
    <t>Pozostałe wydatki obronne</t>
  </si>
  <si>
    <t>w zł</t>
  </si>
  <si>
    <t>Transport i łączność</t>
  </si>
  <si>
    <t>Cmentarze</t>
  </si>
  <si>
    <t>Kwalifikacja wojskowa</t>
  </si>
  <si>
    <t>Zadania w zakresie przeciwdziałania przemocy w rodzinie</t>
  </si>
  <si>
    <t>wydatki jednostek budżetowych</t>
  </si>
  <si>
    <t>z czego:</t>
  </si>
  <si>
    <t xml:space="preserve">     - wynagrodzenia i składki od nich naliczane</t>
  </si>
  <si>
    <t xml:space="preserve">     - wydatki związane z realizacją ich statutowych zadań</t>
  </si>
  <si>
    <t>dotacje na zadania bieżące</t>
  </si>
  <si>
    <t>świadczenia na rzecz osób fizycznych</t>
  </si>
  <si>
    <t>Zadania z zakresu geodezji i kartografii</t>
  </si>
  <si>
    <t>Ośrodki pomocy społecznej</t>
  </si>
  <si>
    <t>Rodzina</t>
  </si>
  <si>
    <t>Wymiar sprawiedliwości</t>
  </si>
  <si>
    <t>Nieodpłatna pomoc prawna</t>
  </si>
  <si>
    <t>Świadczenia rodzinne, świadczenie z funduszu alimentacyjnego oraz składki na ubezpieczenia emerytalne i rentowe z ubezpieczenia społecznego</t>
  </si>
  <si>
    <t>010</t>
  </si>
  <si>
    <t>Rolnictwo i łowiectwo</t>
  </si>
  <si>
    <t>01095</t>
  </si>
  <si>
    <t>Pozostala działalność</t>
  </si>
  <si>
    <t>Pomoc dla cudzoziemców</t>
  </si>
  <si>
    <r>
      <t xml:space="preserve">Składki na ubezpieczenie zdrowotne opłacane za osoby pobierające niektóre świadczenia rodzinne, </t>
    </r>
    <r>
      <rPr>
        <b/>
        <sz val="10"/>
        <color indexed="8"/>
        <rFont val="Times New Roman"/>
        <family val="1"/>
        <charset val="238"/>
      </rPr>
      <t>oraz za osoby pobierające zasiłki dla opiekunów</t>
    </r>
  </si>
  <si>
    <t>020</t>
  </si>
  <si>
    <t>02001</t>
  </si>
  <si>
    <t>Leśnictwo</t>
  </si>
  <si>
    <t>Gospodarka leśna</t>
  </si>
  <si>
    <t xml:space="preserve">3. Wydatki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</si>
</sst>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4" x14ac:knownFonts="1">
    <font>
      <sz val="10"/>
      <name val="Arial CE"/>
    </font>
    <font>
      <b/>
      <sz val="14"/>
      <name val="Times New Roman CE"/>
      <family val="1"/>
      <charset val="238"/>
    </font>
    <font>
      <sz val="9"/>
      <name val="Times New Roman CE"/>
      <family val="1"/>
      <charset val="238"/>
    </font>
    <font>
      <i/>
      <sz val="7"/>
      <name val="Times New Roman CE"/>
      <family val="1"/>
      <charset val="238"/>
    </font>
    <font>
      <sz val="10"/>
      <name val="Times New Roman CE"/>
      <family val="1"/>
      <charset val="238"/>
    </font>
    <font>
      <sz val="10"/>
      <name val="Arial CE"/>
      <charset val="238"/>
    </font>
    <font>
      <b/>
      <sz val="10"/>
      <name val="Times New Roman CE"/>
      <family val="1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b/>
      <sz val="10"/>
      <name val="Times New Roman CE"/>
      <charset val="238"/>
    </font>
    <font>
      <sz val="10"/>
      <name val="Times New Roman CE"/>
      <charset val="238"/>
    </font>
    <font>
      <i/>
      <sz val="10"/>
      <name val="Times New Roman"/>
      <family val="1"/>
      <charset val="238"/>
    </font>
    <font>
      <b/>
      <sz val="10"/>
      <color indexed="8"/>
      <name val="Times New Roman"/>
      <family val="1"/>
      <charset val="238"/>
    </font>
    <font>
      <b/>
      <sz val="10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4" fillId="0" borderId="0" xfId="1" applyFont="1"/>
    <xf numFmtId="0" fontId="4" fillId="0" borderId="0" xfId="1" applyFont="1" applyAlignment="1">
      <alignment horizontal="right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3" fillId="0" borderId="4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3" fillId="0" borderId="0" xfId="1" applyFont="1"/>
    <xf numFmtId="0" fontId="4" fillId="0" borderId="1" xfId="1" applyFont="1" applyBorder="1" applyAlignment="1">
      <alignment horizontal="left" vertical="center"/>
    </xf>
    <xf numFmtId="164" fontId="4" fillId="0" borderId="1" xfId="1" applyNumberFormat="1" applyFont="1" applyBorder="1" applyAlignment="1">
      <alignment vertical="center"/>
    </xf>
    <xf numFmtId="0" fontId="4" fillId="0" borderId="0" xfId="1" applyFont="1" applyAlignment="1">
      <alignment vertical="center" wrapText="1"/>
    </xf>
    <xf numFmtId="164" fontId="4" fillId="0" borderId="1" xfId="1" applyNumberFormat="1" applyFont="1" applyBorder="1" applyAlignment="1">
      <alignment vertical="center" wrapText="1"/>
    </xf>
    <xf numFmtId="0" fontId="4" fillId="0" borderId="3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right" vertical="center"/>
    </xf>
    <xf numFmtId="164" fontId="4" fillId="0" borderId="1" xfId="1" applyNumberFormat="1" applyFont="1" applyBorder="1" applyAlignment="1">
      <alignment horizontal="right" vertical="center" wrapText="1"/>
    </xf>
    <xf numFmtId="164" fontId="4" fillId="0" borderId="5" xfId="1" applyNumberFormat="1" applyFont="1" applyBorder="1" applyAlignment="1">
      <alignment horizontal="right" vertical="center" wrapText="1"/>
    </xf>
    <xf numFmtId="164" fontId="4" fillId="0" borderId="5" xfId="1" applyNumberFormat="1" applyFont="1" applyBorder="1" applyAlignment="1">
      <alignment horizontal="right" vertical="center"/>
    </xf>
    <xf numFmtId="0" fontId="2" fillId="0" borderId="0" xfId="1" applyFont="1"/>
    <xf numFmtId="0" fontId="6" fillId="0" borderId="6" xfId="1" quotePrefix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6" xfId="1" applyFont="1" applyBorder="1" applyAlignment="1">
      <alignment horizontal="left" vertical="center"/>
    </xf>
    <xf numFmtId="164" fontId="6" fillId="0" borderId="6" xfId="1" applyNumberFormat="1" applyFont="1" applyBorder="1" applyAlignment="1">
      <alignment horizontal="right" vertical="center"/>
    </xf>
    <xf numFmtId="164" fontId="6" fillId="0" borderId="6" xfId="1" applyNumberFormat="1" applyFont="1" applyBorder="1" applyAlignment="1">
      <alignment vertical="center"/>
    </xf>
    <xf numFmtId="0" fontId="6" fillId="0" borderId="6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left" vertical="center" wrapText="1"/>
    </xf>
    <xf numFmtId="164" fontId="6" fillId="0" borderId="6" xfId="1" applyNumberFormat="1" applyFont="1" applyBorder="1" applyAlignment="1">
      <alignment horizontal="right" vertical="center" wrapText="1"/>
    </xf>
    <xf numFmtId="164" fontId="6" fillId="0" borderId="6" xfId="1" applyNumberFormat="1" applyFont="1" applyBorder="1" applyAlignment="1">
      <alignment vertical="center" wrapText="1"/>
    </xf>
    <xf numFmtId="0" fontId="6" fillId="0" borderId="6" xfId="0" applyFont="1" applyBorder="1" applyAlignment="1" applyProtection="1">
      <alignment vertical="center" wrapText="1"/>
      <protection locked="0"/>
    </xf>
    <xf numFmtId="164" fontId="6" fillId="0" borderId="4" xfId="1" applyNumberFormat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left" vertical="center"/>
    </xf>
    <xf numFmtId="164" fontId="6" fillId="0" borderId="8" xfId="1" applyNumberFormat="1" applyFont="1" applyBorder="1" applyAlignment="1">
      <alignment horizontal="right" vertical="center"/>
    </xf>
    <xf numFmtId="0" fontId="1" fillId="0" borderId="0" xfId="1" applyFont="1" applyAlignment="1">
      <alignment horizontal="left"/>
    </xf>
    <xf numFmtId="0" fontId="6" fillId="0" borderId="1" xfId="1" quotePrefix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164" fontId="6" fillId="0" borderId="0" xfId="1" applyNumberFormat="1" applyFont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3" fontId="8" fillId="0" borderId="9" xfId="0" applyNumberFormat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0" fontId="4" fillId="0" borderId="0" xfId="1" applyFont="1" applyBorder="1" applyAlignment="1">
      <alignment vertical="center"/>
    </xf>
    <xf numFmtId="164" fontId="10" fillId="0" borderId="1" xfId="1" applyNumberFormat="1" applyFont="1" applyBorder="1" applyAlignment="1">
      <alignment horizontal="right" vertical="center" wrapText="1"/>
    </xf>
    <xf numFmtId="164" fontId="10" fillId="0" borderId="1" xfId="1" applyNumberFormat="1" applyFont="1" applyBorder="1" applyAlignment="1">
      <alignment vertical="center" wrapText="1"/>
    </xf>
    <xf numFmtId="164" fontId="4" fillId="0" borderId="2" xfId="1" applyNumberFormat="1" applyFont="1" applyBorder="1" applyAlignment="1">
      <alignment horizontal="right" vertical="center"/>
    </xf>
    <xf numFmtId="0" fontId="2" fillId="0" borderId="10" xfId="1" applyFont="1" applyBorder="1" applyAlignment="1"/>
    <xf numFmtId="3" fontId="11" fillId="0" borderId="0" xfId="0" applyNumberFormat="1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left" vertical="center" wrapText="1"/>
    </xf>
    <xf numFmtId="164" fontId="4" fillId="0" borderId="2" xfId="1" applyNumberFormat="1" applyFont="1" applyBorder="1" applyAlignment="1">
      <alignment vertical="center"/>
    </xf>
    <xf numFmtId="0" fontId="6" fillId="0" borderId="2" xfId="1" applyFont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164" fontId="4" fillId="0" borderId="1" xfId="1" applyNumberFormat="1" applyFont="1" applyFill="1" applyBorder="1" applyAlignment="1">
      <alignment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164" fontId="4" fillId="0" borderId="1" xfId="1" applyNumberFormat="1" applyFont="1" applyFill="1" applyBorder="1" applyAlignment="1">
      <alignment vertical="center"/>
    </xf>
    <xf numFmtId="0" fontId="9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4" fillId="0" borderId="3" xfId="1" applyFont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 wrapText="1"/>
    </xf>
    <xf numFmtId="0" fontId="4" fillId="0" borderId="12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right" vertical="center" wrapText="1"/>
    </xf>
    <xf numFmtId="164" fontId="4" fillId="0" borderId="13" xfId="1" applyNumberFormat="1" applyFont="1" applyBorder="1" applyAlignment="1">
      <alignment horizontal="right" vertical="center"/>
    </xf>
    <xf numFmtId="164" fontId="9" fillId="0" borderId="6" xfId="1" applyNumberFormat="1" applyFont="1" applyBorder="1" applyAlignment="1">
      <alignment horizontal="right" vertical="center"/>
    </xf>
    <xf numFmtId="3" fontId="11" fillId="0" borderId="14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justify" vertical="center"/>
    </xf>
    <xf numFmtId="0" fontId="2" fillId="0" borderId="1" xfId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right" vertical="center"/>
    </xf>
    <xf numFmtId="164" fontId="9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 wrapText="1"/>
    </xf>
    <xf numFmtId="164" fontId="9" fillId="0" borderId="1" xfId="1" applyNumberFormat="1" applyFont="1" applyBorder="1" applyAlignment="1">
      <alignment horizontal="right" vertical="center" wrapText="1"/>
    </xf>
    <xf numFmtId="0" fontId="4" fillId="0" borderId="0" xfId="1" applyFont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right" vertical="center" wrapText="1"/>
    </xf>
    <xf numFmtId="164" fontId="9" fillId="0" borderId="1" xfId="1" applyNumberFormat="1" applyFont="1" applyFill="1" applyBorder="1" applyAlignment="1">
      <alignment vertical="center" wrapText="1"/>
    </xf>
    <xf numFmtId="0" fontId="4" fillId="0" borderId="0" xfId="1" applyFont="1" applyFill="1" applyAlignment="1">
      <alignment vertical="center" wrapText="1"/>
    </xf>
    <xf numFmtId="164" fontId="4" fillId="0" borderId="5" xfId="1" applyNumberFormat="1" applyFont="1" applyFill="1" applyBorder="1" applyAlignment="1">
      <alignment horizontal="right" vertical="center" wrapText="1"/>
    </xf>
    <xf numFmtId="164" fontId="10" fillId="0" borderId="1" xfId="1" applyNumberFormat="1" applyFont="1" applyBorder="1" applyAlignment="1">
      <alignment horizontal="right" vertical="center"/>
    </xf>
    <xf numFmtId="3" fontId="7" fillId="0" borderId="14" xfId="0" applyNumberFormat="1" applyFont="1" applyFill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left" vertical="center"/>
    </xf>
    <xf numFmtId="164" fontId="10" fillId="0" borderId="5" xfId="1" applyNumberFormat="1" applyFont="1" applyBorder="1" applyAlignment="1">
      <alignment horizontal="right" vertical="center" wrapText="1"/>
    </xf>
    <xf numFmtId="0" fontId="4" fillId="0" borderId="2" xfId="1" applyFont="1" applyBorder="1" applyAlignment="1">
      <alignment horizontal="left" vertical="center"/>
    </xf>
    <xf numFmtId="3" fontId="7" fillId="0" borderId="2" xfId="0" applyNumberFormat="1" applyFont="1" applyFill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left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</cellXfs>
  <cellStyles count="2">
    <cellStyle name="Normalny" xfId="0" builtinId="0"/>
    <cellStyle name="Normalny_Zadania zlecone 00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31"/>
  <dimension ref="A1:M212"/>
  <sheetViews>
    <sheetView showGridLines="0" tabSelected="1" zoomScale="120" zoomScaleNormal="120" zoomScaleSheetLayoutView="80" workbookViewId="0">
      <selection activeCell="C15" sqref="C15"/>
    </sheetView>
  </sheetViews>
  <sheetFormatPr defaultRowHeight="12.75" x14ac:dyDescent="0.2"/>
  <cols>
    <col min="1" max="1" width="5" style="1" customWidth="1"/>
    <col min="2" max="2" width="6.7109375" style="1" customWidth="1"/>
    <col min="3" max="3" width="45.28515625" style="1" customWidth="1"/>
    <col min="4" max="4" width="11" style="1" customWidth="1"/>
    <col min="5" max="5" width="10.7109375" style="1" customWidth="1"/>
    <col min="6" max="6" width="9" style="1" customWidth="1"/>
    <col min="7" max="7" width="10.7109375" style="1" customWidth="1"/>
    <col min="8" max="8" width="10.28515625" style="1" customWidth="1"/>
    <col min="9" max="9" width="9.42578125" style="1" customWidth="1"/>
    <col min="10" max="11" width="10" style="1" customWidth="1"/>
    <col min="12" max="12" width="9.140625" style="1" customWidth="1"/>
    <col min="13" max="13" width="11" style="1" hidden="1" customWidth="1"/>
    <col min="14" max="16384" width="9.140625" style="1"/>
  </cols>
  <sheetData>
    <row r="1" spans="1:13" ht="14.25" customHeight="1" x14ac:dyDescent="0.3">
      <c r="A1" s="35" t="s">
        <v>57</v>
      </c>
    </row>
    <row r="2" spans="1:13" ht="8.25" customHeight="1" x14ac:dyDescent="0.2">
      <c r="L2" s="2" t="s">
        <v>30</v>
      </c>
    </row>
    <row r="3" spans="1:13" s="20" customFormat="1" ht="15" customHeight="1" x14ac:dyDescent="0.2">
      <c r="A3" s="112" t="s">
        <v>4</v>
      </c>
      <c r="B3" s="112" t="s">
        <v>11</v>
      </c>
      <c r="C3" s="112" t="s">
        <v>12</v>
      </c>
      <c r="D3" s="103" t="s">
        <v>13</v>
      </c>
      <c r="E3" s="104"/>
      <c r="F3" s="104"/>
      <c r="G3" s="103" t="s">
        <v>2</v>
      </c>
      <c r="H3" s="104"/>
      <c r="I3" s="104"/>
      <c r="J3" s="103" t="s">
        <v>3</v>
      </c>
      <c r="K3" s="104"/>
      <c r="L3" s="105"/>
      <c r="M3" s="53"/>
    </row>
    <row r="4" spans="1:13" s="20" customFormat="1" ht="14.25" customHeight="1" x14ac:dyDescent="0.2">
      <c r="A4" s="113"/>
      <c r="B4" s="113"/>
      <c r="C4" s="113"/>
      <c r="D4" s="101" t="s">
        <v>1</v>
      </c>
      <c r="E4" s="106" t="s">
        <v>0</v>
      </c>
      <c r="F4" s="107"/>
      <c r="G4" s="101" t="s">
        <v>1</v>
      </c>
      <c r="H4" s="106" t="s">
        <v>0</v>
      </c>
      <c r="I4" s="107"/>
      <c r="J4" s="101" t="s">
        <v>1</v>
      </c>
      <c r="K4" s="106" t="s">
        <v>0</v>
      </c>
      <c r="L4" s="107"/>
      <c r="M4" s="53"/>
    </row>
    <row r="5" spans="1:13" s="20" customFormat="1" ht="12.75" customHeight="1" x14ac:dyDescent="0.2">
      <c r="A5" s="113"/>
      <c r="B5" s="113"/>
      <c r="C5" s="113"/>
      <c r="D5" s="108"/>
      <c r="E5" s="101" t="s">
        <v>14</v>
      </c>
      <c r="F5" s="101" t="s">
        <v>15</v>
      </c>
      <c r="G5" s="108"/>
      <c r="H5" s="101" t="s">
        <v>14</v>
      </c>
      <c r="I5" s="101" t="s">
        <v>15</v>
      </c>
      <c r="J5" s="108"/>
      <c r="K5" s="101" t="s">
        <v>14</v>
      </c>
      <c r="L5" s="101" t="s">
        <v>15</v>
      </c>
      <c r="M5" s="101" t="s">
        <v>15</v>
      </c>
    </row>
    <row r="6" spans="1:13" s="20" customFormat="1" ht="9" customHeight="1" x14ac:dyDescent="0.2">
      <c r="A6" s="114"/>
      <c r="B6" s="114"/>
      <c r="C6" s="114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10" customFormat="1" ht="14.25" customHeight="1" x14ac:dyDescent="0.1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9">
        <v>7</v>
      </c>
      <c r="H7" s="9">
        <v>8</v>
      </c>
      <c r="I7" s="9">
        <v>9</v>
      </c>
      <c r="J7" s="9">
        <v>10</v>
      </c>
      <c r="K7" s="9">
        <v>11</v>
      </c>
      <c r="L7" s="9">
        <v>12</v>
      </c>
      <c r="M7" s="9">
        <v>12</v>
      </c>
    </row>
    <row r="8" spans="1:13" s="7" customFormat="1" ht="13.5" customHeight="1" x14ac:dyDescent="0.2">
      <c r="A8" s="21" t="s">
        <v>47</v>
      </c>
      <c r="B8" s="22"/>
      <c r="C8" s="23" t="s">
        <v>48</v>
      </c>
      <c r="D8" s="24">
        <f>SUM(D9)</f>
        <v>40890</v>
      </c>
      <c r="E8" s="24">
        <f t="shared" ref="E8:K8" si="0">SUM(E9)</f>
        <v>40890</v>
      </c>
      <c r="F8" s="24">
        <f t="shared" si="0"/>
        <v>0</v>
      </c>
      <c r="G8" s="24">
        <f t="shared" si="0"/>
        <v>0</v>
      </c>
      <c r="H8" s="24">
        <f t="shared" si="0"/>
        <v>0</v>
      </c>
      <c r="I8" s="24">
        <f t="shared" si="0"/>
        <v>0</v>
      </c>
      <c r="J8" s="24">
        <f t="shared" si="0"/>
        <v>40890</v>
      </c>
      <c r="K8" s="24">
        <f t="shared" si="0"/>
        <v>40890</v>
      </c>
      <c r="L8" s="24"/>
      <c r="M8" s="25">
        <f>SUM(M9)</f>
        <v>0</v>
      </c>
    </row>
    <row r="9" spans="1:13" s="7" customFormat="1" ht="13.5" customHeight="1" x14ac:dyDescent="0.2">
      <c r="A9" s="3"/>
      <c r="B9" s="36" t="s">
        <v>49</v>
      </c>
      <c r="C9" s="37" t="s">
        <v>50</v>
      </c>
      <c r="D9" s="80">
        <f>SUM(G9,J9)</f>
        <v>40890</v>
      </c>
      <c r="E9" s="80">
        <f>SUM(H9,K9)</f>
        <v>40890</v>
      </c>
      <c r="F9" s="80">
        <f>SUM(I9,L9)</f>
        <v>0</v>
      </c>
      <c r="G9" s="80">
        <f t="shared" ref="G9:M9" si="1">SUM(G10)</f>
        <v>0</v>
      </c>
      <c r="H9" s="80">
        <f t="shared" si="1"/>
        <v>0</v>
      </c>
      <c r="I9" s="80">
        <f t="shared" si="1"/>
        <v>0</v>
      </c>
      <c r="J9" s="80">
        <f t="shared" si="1"/>
        <v>40890</v>
      </c>
      <c r="K9" s="80">
        <f t="shared" si="1"/>
        <v>40890</v>
      </c>
      <c r="L9" s="80"/>
      <c r="M9" s="16">
        <f t="shared" si="1"/>
        <v>0</v>
      </c>
    </row>
    <row r="10" spans="1:13" s="7" customFormat="1" ht="13.5" customHeight="1" x14ac:dyDescent="0.2">
      <c r="A10" s="3"/>
      <c r="B10" s="36"/>
      <c r="C10" s="38" t="s">
        <v>26</v>
      </c>
      <c r="D10" s="91">
        <f t="shared" ref="D10:E14" si="2">SUM(G10,J10)</f>
        <v>40890</v>
      </c>
      <c r="E10" s="91">
        <f t="shared" si="2"/>
        <v>40890</v>
      </c>
      <c r="F10" s="16">
        <f t="shared" ref="F10:K10" si="3">SUM(F12)</f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40890</v>
      </c>
      <c r="K10" s="16">
        <f t="shared" si="3"/>
        <v>40890</v>
      </c>
      <c r="L10" s="16"/>
      <c r="M10" s="12"/>
    </row>
    <row r="11" spans="1:13" s="7" customFormat="1" x14ac:dyDescent="0.2">
      <c r="A11" s="3"/>
      <c r="B11" s="36"/>
      <c r="C11" s="38" t="s">
        <v>0</v>
      </c>
      <c r="D11" s="91">
        <f t="shared" si="2"/>
        <v>0</v>
      </c>
      <c r="E11" s="91">
        <f t="shared" si="2"/>
        <v>0</v>
      </c>
      <c r="F11" s="16"/>
      <c r="G11" s="12"/>
      <c r="H11" s="12"/>
      <c r="I11" s="12"/>
      <c r="J11" s="12"/>
      <c r="K11" s="12"/>
      <c r="L11" s="12"/>
      <c r="M11" s="12"/>
    </row>
    <row r="12" spans="1:13" s="7" customFormat="1" ht="13.5" customHeight="1" x14ac:dyDescent="0.2">
      <c r="A12" s="3"/>
      <c r="B12" s="36"/>
      <c r="C12" s="38" t="s">
        <v>35</v>
      </c>
      <c r="D12" s="91">
        <f t="shared" si="2"/>
        <v>40890</v>
      </c>
      <c r="E12" s="91">
        <f t="shared" si="2"/>
        <v>40890</v>
      </c>
      <c r="F12" s="12">
        <f>SUM(I12,L12)</f>
        <v>0</v>
      </c>
      <c r="G12" s="12"/>
      <c r="H12" s="12"/>
      <c r="I12" s="12"/>
      <c r="J12" s="12">
        <f>SUM(K12:L12)</f>
        <v>40890</v>
      </c>
      <c r="K12" s="12">
        <v>40890</v>
      </c>
      <c r="L12" s="12"/>
      <c r="M12" s="12"/>
    </row>
    <row r="13" spans="1:13" s="7" customFormat="1" x14ac:dyDescent="0.2">
      <c r="A13" s="3"/>
      <c r="B13" s="36"/>
      <c r="C13" s="38" t="s">
        <v>36</v>
      </c>
      <c r="D13" s="91">
        <f t="shared" si="2"/>
        <v>0</v>
      </c>
      <c r="E13" s="91">
        <f t="shared" si="2"/>
        <v>0</v>
      </c>
      <c r="F13" s="16"/>
      <c r="G13" s="12"/>
      <c r="H13" s="12"/>
      <c r="I13" s="12"/>
      <c r="J13" s="12"/>
      <c r="K13" s="12"/>
      <c r="L13" s="12"/>
      <c r="M13" s="12"/>
    </row>
    <row r="14" spans="1:13" s="7" customFormat="1" ht="13.5" customHeight="1" x14ac:dyDescent="0.2">
      <c r="A14" s="3"/>
      <c r="B14" s="36"/>
      <c r="C14" s="54" t="s">
        <v>37</v>
      </c>
      <c r="D14" s="91">
        <f t="shared" si="2"/>
        <v>40890</v>
      </c>
      <c r="E14" s="91">
        <f t="shared" si="2"/>
        <v>40890</v>
      </c>
      <c r="F14" s="16"/>
      <c r="G14" s="12"/>
      <c r="H14" s="12"/>
      <c r="I14" s="12"/>
      <c r="J14" s="12">
        <f>SUM(K14)</f>
        <v>40890</v>
      </c>
      <c r="K14" s="12">
        <v>40890</v>
      </c>
      <c r="L14" s="12"/>
      <c r="M14" s="12"/>
    </row>
    <row r="15" spans="1:13" s="7" customFormat="1" ht="6.75" customHeight="1" x14ac:dyDescent="0.2">
      <c r="A15" s="3"/>
      <c r="B15" s="36"/>
      <c r="C15" s="54"/>
      <c r="D15" s="91"/>
      <c r="E15" s="91"/>
      <c r="F15" s="16"/>
      <c r="G15" s="12"/>
      <c r="H15" s="12"/>
      <c r="I15" s="12"/>
      <c r="J15" s="12"/>
      <c r="K15" s="12"/>
      <c r="L15" s="12"/>
      <c r="M15" s="12"/>
    </row>
    <row r="16" spans="1:13" s="7" customFormat="1" ht="13.5" customHeight="1" x14ac:dyDescent="0.2">
      <c r="A16" s="21" t="s">
        <v>53</v>
      </c>
      <c r="B16" s="22"/>
      <c r="C16" s="23" t="s">
        <v>55</v>
      </c>
      <c r="D16" s="24">
        <f>SUM(D17)</f>
        <v>7527</v>
      </c>
      <c r="E16" s="24">
        <f>SUM(E17)</f>
        <v>7527</v>
      </c>
      <c r="F16" s="24">
        <f t="shared" ref="F16:K17" si="4">SUM(F17)</f>
        <v>0</v>
      </c>
      <c r="G16" s="24">
        <f t="shared" si="4"/>
        <v>0</v>
      </c>
      <c r="H16" s="24">
        <f t="shared" si="4"/>
        <v>0</v>
      </c>
      <c r="I16" s="24">
        <f t="shared" si="4"/>
        <v>0</v>
      </c>
      <c r="J16" s="24">
        <f t="shared" si="4"/>
        <v>7527</v>
      </c>
      <c r="K16" s="24">
        <f t="shared" si="4"/>
        <v>7527</v>
      </c>
      <c r="L16" s="24"/>
      <c r="M16" s="25">
        <f>SUM(M17)</f>
        <v>0</v>
      </c>
    </row>
    <row r="17" spans="1:13" s="7" customFormat="1" ht="13.5" customHeight="1" x14ac:dyDescent="0.2">
      <c r="A17" s="3"/>
      <c r="B17" s="36" t="s">
        <v>54</v>
      </c>
      <c r="C17" s="37" t="s">
        <v>56</v>
      </c>
      <c r="D17" s="80">
        <f t="shared" ref="D17:D22" si="5">SUM(G17,J17)</f>
        <v>7527</v>
      </c>
      <c r="E17" s="80">
        <f t="shared" ref="E17:E22" si="6">SUM(H17,K17)</f>
        <v>7527</v>
      </c>
      <c r="F17" s="80">
        <f t="shared" si="4"/>
        <v>0</v>
      </c>
      <c r="G17" s="80">
        <f t="shared" si="4"/>
        <v>0</v>
      </c>
      <c r="H17" s="80">
        <f t="shared" si="4"/>
        <v>0</v>
      </c>
      <c r="I17" s="80">
        <f t="shared" si="4"/>
        <v>0</v>
      </c>
      <c r="J17" s="80">
        <f t="shared" si="4"/>
        <v>7527</v>
      </c>
      <c r="K17" s="80">
        <f t="shared" si="4"/>
        <v>7527</v>
      </c>
      <c r="L17" s="80"/>
      <c r="M17" s="12"/>
    </row>
    <row r="18" spans="1:13" s="7" customFormat="1" ht="13.5" customHeight="1" x14ac:dyDescent="0.2">
      <c r="A18" s="3"/>
      <c r="B18" s="36"/>
      <c r="C18" s="38" t="s">
        <v>26</v>
      </c>
      <c r="D18" s="91">
        <f t="shared" si="5"/>
        <v>7527</v>
      </c>
      <c r="E18" s="91">
        <f t="shared" si="6"/>
        <v>7527</v>
      </c>
      <c r="F18" s="16">
        <f t="shared" ref="F18:L18" si="7">SUM(F20)</f>
        <v>0</v>
      </c>
      <c r="G18" s="16">
        <f t="shared" si="7"/>
        <v>0</v>
      </c>
      <c r="H18" s="16">
        <f t="shared" si="7"/>
        <v>0</v>
      </c>
      <c r="I18" s="16">
        <f t="shared" si="7"/>
        <v>0</v>
      </c>
      <c r="J18" s="16">
        <f t="shared" si="7"/>
        <v>7527</v>
      </c>
      <c r="K18" s="16">
        <f t="shared" si="7"/>
        <v>7527</v>
      </c>
      <c r="L18" s="16">
        <f t="shared" si="7"/>
        <v>0</v>
      </c>
      <c r="M18" s="16">
        <f>M17</f>
        <v>0</v>
      </c>
    </row>
    <row r="19" spans="1:13" s="7" customFormat="1" x14ac:dyDescent="0.2">
      <c r="A19" s="3"/>
      <c r="B19" s="36"/>
      <c r="C19" s="38" t="s">
        <v>0</v>
      </c>
      <c r="D19" s="91">
        <f t="shared" si="5"/>
        <v>0</v>
      </c>
      <c r="E19" s="91">
        <f t="shared" si="6"/>
        <v>0</v>
      </c>
      <c r="F19" s="16"/>
      <c r="G19" s="16"/>
      <c r="H19" s="16"/>
      <c r="I19" s="16"/>
      <c r="J19" s="16"/>
      <c r="K19" s="16"/>
      <c r="L19" s="16"/>
      <c r="M19" s="16"/>
    </row>
    <row r="20" spans="1:13" s="7" customFormat="1" ht="13.5" customHeight="1" x14ac:dyDescent="0.2">
      <c r="A20" s="3"/>
      <c r="B20" s="40"/>
      <c r="C20" s="39" t="s">
        <v>35</v>
      </c>
      <c r="D20" s="91">
        <f t="shared" si="5"/>
        <v>7527</v>
      </c>
      <c r="E20" s="91">
        <f t="shared" si="6"/>
        <v>7527</v>
      </c>
      <c r="F20" s="12"/>
      <c r="G20" s="12"/>
      <c r="H20" s="12"/>
      <c r="I20" s="12"/>
      <c r="J20" s="12">
        <f>SUM(K20:L20)</f>
        <v>7527</v>
      </c>
      <c r="K20" s="12">
        <v>7527</v>
      </c>
      <c r="L20" s="12"/>
      <c r="M20" s="16">
        <f>M22</f>
        <v>0</v>
      </c>
    </row>
    <row r="21" spans="1:13" s="7" customFormat="1" x14ac:dyDescent="0.2">
      <c r="A21" s="3"/>
      <c r="B21" s="40"/>
      <c r="C21" s="54" t="s">
        <v>36</v>
      </c>
      <c r="D21" s="91">
        <f t="shared" si="5"/>
        <v>0</v>
      </c>
      <c r="E21" s="91">
        <f t="shared" si="6"/>
        <v>0</v>
      </c>
      <c r="F21" s="12"/>
      <c r="G21" s="12"/>
      <c r="H21" s="12"/>
      <c r="I21" s="12"/>
      <c r="J21" s="12"/>
      <c r="K21" s="12"/>
      <c r="L21" s="12"/>
      <c r="M21" s="12"/>
    </row>
    <row r="22" spans="1:13" s="7" customFormat="1" ht="13.5" customHeight="1" x14ac:dyDescent="0.2">
      <c r="A22" s="98"/>
      <c r="B22" s="40"/>
      <c r="C22" s="54" t="s">
        <v>38</v>
      </c>
      <c r="D22" s="91">
        <f t="shared" si="5"/>
        <v>7527</v>
      </c>
      <c r="E22" s="91">
        <f t="shared" si="6"/>
        <v>7527</v>
      </c>
      <c r="F22" s="16"/>
      <c r="G22" s="12"/>
      <c r="H22" s="12"/>
      <c r="I22" s="12"/>
      <c r="J22" s="12">
        <f>SUM(K22:L22)</f>
        <v>7527</v>
      </c>
      <c r="K22" s="12">
        <v>7527</v>
      </c>
      <c r="L22" s="12"/>
      <c r="M22" s="12"/>
    </row>
    <row r="23" spans="1:13" s="7" customFormat="1" ht="6.75" customHeight="1" x14ac:dyDescent="0.2">
      <c r="A23" s="3"/>
      <c r="B23" s="36"/>
      <c r="C23" s="54"/>
      <c r="D23" s="16"/>
      <c r="E23" s="16"/>
      <c r="F23" s="16"/>
      <c r="G23" s="12"/>
      <c r="H23" s="12"/>
      <c r="I23" s="12"/>
      <c r="J23" s="12"/>
      <c r="K23" s="12"/>
      <c r="L23" s="12"/>
      <c r="M23" s="12"/>
    </row>
    <row r="24" spans="1:13" s="7" customFormat="1" ht="13.5" customHeight="1" x14ac:dyDescent="0.2">
      <c r="A24" s="21">
        <v>600</v>
      </c>
      <c r="B24" s="22"/>
      <c r="C24" s="23" t="s">
        <v>31</v>
      </c>
      <c r="D24" s="24">
        <f>SUM(D25)</f>
        <v>46509</v>
      </c>
      <c r="E24" s="24">
        <f>SUM(E25)</f>
        <v>46509</v>
      </c>
      <c r="F24" s="24">
        <f t="shared" ref="F24:K25" si="8">SUM(F25)</f>
        <v>0</v>
      </c>
      <c r="G24" s="24">
        <f t="shared" si="8"/>
        <v>0</v>
      </c>
      <c r="H24" s="24">
        <f t="shared" si="8"/>
        <v>0</v>
      </c>
      <c r="I24" s="24">
        <f t="shared" si="8"/>
        <v>0</v>
      </c>
      <c r="J24" s="24">
        <f t="shared" si="8"/>
        <v>46509</v>
      </c>
      <c r="K24" s="24">
        <f t="shared" si="8"/>
        <v>46509</v>
      </c>
      <c r="L24" s="24"/>
      <c r="M24" s="25">
        <f>SUM(M25)</f>
        <v>0</v>
      </c>
    </row>
    <row r="25" spans="1:13" s="7" customFormat="1" ht="13.5" customHeight="1" x14ac:dyDescent="0.2">
      <c r="A25" s="3"/>
      <c r="B25" s="36">
        <v>60095</v>
      </c>
      <c r="C25" s="37" t="s">
        <v>50</v>
      </c>
      <c r="D25" s="80">
        <f t="shared" ref="D25:E30" si="9">SUM(G25,J25)</f>
        <v>46509</v>
      </c>
      <c r="E25" s="80">
        <f t="shared" si="9"/>
        <v>46509</v>
      </c>
      <c r="F25" s="80">
        <f t="shared" si="8"/>
        <v>0</v>
      </c>
      <c r="G25" s="80">
        <f t="shared" si="8"/>
        <v>0</v>
      </c>
      <c r="H25" s="80">
        <f t="shared" si="8"/>
        <v>0</v>
      </c>
      <c r="I25" s="80">
        <f t="shared" si="8"/>
        <v>0</v>
      </c>
      <c r="J25" s="80">
        <f t="shared" si="8"/>
        <v>46509</v>
      </c>
      <c r="K25" s="80">
        <f t="shared" si="8"/>
        <v>46509</v>
      </c>
      <c r="L25" s="80"/>
      <c r="M25" s="12"/>
    </row>
    <row r="26" spans="1:13" s="7" customFormat="1" ht="13.5" customHeight="1" x14ac:dyDescent="0.2">
      <c r="A26" s="3"/>
      <c r="B26" s="36"/>
      <c r="C26" s="38" t="s">
        <v>26</v>
      </c>
      <c r="D26" s="91">
        <f t="shared" si="9"/>
        <v>46509</v>
      </c>
      <c r="E26" s="91">
        <f t="shared" si="9"/>
        <v>46509</v>
      </c>
      <c r="F26" s="16">
        <f t="shared" ref="F26:L26" si="10">SUM(F28)</f>
        <v>0</v>
      </c>
      <c r="G26" s="16">
        <f t="shared" si="10"/>
        <v>0</v>
      </c>
      <c r="H26" s="16">
        <f t="shared" si="10"/>
        <v>0</v>
      </c>
      <c r="I26" s="16">
        <f t="shared" si="10"/>
        <v>0</v>
      </c>
      <c r="J26" s="16">
        <f t="shared" si="10"/>
        <v>46509</v>
      </c>
      <c r="K26" s="16">
        <f t="shared" si="10"/>
        <v>46509</v>
      </c>
      <c r="L26" s="16">
        <f t="shared" si="10"/>
        <v>0</v>
      </c>
      <c r="M26" s="16">
        <f>M25</f>
        <v>0</v>
      </c>
    </row>
    <row r="27" spans="1:13" s="7" customFormat="1" x14ac:dyDescent="0.2">
      <c r="A27" s="3"/>
      <c r="B27" s="36"/>
      <c r="C27" s="38" t="s">
        <v>0</v>
      </c>
      <c r="D27" s="91">
        <f t="shared" si="9"/>
        <v>0</v>
      </c>
      <c r="E27" s="91">
        <f t="shared" si="9"/>
        <v>0</v>
      </c>
      <c r="F27" s="16"/>
      <c r="G27" s="16"/>
      <c r="H27" s="16"/>
      <c r="I27" s="16"/>
      <c r="J27" s="16"/>
      <c r="K27" s="16"/>
      <c r="L27" s="16"/>
      <c r="M27" s="16"/>
    </row>
    <row r="28" spans="1:13" s="7" customFormat="1" ht="13.5" customHeight="1" x14ac:dyDescent="0.2">
      <c r="A28" s="3"/>
      <c r="B28" s="40"/>
      <c r="C28" s="39" t="s">
        <v>35</v>
      </c>
      <c r="D28" s="91">
        <f t="shared" si="9"/>
        <v>46509</v>
      </c>
      <c r="E28" s="91">
        <f t="shared" si="9"/>
        <v>46509</v>
      </c>
      <c r="F28" s="12"/>
      <c r="G28" s="12"/>
      <c r="H28" s="12"/>
      <c r="I28" s="12"/>
      <c r="J28" s="12">
        <f>SUM(K28:L28)</f>
        <v>46509</v>
      </c>
      <c r="K28" s="12">
        <v>46509</v>
      </c>
      <c r="L28" s="12"/>
      <c r="M28" s="16">
        <f>M30</f>
        <v>0</v>
      </c>
    </row>
    <row r="29" spans="1:13" s="7" customFormat="1" x14ac:dyDescent="0.2">
      <c r="A29" s="3"/>
      <c r="B29" s="40"/>
      <c r="C29" s="54" t="s">
        <v>36</v>
      </c>
      <c r="D29" s="91">
        <f t="shared" si="9"/>
        <v>0</v>
      </c>
      <c r="E29" s="91">
        <f t="shared" si="9"/>
        <v>0</v>
      </c>
      <c r="F29" s="12"/>
      <c r="G29" s="12"/>
      <c r="H29" s="12"/>
      <c r="I29" s="12"/>
      <c r="J29" s="12"/>
      <c r="K29" s="12"/>
      <c r="L29" s="12"/>
      <c r="M29" s="12"/>
    </row>
    <row r="30" spans="1:13" s="7" customFormat="1" ht="13.5" customHeight="1" x14ac:dyDescent="0.2">
      <c r="A30" s="79"/>
      <c r="B30" s="40"/>
      <c r="C30" s="54" t="s">
        <v>37</v>
      </c>
      <c r="D30" s="91">
        <f t="shared" si="9"/>
        <v>46509</v>
      </c>
      <c r="E30" s="91">
        <f t="shared" si="9"/>
        <v>46509</v>
      </c>
      <c r="F30" s="16"/>
      <c r="G30" s="12"/>
      <c r="H30" s="12"/>
      <c r="I30" s="12"/>
      <c r="J30" s="12">
        <f>SUM(K30:L30)</f>
        <v>46509</v>
      </c>
      <c r="K30" s="12">
        <v>46509</v>
      </c>
      <c r="L30" s="12"/>
      <c r="M30" s="12"/>
    </row>
    <row r="31" spans="1:13" s="7" customFormat="1" ht="6.75" customHeight="1" x14ac:dyDescent="0.2">
      <c r="A31" s="3"/>
      <c r="B31" s="40"/>
      <c r="C31" s="55"/>
      <c r="D31" s="16"/>
      <c r="E31" s="16"/>
      <c r="F31" s="16"/>
      <c r="G31" s="12"/>
      <c r="H31" s="12"/>
      <c r="I31" s="12"/>
      <c r="J31" s="12"/>
      <c r="K31" s="12"/>
      <c r="L31" s="12"/>
      <c r="M31" s="12"/>
    </row>
    <row r="32" spans="1:13" s="7" customFormat="1" ht="13.5" customHeight="1" x14ac:dyDescent="0.2">
      <c r="A32" s="22">
        <v>700</v>
      </c>
      <c r="B32" s="22"/>
      <c r="C32" s="23" t="s">
        <v>6</v>
      </c>
      <c r="D32" s="24">
        <f t="shared" ref="D32:K33" si="11">SUM(D33)</f>
        <v>7750905</v>
      </c>
      <c r="E32" s="24">
        <f t="shared" si="11"/>
        <v>7750905</v>
      </c>
      <c r="F32" s="24">
        <f t="shared" si="11"/>
        <v>0</v>
      </c>
      <c r="G32" s="24">
        <f t="shared" si="11"/>
        <v>0</v>
      </c>
      <c r="H32" s="24">
        <f t="shared" si="11"/>
        <v>0</v>
      </c>
      <c r="I32" s="24">
        <f t="shared" si="11"/>
        <v>0</v>
      </c>
      <c r="J32" s="24">
        <f t="shared" si="11"/>
        <v>7750905</v>
      </c>
      <c r="K32" s="24">
        <f t="shared" si="11"/>
        <v>7750905</v>
      </c>
      <c r="L32" s="24"/>
      <c r="M32" s="25">
        <f>SUM(M33)</f>
        <v>0</v>
      </c>
    </row>
    <row r="33" spans="1:13" s="7" customFormat="1" ht="13.5" customHeight="1" x14ac:dyDescent="0.2">
      <c r="A33" s="3"/>
      <c r="B33" s="36" t="s">
        <v>18</v>
      </c>
      <c r="C33" s="37" t="s">
        <v>16</v>
      </c>
      <c r="D33" s="80">
        <f>SUM(G33,J33)</f>
        <v>7750905</v>
      </c>
      <c r="E33" s="80">
        <f>SUM(E34)</f>
        <v>7750905</v>
      </c>
      <c r="F33" s="80">
        <f t="shared" si="11"/>
        <v>0</v>
      </c>
      <c r="G33" s="80">
        <f t="shared" si="11"/>
        <v>0</v>
      </c>
      <c r="H33" s="80">
        <f t="shared" si="11"/>
        <v>0</v>
      </c>
      <c r="I33" s="80">
        <f t="shared" si="11"/>
        <v>0</v>
      </c>
      <c r="J33" s="80">
        <f t="shared" si="11"/>
        <v>7750905</v>
      </c>
      <c r="K33" s="80">
        <f t="shared" si="11"/>
        <v>7750905</v>
      </c>
      <c r="L33" s="80"/>
      <c r="M33" s="12"/>
    </row>
    <row r="34" spans="1:13" s="7" customFormat="1" ht="13.5" customHeight="1" x14ac:dyDescent="0.2">
      <c r="A34" s="3"/>
      <c r="B34" s="36"/>
      <c r="C34" s="38" t="s">
        <v>26</v>
      </c>
      <c r="D34" s="91">
        <f t="shared" ref="D34:D39" si="12">SUM(G34,J34)</f>
        <v>7750905</v>
      </c>
      <c r="E34" s="16">
        <f t="shared" ref="E34:E39" si="13">SUM(H34,K34)</f>
        <v>7750905</v>
      </c>
      <c r="F34" s="16">
        <f t="shared" ref="F34:K34" si="14">SUM(F36)</f>
        <v>0</v>
      </c>
      <c r="G34" s="16">
        <f t="shared" si="14"/>
        <v>0</v>
      </c>
      <c r="H34" s="16">
        <f t="shared" si="14"/>
        <v>0</v>
      </c>
      <c r="I34" s="16">
        <f t="shared" si="14"/>
        <v>0</v>
      </c>
      <c r="J34" s="16">
        <f t="shared" si="14"/>
        <v>7750905</v>
      </c>
      <c r="K34" s="16">
        <f t="shared" si="14"/>
        <v>7750905</v>
      </c>
      <c r="L34" s="16"/>
      <c r="M34" s="16">
        <f>M36</f>
        <v>0</v>
      </c>
    </row>
    <row r="35" spans="1:13" s="7" customFormat="1" x14ac:dyDescent="0.2">
      <c r="A35" s="3"/>
      <c r="B35" s="36"/>
      <c r="C35" s="38" t="s">
        <v>0</v>
      </c>
      <c r="D35" s="91">
        <f t="shared" si="12"/>
        <v>0</v>
      </c>
      <c r="E35" s="16">
        <f t="shared" si="13"/>
        <v>0</v>
      </c>
      <c r="F35" s="16"/>
      <c r="G35" s="12"/>
      <c r="H35" s="12"/>
      <c r="I35" s="12"/>
      <c r="J35" s="12"/>
      <c r="K35" s="12"/>
      <c r="L35" s="12"/>
      <c r="M35" s="16"/>
    </row>
    <row r="36" spans="1:13" s="7" customFormat="1" ht="13.5" customHeight="1" x14ac:dyDescent="0.2">
      <c r="A36" s="3"/>
      <c r="B36" s="36"/>
      <c r="C36" s="39" t="s">
        <v>35</v>
      </c>
      <c r="D36" s="91">
        <f t="shared" si="12"/>
        <v>7750905</v>
      </c>
      <c r="E36" s="16">
        <f t="shared" si="13"/>
        <v>7750905</v>
      </c>
      <c r="F36" s="12"/>
      <c r="G36" s="12"/>
      <c r="H36" s="12"/>
      <c r="I36" s="12"/>
      <c r="J36" s="12">
        <f>SUM(K36:L36)</f>
        <v>7750905</v>
      </c>
      <c r="K36" s="12">
        <f>SUM(K38:K39)</f>
        <v>7750905</v>
      </c>
      <c r="L36" s="12"/>
      <c r="M36" s="16"/>
    </row>
    <row r="37" spans="1:13" s="7" customFormat="1" x14ac:dyDescent="0.2">
      <c r="A37" s="3"/>
      <c r="B37" s="36"/>
      <c r="C37" s="54" t="s">
        <v>36</v>
      </c>
      <c r="D37" s="91">
        <f t="shared" si="12"/>
        <v>0</v>
      </c>
      <c r="E37" s="16">
        <f t="shared" si="13"/>
        <v>0</v>
      </c>
      <c r="F37" s="16"/>
      <c r="G37" s="16"/>
      <c r="H37" s="16"/>
      <c r="I37" s="16"/>
      <c r="J37" s="16"/>
      <c r="K37" s="16"/>
      <c r="L37" s="16"/>
      <c r="M37" s="16"/>
    </row>
    <row r="38" spans="1:13" s="7" customFormat="1" ht="13.5" customHeight="1" x14ac:dyDescent="0.2">
      <c r="A38" s="3"/>
      <c r="B38" s="36"/>
      <c r="C38" s="54" t="s">
        <v>37</v>
      </c>
      <c r="D38" s="91">
        <f t="shared" si="12"/>
        <v>4632000</v>
      </c>
      <c r="E38" s="16">
        <f t="shared" si="13"/>
        <v>4632000</v>
      </c>
      <c r="F38" s="16"/>
      <c r="G38" s="16"/>
      <c r="H38" s="16"/>
      <c r="I38" s="16"/>
      <c r="J38" s="12">
        <f>SUM(K38:L38)</f>
        <v>4632000</v>
      </c>
      <c r="K38" s="60">
        <v>4632000</v>
      </c>
      <c r="L38" s="60"/>
      <c r="M38" s="16"/>
    </row>
    <row r="39" spans="1:13" s="7" customFormat="1" ht="13.5" customHeight="1" x14ac:dyDescent="0.2">
      <c r="A39" s="3"/>
      <c r="B39" s="36"/>
      <c r="C39" s="54" t="s">
        <v>38</v>
      </c>
      <c r="D39" s="91">
        <f t="shared" si="12"/>
        <v>3118905</v>
      </c>
      <c r="E39" s="16">
        <f t="shared" si="13"/>
        <v>3118905</v>
      </c>
      <c r="F39" s="16"/>
      <c r="G39" s="16"/>
      <c r="H39" s="16"/>
      <c r="I39" s="16"/>
      <c r="J39" s="12">
        <f>SUM(K39:L39)</f>
        <v>3118905</v>
      </c>
      <c r="K39" s="60">
        <v>3118905</v>
      </c>
      <c r="L39" s="60"/>
      <c r="M39" s="16"/>
    </row>
    <row r="40" spans="1:13" s="7" customFormat="1" ht="6.75" customHeight="1" x14ac:dyDescent="0.2">
      <c r="A40" s="4"/>
      <c r="B40" s="4"/>
      <c r="C40" s="95"/>
      <c r="D40" s="52"/>
      <c r="E40" s="52"/>
      <c r="F40" s="52"/>
      <c r="G40" s="56"/>
      <c r="H40" s="56"/>
      <c r="I40" s="56"/>
      <c r="J40" s="56"/>
      <c r="K40" s="56"/>
      <c r="L40" s="56"/>
      <c r="M40" s="12"/>
    </row>
    <row r="41" spans="1:13" s="7" customFormat="1" ht="13.5" customHeight="1" x14ac:dyDescent="0.2">
      <c r="A41" s="22">
        <v>710</v>
      </c>
      <c r="B41" s="22"/>
      <c r="C41" s="23" t="s">
        <v>9</v>
      </c>
      <c r="D41" s="24">
        <f t="shared" ref="D41:L41" si="15">SUM(D42,D50,D58)</f>
        <v>7862872</v>
      </c>
      <c r="E41" s="24">
        <f t="shared" si="15"/>
        <v>7767372</v>
      </c>
      <c r="F41" s="24">
        <f t="shared" si="15"/>
        <v>95500</v>
      </c>
      <c r="G41" s="24">
        <f t="shared" si="15"/>
        <v>95500</v>
      </c>
      <c r="H41" s="24">
        <f t="shared" si="15"/>
        <v>0</v>
      </c>
      <c r="I41" s="24">
        <f t="shared" si="15"/>
        <v>95500</v>
      </c>
      <c r="J41" s="24">
        <f t="shared" si="15"/>
        <v>7767372</v>
      </c>
      <c r="K41" s="24">
        <f t="shared" si="15"/>
        <v>7767372</v>
      </c>
      <c r="L41" s="24">
        <f t="shared" si="15"/>
        <v>0</v>
      </c>
      <c r="M41" s="24" t="e">
        <f>M42+#REF!+M50+M58</f>
        <v>#REF!</v>
      </c>
    </row>
    <row r="42" spans="1:13" s="7" customFormat="1" ht="13.5" customHeight="1" x14ac:dyDescent="0.2">
      <c r="A42" s="3"/>
      <c r="B42" s="40">
        <v>71012</v>
      </c>
      <c r="C42" s="62" t="s">
        <v>41</v>
      </c>
      <c r="D42" s="80">
        <f>SUM(D43)</f>
        <v>723666</v>
      </c>
      <c r="E42" s="80">
        <f>SUM(E43)</f>
        <v>723666</v>
      </c>
      <c r="F42" s="16"/>
      <c r="G42" s="12"/>
      <c r="H42" s="12"/>
      <c r="I42" s="12"/>
      <c r="J42" s="81">
        <f>SUM(K42:L42)</f>
        <v>723666</v>
      </c>
      <c r="K42" s="81">
        <f>SUM(K43)</f>
        <v>723666</v>
      </c>
      <c r="L42" s="12"/>
      <c r="M42" s="12"/>
    </row>
    <row r="43" spans="1:13" s="7" customFormat="1" ht="13.5" customHeight="1" x14ac:dyDescent="0.2">
      <c r="A43" s="3"/>
      <c r="B43" s="40"/>
      <c r="C43" s="38" t="s">
        <v>26</v>
      </c>
      <c r="D43" s="16">
        <f>SUM(D45)</f>
        <v>723666</v>
      </c>
      <c r="E43" s="16">
        <f>SUM(E45)</f>
        <v>723666</v>
      </c>
      <c r="F43" s="16"/>
      <c r="G43" s="16"/>
      <c r="H43" s="16"/>
      <c r="I43" s="16"/>
      <c r="J43" s="16">
        <f>SUM(K43:L43)</f>
        <v>723666</v>
      </c>
      <c r="K43" s="16">
        <f>SUM(K45)</f>
        <v>723666</v>
      </c>
      <c r="L43" s="16"/>
      <c r="M43" s="16">
        <f>M42</f>
        <v>0</v>
      </c>
    </row>
    <row r="44" spans="1:13" s="7" customFormat="1" x14ac:dyDescent="0.2">
      <c r="A44" s="3"/>
      <c r="B44" s="40"/>
      <c r="C44" s="38" t="s">
        <v>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s="7" customFormat="1" ht="13.5" customHeight="1" x14ac:dyDescent="0.2">
      <c r="A45" s="3"/>
      <c r="B45" s="40"/>
      <c r="C45" s="39" t="s">
        <v>35</v>
      </c>
      <c r="D45" s="12">
        <f t="shared" ref="D45:E48" si="16">SUM(G45,J45)</f>
        <v>723666</v>
      </c>
      <c r="E45" s="12">
        <f t="shared" si="16"/>
        <v>723666</v>
      </c>
      <c r="F45" s="16"/>
      <c r="G45" s="16"/>
      <c r="H45" s="16"/>
      <c r="I45" s="16"/>
      <c r="J45" s="16">
        <f>SUM(K45:L45)</f>
        <v>723666</v>
      </c>
      <c r="K45" s="16">
        <f>SUM(K47:K48)</f>
        <v>723666</v>
      </c>
      <c r="L45" s="16"/>
      <c r="M45" s="16"/>
    </row>
    <row r="46" spans="1:13" s="7" customFormat="1" x14ac:dyDescent="0.2">
      <c r="A46" s="3"/>
      <c r="B46" s="40"/>
      <c r="C46" s="54" t="s">
        <v>36</v>
      </c>
      <c r="D46" s="12">
        <f t="shared" si="16"/>
        <v>0</v>
      </c>
      <c r="E46" s="12">
        <f t="shared" si="16"/>
        <v>0</v>
      </c>
      <c r="F46" s="16"/>
      <c r="G46" s="16"/>
      <c r="H46" s="16"/>
      <c r="I46" s="16"/>
      <c r="J46" s="16"/>
      <c r="K46" s="16"/>
      <c r="L46" s="16"/>
      <c r="M46" s="16"/>
    </row>
    <row r="47" spans="1:13" s="7" customFormat="1" ht="13.5" customHeight="1" x14ac:dyDescent="0.2">
      <c r="A47" s="3"/>
      <c r="B47" s="40"/>
      <c r="C47" s="54" t="s">
        <v>37</v>
      </c>
      <c r="D47" s="12">
        <f t="shared" si="16"/>
        <v>683666</v>
      </c>
      <c r="E47" s="12">
        <f t="shared" si="16"/>
        <v>683666</v>
      </c>
      <c r="F47" s="16"/>
      <c r="G47" s="16"/>
      <c r="H47" s="16"/>
      <c r="I47" s="16"/>
      <c r="J47" s="12">
        <f>SUM(K47:L47)</f>
        <v>683666</v>
      </c>
      <c r="K47" s="16">
        <v>683666</v>
      </c>
      <c r="L47" s="16"/>
      <c r="M47" s="16"/>
    </row>
    <row r="48" spans="1:13" s="49" customFormat="1" ht="13.5" customHeight="1" x14ac:dyDescent="0.2">
      <c r="A48" s="3"/>
      <c r="B48" s="40"/>
      <c r="C48" s="54" t="s">
        <v>38</v>
      </c>
      <c r="D48" s="12">
        <f t="shared" si="16"/>
        <v>40000</v>
      </c>
      <c r="E48" s="12">
        <f t="shared" si="16"/>
        <v>40000</v>
      </c>
      <c r="F48" s="16"/>
      <c r="G48" s="16"/>
      <c r="H48" s="16"/>
      <c r="I48" s="16"/>
      <c r="J48" s="12">
        <f>SUM(K48:L48)</f>
        <v>40000</v>
      </c>
      <c r="K48" s="16">
        <v>40000</v>
      </c>
      <c r="L48" s="16"/>
      <c r="M48" s="16"/>
    </row>
    <row r="49" spans="1:13" s="49" customFormat="1" ht="6.75" customHeight="1" x14ac:dyDescent="0.2">
      <c r="A49" s="3"/>
      <c r="B49" s="40"/>
      <c r="C49" s="54"/>
      <c r="D49" s="12"/>
      <c r="E49" s="12"/>
      <c r="F49" s="16"/>
      <c r="G49" s="16"/>
      <c r="H49" s="16"/>
      <c r="I49" s="16"/>
      <c r="J49" s="12"/>
      <c r="K49" s="16"/>
      <c r="L49" s="16"/>
      <c r="M49" s="16"/>
    </row>
    <row r="50" spans="1:13" s="7" customFormat="1" ht="13.5" customHeight="1" x14ac:dyDescent="0.2">
      <c r="A50" s="3"/>
      <c r="B50" s="40">
        <v>71015</v>
      </c>
      <c r="C50" s="37" t="s">
        <v>19</v>
      </c>
      <c r="D50" s="80">
        <f>SUM(D51)</f>
        <v>7043706</v>
      </c>
      <c r="E50" s="80">
        <f>SUM(E51)</f>
        <v>7043706</v>
      </c>
      <c r="F50" s="16"/>
      <c r="G50" s="12"/>
      <c r="H50" s="12"/>
      <c r="I50" s="12"/>
      <c r="J50" s="81">
        <f>SUM(J51)</f>
        <v>7043706</v>
      </c>
      <c r="K50" s="81">
        <f>SUM(K51)</f>
        <v>7043706</v>
      </c>
      <c r="L50" s="12"/>
      <c r="M50" s="12"/>
    </row>
    <row r="51" spans="1:13" s="7" customFormat="1" ht="13.5" customHeight="1" x14ac:dyDescent="0.2">
      <c r="A51" s="3"/>
      <c r="B51" s="40"/>
      <c r="C51" s="38" t="s">
        <v>26</v>
      </c>
      <c r="D51" s="16">
        <f>SUM(G51,J51)</f>
        <v>7043706</v>
      </c>
      <c r="E51" s="16">
        <f>H51+K51</f>
        <v>7043706</v>
      </c>
      <c r="F51" s="16"/>
      <c r="G51" s="16"/>
      <c r="H51" s="16"/>
      <c r="I51" s="16"/>
      <c r="J51" s="16">
        <f>SUM(K51:L51)</f>
        <v>7043706</v>
      </c>
      <c r="K51" s="16">
        <f>K53+K57</f>
        <v>7043706</v>
      </c>
      <c r="L51" s="16"/>
      <c r="M51" s="16" t="e">
        <f>M50-#REF!</f>
        <v>#REF!</v>
      </c>
    </row>
    <row r="52" spans="1:13" s="7" customFormat="1" x14ac:dyDescent="0.2">
      <c r="A52" s="3"/>
      <c r="B52" s="40"/>
      <c r="C52" s="38" t="s">
        <v>0</v>
      </c>
      <c r="D52" s="16"/>
      <c r="E52" s="16"/>
      <c r="F52" s="16"/>
      <c r="G52" s="12"/>
      <c r="H52" s="12"/>
      <c r="I52" s="12"/>
      <c r="J52" s="12"/>
      <c r="K52" s="12"/>
      <c r="L52" s="12"/>
      <c r="M52" s="12"/>
    </row>
    <row r="53" spans="1:13" s="7" customFormat="1" ht="13.5" customHeight="1" x14ac:dyDescent="0.2">
      <c r="A53" s="3"/>
      <c r="B53" s="40"/>
      <c r="C53" s="39" t="s">
        <v>35</v>
      </c>
      <c r="D53" s="12">
        <f>SUM(G53,J53)</f>
        <v>7024706</v>
      </c>
      <c r="E53" s="16">
        <f>H53+K53</f>
        <v>7024706</v>
      </c>
      <c r="F53" s="16"/>
      <c r="G53" s="16"/>
      <c r="H53" s="16"/>
      <c r="I53" s="16"/>
      <c r="J53" s="16">
        <f>SUM(K53:L53)</f>
        <v>7024706</v>
      </c>
      <c r="K53" s="16">
        <f>SUM(K55:K56)</f>
        <v>7024706</v>
      </c>
      <c r="L53" s="16"/>
      <c r="M53" s="12"/>
    </row>
    <row r="54" spans="1:13" s="7" customFormat="1" x14ac:dyDescent="0.2">
      <c r="A54" s="3"/>
      <c r="B54" s="40"/>
      <c r="C54" s="54" t="s">
        <v>36</v>
      </c>
      <c r="D54" s="12">
        <f>SUM(G54,J54)</f>
        <v>0</v>
      </c>
      <c r="E54" s="12">
        <f>SUM(H54,K54)</f>
        <v>0</v>
      </c>
      <c r="F54" s="16"/>
      <c r="G54" s="12"/>
      <c r="H54" s="12"/>
      <c r="I54" s="12"/>
      <c r="J54" s="12"/>
      <c r="K54" s="12"/>
      <c r="L54" s="12"/>
      <c r="M54" s="12"/>
    </row>
    <row r="55" spans="1:13" s="49" customFormat="1" ht="13.5" customHeight="1" x14ac:dyDescent="0.2">
      <c r="A55" s="3"/>
      <c r="B55" s="40"/>
      <c r="C55" s="54" t="s">
        <v>37</v>
      </c>
      <c r="D55" s="12">
        <f>SUM(G55,J55)</f>
        <v>6677022</v>
      </c>
      <c r="E55" s="12">
        <f>SUM(H55,K55)</f>
        <v>6677022</v>
      </c>
      <c r="F55" s="16"/>
      <c r="G55" s="12"/>
      <c r="H55" s="12"/>
      <c r="I55" s="12"/>
      <c r="J55" s="12">
        <f>SUM(K55)</f>
        <v>6677022</v>
      </c>
      <c r="K55" s="12">
        <v>6677022</v>
      </c>
      <c r="L55" s="12"/>
      <c r="M55" s="12"/>
    </row>
    <row r="56" spans="1:13" s="7" customFormat="1" ht="13.5" customHeight="1" x14ac:dyDescent="0.2">
      <c r="A56" s="3"/>
      <c r="B56" s="40"/>
      <c r="C56" s="54" t="s">
        <v>38</v>
      </c>
      <c r="D56" s="12">
        <f>SUM(G56,J56)</f>
        <v>347684</v>
      </c>
      <c r="E56" s="12">
        <f>SUM(H56,K56)</f>
        <v>347684</v>
      </c>
      <c r="F56" s="16"/>
      <c r="G56" s="12"/>
      <c r="H56" s="12"/>
      <c r="I56" s="12"/>
      <c r="J56" s="12">
        <f>SUM(K56)</f>
        <v>347684</v>
      </c>
      <c r="K56" s="12">
        <v>347684</v>
      </c>
      <c r="L56" s="12"/>
      <c r="M56" s="12"/>
    </row>
    <row r="57" spans="1:13" s="7" customFormat="1" ht="13.5" customHeight="1" x14ac:dyDescent="0.2">
      <c r="A57" s="3"/>
      <c r="B57" s="40"/>
      <c r="C57" s="39" t="s">
        <v>40</v>
      </c>
      <c r="D57" s="12">
        <f>SUM(G57,J57)</f>
        <v>19000</v>
      </c>
      <c r="E57" s="12">
        <f>SUM(H57,K57)</f>
        <v>19000</v>
      </c>
      <c r="F57" s="16"/>
      <c r="G57" s="12"/>
      <c r="H57" s="12"/>
      <c r="I57" s="12"/>
      <c r="J57" s="12">
        <f>SUM(K57)</f>
        <v>19000</v>
      </c>
      <c r="K57" s="12">
        <v>19000</v>
      </c>
      <c r="L57" s="12"/>
      <c r="M57" s="12"/>
    </row>
    <row r="58" spans="1:13" s="7" customFormat="1" ht="13.5" customHeight="1" x14ac:dyDescent="0.2">
      <c r="A58" s="3"/>
      <c r="B58" s="40">
        <v>71035</v>
      </c>
      <c r="C58" s="37" t="s">
        <v>32</v>
      </c>
      <c r="D58" s="80">
        <f t="shared" ref="D58:D63" si="17">SUM(G58)</f>
        <v>95500</v>
      </c>
      <c r="E58" s="16">
        <f>SUM(H58,K58)</f>
        <v>0</v>
      </c>
      <c r="F58" s="80">
        <f t="shared" ref="F58:F63" si="18">SUM(I58,L58)</f>
        <v>95500</v>
      </c>
      <c r="G58" s="81">
        <f>SUM(G59)</f>
        <v>95500</v>
      </c>
      <c r="H58" s="81">
        <f>SUM(H59)</f>
        <v>0</v>
      </c>
      <c r="I58" s="81">
        <f>SUM(I59)</f>
        <v>95500</v>
      </c>
      <c r="J58" s="12"/>
      <c r="K58" s="12"/>
      <c r="L58" s="12"/>
      <c r="M58" s="12"/>
    </row>
    <row r="59" spans="1:13" s="7" customFormat="1" ht="13.5" customHeight="1" x14ac:dyDescent="0.2">
      <c r="A59" s="3"/>
      <c r="B59" s="40"/>
      <c r="C59" s="38" t="s">
        <v>26</v>
      </c>
      <c r="D59" s="16">
        <f t="shared" si="17"/>
        <v>95500</v>
      </c>
      <c r="E59" s="16"/>
      <c r="F59" s="16">
        <f t="shared" si="18"/>
        <v>95500</v>
      </c>
      <c r="G59" s="16">
        <f>SUM(H59:I59)</f>
        <v>95500</v>
      </c>
      <c r="H59" s="16"/>
      <c r="I59" s="16">
        <f>I61</f>
        <v>95500</v>
      </c>
      <c r="J59" s="16"/>
      <c r="K59" s="16"/>
      <c r="L59" s="16"/>
      <c r="M59" s="16">
        <f>M58</f>
        <v>0</v>
      </c>
    </row>
    <row r="60" spans="1:13" s="7" customFormat="1" ht="12.75" customHeight="1" x14ac:dyDescent="0.2">
      <c r="A60" s="3"/>
      <c r="B60" s="40"/>
      <c r="C60" s="38" t="s">
        <v>0</v>
      </c>
      <c r="D60" s="16">
        <f t="shared" si="17"/>
        <v>0</v>
      </c>
      <c r="E60" s="16"/>
      <c r="F60" s="16">
        <f t="shared" si="18"/>
        <v>0</v>
      </c>
      <c r="G60" s="16">
        <f>SUM(H60:I60)</f>
        <v>0</v>
      </c>
      <c r="H60" s="12"/>
      <c r="I60" s="12"/>
      <c r="J60" s="12"/>
      <c r="K60" s="12"/>
      <c r="L60" s="12"/>
      <c r="M60" s="12"/>
    </row>
    <row r="61" spans="1:13" s="7" customFormat="1" ht="14.25" customHeight="1" x14ac:dyDescent="0.2">
      <c r="A61" s="3"/>
      <c r="B61" s="40"/>
      <c r="C61" s="39" t="s">
        <v>35</v>
      </c>
      <c r="D61" s="16">
        <f t="shared" si="17"/>
        <v>95500</v>
      </c>
      <c r="E61" s="16"/>
      <c r="F61" s="16">
        <f t="shared" si="18"/>
        <v>95500</v>
      </c>
      <c r="G61" s="16">
        <f>SUM(H61:I61)</f>
        <v>95500</v>
      </c>
      <c r="H61" s="12"/>
      <c r="I61" s="12">
        <v>95500</v>
      </c>
      <c r="J61" s="12"/>
      <c r="K61" s="12"/>
      <c r="L61" s="12"/>
      <c r="M61" s="12"/>
    </row>
    <row r="62" spans="1:13" s="7" customFormat="1" ht="12.75" customHeight="1" x14ac:dyDescent="0.2">
      <c r="A62" s="3"/>
      <c r="B62" s="40"/>
      <c r="C62" s="54" t="s">
        <v>36</v>
      </c>
      <c r="D62" s="16">
        <f t="shared" si="17"/>
        <v>0</v>
      </c>
      <c r="E62" s="16"/>
      <c r="F62" s="16">
        <f t="shared" si="18"/>
        <v>0</v>
      </c>
      <c r="G62" s="16">
        <f>SUM(H62:I62)</f>
        <v>0</v>
      </c>
      <c r="H62" s="12"/>
      <c r="I62" s="12"/>
      <c r="J62" s="12"/>
      <c r="K62" s="12"/>
      <c r="L62" s="12"/>
      <c r="M62" s="12"/>
    </row>
    <row r="63" spans="1:13" s="7" customFormat="1" ht="13.5" customHeight="1" x14ac:dyDescent="0.2">
      <c r="A63" s="3"/>
      <c r="B63" s="40"/>
      <c r="C63" s="54" t="s">
        <v>38</v>
      </c>
      <c r="D63" s="16">
        <f t="shared" si="17"/>
        <v>95500</v>
      </c>
      <c r="E63" s="12"/>
      <c r="F63" s="16">
        <f t="shared" si="18"/>
        <v>95500</v>
      </c>
      <c r="G63" s="12">
        <f>SUM(I63)</f>
        <v>95500</v>
      </c>
      <c r="H63" s="12"/>
      <c r="I63" s="12">
        <v>95500</v>
      </c>
      <c r="J63" s="12"/>
      <c r="K63" s="12"/>
      <c r="L63" s="12"/>
      <c r="M63" s="12"/>
    </row>
    <row r="64" spans="1:13" s="7" customFormat="1" ht="6.75" customHeight="1" x14ac:dyDescent="0.2">
      <c r="A64" s="3"/>
      <c r="B64" s="3"/>
      <c r="C64" s="11"/>
      <c r="D64" s="16"/>
      <c r="E64" s="16"/>
      <c r="F64" s="16"/>
      <c r="G64" s="12"/>
      <c r="H64" s="12"/>
      <c r="I64" s="12"/>
      <c r="J64" s="12"/>
      <c r="K64" s="12"/>
      <c r="L64" s="12"/>
      <c r="M64" s="12"/>
    </row>
    <row r="65" spans="1:13" s="13" customFormat="1" ht="13.5" customHeight="1" x14ac:dyDescent="0.2">
      <c r="A65" s="26">
        <v>750</v>
      </c>
      <c r="B65" s="26"/>
      <c r="C65" s="27" t="s">
        <v>7</v>
      </c>
      <c r="D65" s="28">
        <f>SUM(E65:F65)</f>
        <v>11246611</v>
      </c>
      <c r="E65" s="28">
        <f>E66</f>
        <v>11246611</v>
      </c>
      <c r="F65" s="28">
        <f>SUM(I65,L65)</f>
        <v>0</v>
      </c>
      <c r="G65" s="28">
        <f>SUM(H65:I65)</f>
        <v>11147790</v>
      </c>
      <c r="H65" s="28">
        <f>H66</f>
        <v>11147790</v>
      </c>
      <c r="I65" s="28"/>
      <c r="J65" s="28">
        <f>SUM(K65:L65)</f>
        <v>98821</v>
      </c>
      <c r="K65" s="28">
        <f>K66</f>
        <v>98821</v>
      </c>
      <c r="L65" s="28"/>
      <c r="M65" s="29" t="e">
        <f>SUM(M66,#REF!,#REF!)</f>
        <v>#REF!</v>
      </c>
    </row>
    <row r="66" spans="1:13" s="7" customFormat="1" ht="13.5" customHeight="1" x14ac:dyDescent="0.2">
      <c r="A66" s="3"/>
      <c r="B66" s="40">
        <v>75011</v>
      </c>
      <c r="C66" s="37" t="s">
        <v>20</v>
      </c>
      <c r="D66" s="80">
        <f>SUM(G66,J66)</f>
        <v>11246611</v>
      </c>
      <c r="E66" s="80">
        <f>SUM(H66,K66)</f>
        <v>11246611</v>
      </c>
      <c r="F66" s="16"/>
      <c r="G66" s="81">
        <f t="shared" ref="G66:L66" si="19">SUM(G67)</f>
        <v>11147790</v>
      </c>
      <c r="H66" s="81">
        <f t="shared" si="19"/>
        <v>11147790</v>
      </c>
      <c r="I66" s="81">
        <f t="shared" si="19"/>
        <v>0</v>
      </c>
      <c r="J66" s="81">
        <f t="shared" si="19"/>
        <v>98821</v>
      </c>
      <c r="K66" s="81">
        <f t="shared" si="19"/>
        <v>98821</v>
      </c>
      <c r="L66" s="12">
        <f t="shared" si="19"/>
        <v>0</v>
      </c>
      <c r="M66" s="12"/>
    </row>
    <row r="67" spans="1:13" s="7" customFormat="1" ht="13.5" customHeight="1" x14ac:dyDescent="0.2">
      <c r="A67" s="3"/>
      <c r="B67" s="40"/>
      <c r="C67" s="38" t="s">
        <v>26</v>
      </c>
      <c r="D67" s="16">
        <f t="shared" ref="D67:D72" si="20">SUM(G67,J67)</f>
        <v>11246611</v>
      </c>
      <c r="E67" s="16">
        <f t="shared" ref="E67:E70" si="21">SUM(H67,K67)</f>
        <v>11246611</v>
      </c>
      <c r="F67" s="16"/>
      <c r="G67" s="16">
        <f>SUM(G69)</f>
        <v>11147790</v>
      </c>
      <c r="H67" s="16">
        <f t="shared" ref="H67:M67" si="22">SUM(H69)</f>
        <v>11147790</v>
      </c>
      <c r="I67" s="16">
        <f t="shared" si="22"/>
        <v>0</v>
      </c>
      <c r="J67" s="16">
        <f t="shared" si="22"/>
        <v>98821</v>
      </c>
      <c r="K67" s="16">
        <f t="shared" si="22"/>
        <v>98821</v>
      </c>
      <c r="L67" s="16">
        <f t="shared" si="22"/>
        <v>0</v>
      </c>
      <c r="M67" s="16">
        <f t="shared" si="22"/>
        <v>0</v>
      </c>
    </row>
    <row r="68" spans="1:13" s="7" customFormat="1" ht="12.75" customHeight="1" x14ac:dyDescent="0.2">
      <c r="A68" s="3"/>
      <c r="B68" s="40"/>
      <c r="C68" s="38" t="s">
        <v>0</v>
      </c>
      <c r="D68" s="16">
        <f t="shared" si="20"/>
        <v>0</v>
      </c>
      <c r="E68" s="16">
        <f t="shared" si="21"/>
        <v>0</v>
      </c>
      <c r="F68" s="16"/>
      <c r="G68" s="12"/>
      <c r="H68" s="12"/>
      <c r="I68" s="12"/>
      <c r="J68" s="12"/>
      <c r="K68" s="61"/>
      <c r="L68" s="61"/>
      <c r="M68" s="12"/>
    </row>
    <row r="69" spans="1:13" s="7" customFormat="1" ht="13.5" customHeight="1" x14ac:dyDescent="0.2">
      <c r="A69" s="3"/>
      <c r="B69" s="40"/>
      <c r="C69" s="39" t="s">
        <v>35</v>
      </c>
      <c r="D69" s="16">
        <f t="shared" si="20"/>
        <v>11246611</v>
      </c>
      <c r="E69" s="16">
        <f>H69+K69</f>
        <v>11246611</v>
      </c>
      <c r="F69" s="16"/>
      <c r="G69" s="16">
        <f>SUM(H69:I69)</f>
        <v>11147790</v>
      </c>
      <c r="H69" s="16">
        <f>SUM(H71:H72)</f>
        <v>11147790</v>
      </c>
      <c r="I69" s="16"/>
      <c r="J69" s="16">
        <f>SUM(K69:L69)</f>
        <v>98821</v>
      </c>
      <c r="K69" s="60">
        <f>SUM(K71:K72)</f>
        <v>98821</v>
      </c>
      <c r="L69" s="60"/>
      <c r="M69" s="16">
        <f>M71+M72</f>
        <v>0</v>
      </c>
    </row>
    <row r="70" spans="1:13" s="7" customFormat="1" ht="12.75" customHeight="1" x14ac:dyDescent="0.2">
      <c r="A70" s="3"/>
      <c r="B70" s="40"/>
      <c r="C70" s="54" t="s">
        <v>36</v>
      </c>
      <c r="D70" s="16">
        <f t="shared" si="20"/>
        <v>0</v>
      </c>
      <c r="E70" s="16">
        <f t="shared" si="21"/>
        <v>0</v>
      </c>
      <c r="F70" s="16"/>
      <c r="G70" s="16"/>
      <c r="H70" s="12"/>
      <c r="I70" s="12"/>
      <c r="J70" s="16"/>
      <c r="K70" s="12"/>
      <c r="L70" s="12"/>
      <c r="M70" s="12"/>
    </row>
    <row r="71" spans="1:13" s="7" customFormat="1" ht="13.5" customHeight="1" x14ac:dyDescent="0.2">
      <c r="A71" s="3"/>
      <c r="B71" s="40"/>
      <c r="C71" s="54" t="s">
        <v>37</v>
      </c>
      <c r="D71" s="16">
        <f t="shared" si="20"/>
        <v>10761611</v>
      </c>
      <c r="E71" s="16">
        <f>SUM(H71,K71)</f>
        <v>10761611</v>
      </c>
      <c r="F71" s="16"/>
      <c r="G71" s="16">
        <f>SUM(H71:I71)</f>
        <v>10670290</v>
      </c>
      <c r="H71" s="12">
        <v>10670290</v>
      </c>
      <c r="I71" s="12"/>
      <c r="J71" s="16">
        <f>SUM(K71:L71)</f>
        <v>91321</v>
      </c>
      <c r="K71" s="12">
        <v>91321</v>
      </c>
      <c r="L71" s="12"/>
      <c r="M71" s="12"/>
    </row>
    <row r="72" spans="1:13" s="7" customFormat="1" ht="13.5" customHeight="1" x14ac:dyDescent="0.2">
      <c r="A72" s="3"/>
      <c r="B72" s="40"/>
      <c r="C72" s="54" t="s">
        <v>38</v>
      </c>
      <c r="D72" s="16">
        <f t="shared" si="20"/>
        <v>485000</v>
      </c>
      <c r="E72" s="16">
        <f>SUM(H72,K72)</f>
        <v>485000</v>
      </c>
      <c r="F72" s="16"/>
      <c r="G72" s="16">
        <f>SUM(H72:I72)</f>
        <v>477500</v>
      </c>
      <c r="H72" s="12">
        <v>477500</v>
      </c>
      <c r="I72" s="12"/>
      <c r="J72" s="16">
        <f>SUM(K72:L72)</f>
        <v>7500</v>
      </c>
      <c r="K72" s="12">
        <v>7500</v>
      </c>
      <c r="L72" s="12"/>
      <c r="M72" s="12"/>
    </row>
    <row r="73" spans="1:13" s="7" customFormat="1" ht="6.75" customHeight="1" x14ac:dyDescent="0.2">
      <c r="A73" s="4"/>
      <c r="B73" s="63"/>
      <c r="C73" s="77"/>
      <c r="D73" s="52"/>
      <c r="E73" s="52"/>
      <c r="F73" s="52"/>
      <c r="G73" s="52"/>
      <c r="H73" s="56"/>
      <c r="I73" s="56"/>
      <c r="J73" s="52"/>
      <c r="K73" s="56"/>
      <c r="L73" s="56"/>
      <c r="M73" s="12"/>
    </row>
    <row r="74" spans="1:13" s="7" customFormat="1" ht="27" customHeight="1" x14ac:dyDescent="0.2">
      <c r="A74" s="22">
        <v>751</v>
      </c>
      <c r="B74" s="22"/>
      <c r="C74" s="30" t="s">
        <v>10</v>
      </c>
      <c r="D74" s="24">
        <f>SUM(D75)</f>
        <v>142850</v>
      </c>
      <c r="E74" s="24">
        <f t="shared" ref="E74:M75" si="23">SUM(E75)</f>
        <v>142850</v>
      </c>
      <c r="F74" s="24">
        <f t="shared" si="23"/>
        <v>0</v>
      </c>
      <c r="G74" s="24">
        <f t="shared" si="23"/>
        <v>142850</v>
      </c>
      <c r="H74" s="24">
        <f t="shared" si="23"/>
        <v>142850</v>
      </c>
      <c r="I74" s="24">
        <f t="shared" si="23"/>
        <v>0</v>
      </c>
      <c r="J74" s="24">
        <f t="shared" si="23"/>
        <v>0</v>
      </c>
      <c r="K74" s="24">
        <f t="shared" si="23"/>
        <v>0</v>
      </c>
      <c r="L74" s="24">
        <f t="shared" si="23"/>
        <v>0</v>
      </c>
      <c r="M74" s="24">
        <f t="shared" si="23"/>
        <v>0</v>
      </c>
    </row>
    <row r="75" spans="1:13" s="13" customFormat="1" ht="26.25" customHeight="1" x14ac:dyDescent="0.2">
      <c r="A75" s="5"/>
      <c r="B75" s="41">
        <v>75101</v>
      </c>
      <c r="C75" s="42" t="s">
        <v>21</v>
      </c>
      <c r="D75" s="83">
        <f>SUM(D76)</f>
        <v>142850</v>
      </c>
      <c r="E75" s="83">
        <f t="shared" si="23"/>
        <v>142850</v>
      </c>
      <c r="F75" s="83">
        <f t="shared" si="23"/>
        <v>0</v>
      </c>
      <c r="G75" s="83">
        <f t="shared" si="23"/>
        <v>142850</v>
      </c>
      <c r="H75" s="83">
        <f t="shared" si="23"/>
        <v>142850</v>
      </c>
      <c r="I75" s="14"/>
      <c r="J75" s="14"/>
      <c r="K75" s="14"/>
      <c r="L75" s="14"/>
      <c r="M75" s="14"/>
    </row>
    <row r="76" spans="1:13" s="13" customFormat="1" ht="14.25" customHeight="1" x14ac:dyDescent="0.2">
      <c r="A76" s="5"/>
      <c r="B76" s="41"/>
      <c r="C76" s="38" t="s">
        <v>26</v>
      </c>
      <c r="D76" s="17">
        <f>SUM(D78)</f>
        <v>142850</v>
      </c>
      <c r="E76" s="17">
        <f>SUM(E78)</f>
        <v>142850</v>
      </c>
      <c r="F76" s="17">
        <f>SUM(F78)</f>
        <v>0</v>
      </c>
      <c r="G76" s="17">
        <f>SUM(G78)</f>
        <v>142850</v>
      </c>
      <c r="H76" s="17">
        <f>SUM(H78)</f>
        <v>142850</v>
      </c>
      <c r="I76" s="17"/>
      <c r="J76" s="17"/>
      <c r="K76" s="17"/>
      <c r="L76" s="17"/>
      <c r="M76" s="17">
        <f>M78</f>
        <v>0</v>
      </c>
    </row>
    <row r="77" spans="1:13" s="13" customFormat="1" ht="12.75" customHeight="1" x14ac:dyDescent="0.2">
      <c r="A77" s="5"/>
      <c r="B77" s="41"/>
      <c r="C77" s="38" t="s">
        <v>0</v>
      </c>
      <c r="D77" s="17"/>
      <c r="E77" s="17"/>
      <c r="F77" s="17"/>
      <c r="G77" s="14"/>
      <c r="H77" s="14"/>
      <c r="I77" s="14"/>
      <c r="J77" s="14"/>
      <c r="K77" s="14"/>
      <c r="L77" s="14"/>
      <c r="M77" s="14"/>
    </row>
    <row r="78" spans="1:13" s="13" customFormat="1" ht="13.5" customHeight="1" x14ac:dyDescent="0.2">
      <c r="A78" s="5"/>
      <c r="B78" s="41"/>
      <c r="C78" s="39" t="s">
        <v>35</v>
      </c>
      <c r="D78" s="17">
        <f>SUM(G78)</f>
        <v>142850</v>
      </c>
      <c r="E78" s="17">
        <f>SUM(H78)</f>
        <v>142850</v>
      </c>
      <c r="F78" s="17"/>
      <c r="G78" s="17">
        <f>SUM(H78:I78)</f>
        <v>142850</v>
      </c>
      <c r="H78" s="17">
        <f>SUM(H80:H81)</f>
        <v>142850</v>
      </c>
      <c r="I78" s="17"/>
      <c r="J78" s="17"/>
      <c r="K78" s="17"/>
      <c r="L78" s="17"/>
      <c r="M78" s="17">
        <f>M80+M81</f>
        <v>0</v>
      </c>
    </row>
    <row r="79" spans="1:13" s="13" customFormat="1" ht="12.75" customHeight="1" x14ac:dyDescent="0.2">
      <c r="A79" s="5"/>
      <c r="B79" s="41"/>
      <c r="C79" s="54" t="s">
        <v>36</v>
      </c>
      <c r="D79" s="17"/>
      <c r="E79" s="17"/>
      <c r="F79" s="17"/>
      <c r="G79" s="17">
        <f>SUM(H79:I79)</f>
        <v>0</v>
      </c>
      <c r="H79" s="14"/>
      <c r="I79" s="14"/>
      <c r="J79" s="14"/>
      <c r="K79" s="14"/>
      <c r="L79" s="14"/>
      <c r="M79" s="14"/>
    </row>
    <row r="80" spans="1:13" s="13" customFormat="1" ht="13.5" customHeight="1" x14ac:dyDescent="0.2">
      <c r="A80" s="5"/>
      <c r="B80" s="41"/>
      <c r="C80" s="54" t="s">
        <v>37</v>
      </c>
      <c r="D80" s="17">
        <f>SUM(G80,J80)</f>
        <v>63080</v>
      </c>
      <c r="E80" s="17">
        <f>SUM(H80,K80)</f>
        <v>63080</v>
      </c>
      <c r="F80" s="17"/>
      <c r="G80" s="17">
        <f>SUM(H80:I80)</f>
        <v>63080</v>
      </c>
      <c r="H80" s="14">
        <v>63080</v>
      </c>
      <c r="I80" s="14"/>
      <c r="J80" s="14"/>
      <c r="K80" s="14"/>
      <c r="L80" s="14"/>
      <c r="M80" s="14"/>
    </row>
    <row r="81" spans="1:13" s="84" customFormat="1" ht="13.5" customHeight="1" x14ac:dyDescent="0.2">
      <c r="A81" s="5"/>
      <c r="B81" s="41"/>
      <c r="C81" s="54" t="s">
        <v>38</v>
      </c>
      <c r="D81" s="17">
        <f>SUM(G81,J81)</f>
        <v>79770</v>
      </c>
      <c r="E81" s="17">
        <f>SUM(H81,K81)</f>
        <v>79770</v>
      </c>
      <c r="F81" s="17"/>
      <c r="G81" s="17">
        <f>SUM(H81:I81)</f>
        <v>79770</v>
      </c>
      <c r="H81" s="14">
        <v>79770</v>
      </c>
      <c r="I81" s="14"/>
      <c r="J81" s="14"/>
      <c r="K81" s="14"/>
      <c r="L81" s="14"/>
      <c r="M81" s="14"/>
    </row>
    <row r="82" spans="1:13" s="84" customFormat="1" ht="6.75" customHeight="1" x14ac:dyDescent="0.2">
      <c r="A82" s="5"/>
      <c r="B82" s="41"/>
      <c r="C82" s="54"/>
      <c r="D82" s="17"/>
      <c r="E82" s="17"/>
      <c r="F82" s="17"/>
      <c r="G82" s="17"/>
      <c r="H82" s="14"/>
      <c r="I82" s="14"/>
      <c r="J82" s="14"/>
      <c r="K82" s="14"/>
      <c r="L82" s="14"/>
      <c r="M82" s="14"/>
    </row>
    <row r="83" spans="1:13" s="7" customFormat="1" ht="15" customHeight="1" x14ac:dyDescent="0.2">
      <c r="A83" s="22">
        <v>752</v>
      </c>
      <c r="B83" s="22"/>
      <c r="C83" s="46" t="s">
        <v>28</v>
      </c>
      <c r="D83" s="24">
        <f>SUM(E83:F83)</f>
        <v>412204</v>
      </c>
      <c r="E83" s="24">
        <f>E84+E90</f>
        <v>176500</v>
      </c>
      <c r="F83" s="24">
        <f>F84+F90</f>
        <v>235704</v>
      </c>
      <c r="G83" s="24">
        <f t="shared" ref="G83:I83" si="24">SUM(G84)</f>
        <v>0</v>
      </c>
      <c r="H83" s="24">
        <f t="shared" si="24"/>
        <v>0</v>
      </c>
      <c r="I83" s="24">
        <f t="shared" si="24"/>
        <v>0</v>
      </c>
      <c r="J83" s="24">
        <f>SUM(K83:L83)</f>
        <v>412204</v>
      </c>
      <c r="K83" s="24">
        <f>K84+K90</f>
        <v>176500</v>
      </c>
      <c r="L83" s="24">
        <f>L84+L90</f>
        <v>235704</v>
      </c>
      <c r="M83" s="25">
        <f>SUM(M84)</f>
        <v>0</v>
      </c>
    </row>
    <row r="84" spans="1:13" s="7" customFormat="1" ht="14.25" customHeight="1" x14ac:dyDescent="0.2">
      <c r="A84" s="5"/>
      <c r="B84" s="41">
        <v>75212</v>
      </c>
      <c r="C84" s="47" t="s">
        <v>29</v>
      </c>
      <c r="D84" s="83">
        <f t="shared" ref="D84:E87" si="25">SUM(G84,J84)</f>
        <v>3700</v>
      </c>
      <c r="E84" s="83">
        <f t="shared" si="25"/>
        <v>3700</v>
      </c>
      <c r="F84" s="17"/>
      <c r="G84" s="14"/>
      <c r="H84" s="14"/>
      <c r="I84" s="14"/>
      <c r="J84" s="82">
        <f>SUM(J85)</f>
        <v>3700</v>
      </c>
      <c r="K84" s="82">
        <f>SUM(K85)</f>
        <v>3700</v>
      </c>
      <c r="L84" s="14"/>
      <c r="M84" s="14"/>
    </row>
    <row r="85" spans="1:13" s="7" customFormat="1" ht="13.5" customHeight="1" x14ac:dyDescent="0.2">
      <c r="A85" s="5"/>
      <c r="B85" s="41"/>
      <c r="C85" s="38" t="s">
        <v>26</v>
      </c>
      <c r="D85" s="17">
        <f t="shared" si="25"/>
        <v>3700</v>
      </c>
      <c r="E85" s="17">
        <f t="shared" si="25"/>
        <v>3700</v>
      </c>
      <c r="F85" s="17"/>
      <c r="G85" s="17"/>
      <c r="H85" s="17"/>
      <c r="I85" s="17"/>
      <c r="J85" s="17">
        <f>SUM(J87)</f>
        <v>3700</v>
      </c>
      <c r="K85" s="17">
        <f>SUM(K87)</f>
        <v>3700</v>
      </c>
      <c r="L85" s="17"/>
      <c r="M85" s="17">
        <f>M84</f>
        <v>0</v>
      </c>
    </row>
    <row r="86" spans="1:13" s="7" customFormat="1" ht="12.75" customHeight="1" x14ac:dyDescent="0.2">
      <c r="A86" s="5"/>
      <c r="B86" s="41"/>
      <c r="C86" s="38" t="s">
        <v>0</v>
      </c>
      <c r="D86" s="17">
        <f t="shared" si="25"/>
        <v>0</v>
      </c>
      <c r="E86" s="17">
        <f t="shared" si="25"/>
        <v>0</v>
      </c>
      <c r="F86" s="17"/>
      <c r="G86" s="17"/>
      <c r="H86" s="17"/>
      <c r="I86" s="17"/>
      <c r="J86" s="17"/>
      <c r="K86" s="17"/>
      <c r="L86" s="17"/>
      <c r="M86" s="17"/>
    </row>
    <row r="87" spans="1:13" s="49" customFormat="1" ht="13.5" customHeight="1" x14ac:dyDescent="0.2">
      <c r="A87" s="5"/>
      <c r="B87" s="41"/>
      <c r="C87" s="39" t="s">
        <v>35</v>
      </c>
      <c r="D87" s="17">
        <f t="shared" si="25"/>
        <v>3700</v>
      </c>
      <c r="E87" s="17">
        <f t="shared" si="25"/>
        <v>3700</v>
      </c>
      <c r="F87" s="16"/>
      <c r="G87" s="16"/>
      <c r="H87" s="16"/>
      <c r="I87" s="16"/>
      <c r="J87" s="16">
        <f>SUM(K87:L87)</f>
        <v>3700</v>
      </c>
      <c r="K87" s="16">
        <v>3700</v>
      </c>
      <c r="L87" s="16"/>
      <c r="M87" s="17"/>
    </row>
    <row r="88" spans="1:13" s="7" customFormat="1" ht="12.75" customHeight="1" x14ac:dyDescent="0.2">
      <c r="A88" s="5"/>
      <c r="B88" s="41"/>
      <c r="C88" s="54" t="s">
        <v>36</v>
      </c>
      <c r="D88" s="16"/>
      <c r="E88" s="16"/>
      <c r="F88" s="16"/>
      <c r="G88" s="12"/>
      <c r="H88" s="12"/>
      <c r="I88" s="12"/>
      <c r="J88" s="12"/>
      <c r="K88" s="12"/>
      <c r="L88" s="12"/>
      <c r="M88" s="17"/>
    </row>
    <row r="89" spans="1:13" s="49" customFormat="1" ht="13.5" customHeight="1" x14ac:dyDescent="0.2">
      <c r="A89" s="5"/>
      <c r="B89" s="41"/>
      <c r="C89" s="93" t="s">
        <v>38</v>
      </c>
      <c r="D89" s="16">
        <f>SUM(J89)</f>
        <v>3700</v>
      </c>
      <c r="E89" s="16">
        <f>SUM(K89)</f>
        <v>3700</v>
      </c>
      <c r="F89" s="16"/>
      <c r="G89" s="12"/>
      <c r="H89" s="12"/>
      <c r="I89" s="12"/>
      <c r="J89" s="12">
        <f>SUM(K89)</f>
        <v>3700</v>
      </c>
      <c r="K89" s="12">
        <v>3700</v>
      </c>
      <c r="L89" s="12"/>
      <c r="M89" s="17"/>
    </row>
    <row r="90" spans="1:13" s="7" customFormat="1" ht="14.25" customHeight="1" x14ac:dyDescent="0.2">
      <c r="A90" s="5"/>
      <c r="B90" s="41">
        <v>75224</v>
      </c>
      <c r="C90" s="99" t="s">
        <v>33</v>
      </c>
      <c r="D90" s="83">
        <f t="shared" ref="D90:F92" si="26">SUM(G90,J90)</f>
        <v>408504</v>
      </c>
      <c r="E90" s="83">
        <f t="shared" si="26"/>
        <v>172800</v>
      </c>
      <c r="F90" s="83">
        <f t="shared" si="26"/>
        <v>235704</v>
      </c>
      <c r="G90" s="14"/>
      <c r="H90" s="14"/>
      <c r="I90" s="14"/>
      <c r="J90" s="82">
        <f>SUM(J91)</f>
        <v>408504</v>
      </c>
      <c r="K90" s="82">
        <f>SUM(K91)</f>
        <v>172800</v>
      </c>
      <c r="L90" s="82">
        <f>L91</f>
        <v>235704</v>
      </c>
      <c r="M90" s="14"/>
    </row>
    <row r="91" spans="1:13" s="7" customFormat="1" ht="13.5" customHeight="1" x14ac:dyDescent="0.2">
      <c r="A91" s="5"/>
      <c r="B91" s="41"/>
      <c r="C91" s="38" t="s">
        <v>26</v>
      </c>
      <c r="D91" s="17">
        <f t="shared" si="26"/>
        <v>408504</v>
      </c>
      <c r="E91" s="17">
        <f t="shared" si="26"/>
        <v>172800</v>
      </c>
      <c r="F91" s="17">
        <f t="shared" si="26"/>
        <v>235704</v>
      </c>
      <c r="G91" s="17"/>
      <c r="H91" s="17"/>
      <c r="I91" s="17"/>
      <c r="J91" s="17">
        <f>SUM(J93)</f>
        <v>408504</v>
      </c>
      <c r="K91" s="17">
        <f>SUM(K93)</f>
        <v>172800</v>
      </c>
      <c r="L91" s="17">
        <f>L93</f>
        <v>235704</v>
      </c>
      <c r="M91" s="17">
        <f>M90</f>
        <v>0</v>
      </c>
    </row>
    <row r="92" spans="1:13" s="7" customFormat="1" ht="12.75" customHeight="1" x14ac:dyDescent="0.2">
      <c r="A92" s="5"/>
      <c r="B92" s="41"/>
      <c r="C92" s="38" t="s">
        <v>0</v>
      </c>
      <c r="D92" s="17">
        <f t="shared" si="26"/>
        <v>0</v>
      </c>
      <c r="E92" s="17">
        <f t="shared" si="26"/>
        <v>0</v>
      </c>
      <c r="F92" s="17"/>
      <c r="G92" s="17"/>
      <c r="H92" s="17"/>
      <c r="I92" s="17"/>
      <c r="J92" s="17"/>
      <c r="K92" s="17"/>
      <c r="L92" s="17"/>
      <c r="M92" s="17"/>
    </row>
    <row r="93" spans="1:13" s="49" customFormat="1" ht="13.5" customHeight="1" x14ac:dyDescent="0.2">
      <c r="A93" s="5"/>
      <c r="B93" s="41"/>
      <c r="C93" s="39" t="s">
        <v>35</v>
      </c>
      <c r="D93" s="17">
        <f>SUM(G93,J93)</f>
        <v>408504</v>
      </c>
      <c r="E93" s="17">
        <f>SUM(H93,K93)</f>
        <v>172800</v>
      </c>
      <c r="F93" s="17">
        <f>SUM(I93,L93)</f>
        <v>235704</v>
      </c>
      <c r="G93" s="16"/>
      <c r="H93" s="16"/>
      <c r="I93" s="16"/>
      <c r="J93" s="16">
        <f>SUM(K93:L93)</f>
        <v>408504</v>
      </c>
      <c r="K93" s="16">
        <f>SUM(K95:K96)</f>
        <v>172800</v>
      </c>
      <c r="L93" s="16">
        <v>235704</v>
      </c>
      <c r="M93" s="17"/>
    </row>
    <row r="94" spans="1:13" s="7" customFormat="1" ht="12.75" customHeight="1" x14ac:dyDescent="0.2">
      <c r="A94" s="5"/>
      <c r="B94" s="41"/>
      <c r="C94" s="54" t="s">
        <v>36</v>
      </c>
      <c r="D94" s="16"/>
      <c r="E94" s="16"/>
      <c r="F94" s="17">
        <f t="shared" ref="F94:F96" si="27">SUM(I94,L94)</f>
        <v>0</v>
      </c>
      <c r="G94" s="12"/>
      <c r="H94" s="12"/>
      <c r="I94" s="12"/>
      <c r="J94" s="12"/>
      <c r="K94" s="12"/>
      <c r="L94" s="12"/>
      <c r="M94" s="17"/>
    </row>
    <row r="95" spans="1:13" s="49" customFormat="1" ht="13.5" customHeight="1" x14ac:dyDescent="0.2">
      <c r="A95" s="5"/>
      <c r="B95" s="41"/>
      <c r="C95" s="54" t="s">
        <v>37</v>
      </c>
      <c r="D95" s="16">
        <f>SUM(J95)</f>
        <v>318244</v>
      </c>
      <c r="E95" s="16">
        <f>SUM(K95)</f>
        <v>82540</v>
      </c>
      <c r="F95" s="17">
        <f t="shared" si="27"/>
        <v>235704</v>
      </c>
      <c r="G95" s="12"/>
      <c r="H95" s="12"/>
      <c r="I95" s="12"/>
      <c r="J95" s="12">
        <f>SUM(K95:L95)</f>
        <v>318244</v>
      </c>
      <c r="K95" s="12">
        <v>82540</v>
      </c>
      <c r="L95" s="12">
        <v>235704</v>
      </c>
      <c r="M95" s="17"/>
    </row>
    <row r="96" spans="1:13" s="49" customFormat="1" ht="13.5" customHeight="1" x14ac:dyDescent="0.2">
      <c r="A96" s="5"/>
      <c r="B96" s="41"/>
      <c r="C96" s="54" t="s">
        <v>38</v>
      </c>
      <c r="D96" s="16">
        <f>SUM(J96)</f>
        <v>90260</v>
      </c>
      <c r="E96" s="16">
        <f>SUM(K96)</f>
        <v>90260</v>
      </c>
      <c r="F96" s="17">
        <f t="shared" si="27"/>
        <v>0</v>
      </c>
      <c r="G96" s="12"/>
      <c r="H96" s="12"/>
      <c r="I96" s="12"/>
      <c r="J96" s="12">
        <f>SUM(K96)</f>
        <v>90260</v>
      </c>
      <c r="K96" s="12">
        <v>90260</v>
      </c>
      <c r="L96" s="12"/>
      <c r="M96" s="17"/>
    </row>
    <row r="97" spans="1:13" s="49" customFormat="1" ht="6.75" customHeight="1" x14ac:dyDescent="0.2">
      <c r="A97" s="5"/>
      <c r="B97" s="41"/>
      <c r="C97" s="93"/>
      <c r="D97" s="16"/>
      <c r="E97" s="16"/>
      <c r="F97" s="16"/>
      <c r="G97" s="12"/>
      <c r="H97" s="12"/>
      <c r="I97" s="12"/>
      <c r="J97" s="12"/>
      <c r="K97" s="12"/>
      <c r="L97" s="12"/>
      <c r="M97" s="17"/>
    </row>
    <row r="98" spans="1:13" s="7" customFormat="1" ht="15" customHeight="1" x14ac:dyDescent="0.2">
      <c r="A98" s="22">
        <v>754</v>
      </c>
      <c r="B98" s="22"/>
      <c r="C98" s="23" t="s">
        <v>8</v>
      </c>
      <c r="D98" s="24">
        <f>SUM(E98:F98)</f>
        <v>71337655</v>
      </c>
      <c r="E98" s="24">
        <f>E99</f>
        <v>71337655</v>
      </c>
      <c r="F98" s="24"/>
      <c r="G98" s="24"/>
      <c r="H98" s="24"/>
      <c r="I98" s="24"/>
      <c r="J98" s="24">
        <f>SUM(K98:L98)</f>
        <v>71337655</v>
      </c>
      <c r="K98" s="24">
        <f>K99</f>
        <v>71337655</v>
      </c>
      <c r="L98" s="24"/>
      <c r="M98" s="25" t="e">
        <f>SUM(#REF!,M99)</f>
        <v>#REF!</v>
      </c>
    </row>
    <row r="99" spans="1:13" s="7" customFormat="1" ht="14.25" customHeight="1" x14ac:dyDescent="0.2">
      <c r="A99" s="3"/>
      <c r="B99" s="40">
        <v>75411</v>
      </c>
      <c r="C99" s="37" t="s">
        <v>17</v>
      </c>
      <c r="D99" s="80">
        <f>SUM(G99,J99)</f>
        <v>71337655</v>
      </c>
      <c r="E99" s="80">
        <f>SUM(H99,K99)</f>
        <v>71337655</v>
      </c>
      <c r="F99" s="16"/>
      <c r="G99" s="12"/>
      <c r="H99" s="12"/>
      <c r="I99" s="12"/>
      <c r="J99" s="81">
        <f>SUM(J100)</f>
        <v>71337655</v>
      </c>
      <c r="K99" s="81">
        <f>SUM(K100)</f>
        <v>71337655</v>
      </c>
      <c r="L99" s="12"/>
      <c r="M99" s="12"/>
    </row>
    <row r="100" spans="1:13" s="7" customFormat="1" ht="13.5" customHeight="1" x14ac:dyDescent="0.2">
      <c r="A100" s="3"/>
      <c r="B100" s="40"/>
      <c r="C100" s="38" t="s">
        <v>26</v>
      </c>
      <c r="D100" s="16">
        <f t="shared" ref="D100:D106" si="28">SUM(G100,J100)</f>
        <v>71337655</v>
      </c>
      <c r="E100" s="16">
        <f t="shared" ref="E100:E106" si="29">SUM(H100,K100)</f>
        <v>71337655</v>
      </c>
      <c r="F100" s="16"/>
      <c r="G100" s="16"/>
      <c r="H100" s="16"/>
      <c r="I100" s="16"/>
      <c r="J100" s="16">
        <f>SUM(K100:L100)</f>
        <v>71337655</v>
      </c>
      <c r="K100" s="16">
        <f>K102+K106</f>
        <v>71337655</v>
      </c>
      <c r="L100" s="16"/>
      <c r="M100" s="16">
        <f>M102+M106</f>
        <v>0</v>
      </c>
    </row>
    <row r="101" spans="1:13" s="7" customFormat="1" x14ac:dyDescent="0.2">
      <c r="A101" s="3"/>
      <c r="B101" s="40"/>
      <c r="C101" s="38" t="s">
        <v>0</v>
      </c>
      <c r="D101" s="16">
        <f t="shared" si="28"/>
        <v>0</v>
      </c>
      <c r="E101" s="16">
        <f t="shared" si="29"/>
        <v>0</v>
      </c>
      <c r="F101" s="16"/>
      <c r="G101" s="12"/>
      <c r="H101" s="12"/>
      <c r="I101" s="12"/>
      <c r="J101" s="12"/>
      <c r="K101" s="12"/>
      <c r="L101" s="12"/>
      <c r="M101" s="12"/>
    </row>
    <row r="102" spans="1:13" s="7" customFormat="1" ht="13.5" customHeight="1" x14ac:dyDescent="0.2">
      <c r="A102" s="3"/>
      <c r="B102" s="40"/>
      <c r="C102" s="39" t="s">
        <v>35</v>
      </c>
      <c r="D102" s="16">
        <f t="shared" si="28"/>
        <v>69089655</v>
      </c>
      <c r="E102" s="16">
        <f t="shared" si="29"/>
        <v>69089655</v>
      </c>
      <c r="F102" s="16"/>
      <c r="G102" s="16"/>
      <c r="H102" s="16"/>
      <c r="I102" s="16"/>
      <c r="J102" s="16">
        <f>SUM(K102:L102)</f>
        <v>69089655</v>
      </c>
      <c r="K102" s="16">
        <f>SUM(K104:K105)</f>
        <v>69089655</v>
      </c>
      <c r="L102" s="16"/>
      <c r="M102" s="12"/>
    </row>
    <row r="103" spans="1:13" s="7" customFormat="1" x14ac:dyDescent="0.2">
      <c r="A103" s="3"/>
      <c r="B103" s="40"/>
      <c r="C103" s="54" t="s">
        <v>36</v>
      </c>
      <c r="D103" s="16">
        <f t="shared" si="28"/>
        <v>0</v>
      </c>
      <c r="E103" s="16">
        <f t="shared" si="29"/>
        <v>0</v>
      </c>
      <c r="F103" s="16"/>
      <c r="G103" s="12"/>
      <c r="H103" s="12"/>
      <c r="I103" s="12"/>
      <c r="J103" s="16">
        <f>SUM(K103:L103)</f>
        <v>0</v>
      </c>
      <c r="K103" s="12"/>
      <c r="L103" s="12"/>
      <c r="M103" s="12"/>
    </row>
    <row r="104" spans="1:13" s="7" customFormat="1" ht="13.5" customHeight="1" x14ac:dyDescent="0.2">
      <c r="A104" s="3"/>
      <c r="B104" s="40"/>
      <c r="C104" s="54" t="s">
        <v>37</v>
      </c>
      <c r="D104" s="16">
        <f t="shared" si="28"/>
        <v>64911356</v>
      </c>
      <c r="E104" s="16">
        <f t="shared" si="29"/>
        <v>64911356</v>
      </c>
      <c r="F104" s="16"/>
      <c r="G104" s="12"/>
      <c r="H104" s="12"/>
      <c r="I104" s="12"/>
      <c r="J104" s="16">
        <f>SUM(K104:L104)</f>
        <v>64911356</v>
      </c>
      <c r="K104" s="12">
        <v>64911356</v>
      </c>
      <c r="L104" s="12"/>
      <c r="M104" s="12"/>
    </row>
    <row r="105" spans="1:13" s="7" customFormat="1" ht="13.5" customHeight="1" x14ac:dyDescent="0.2">
      <c r="A105" s="3"/>
      <c r="B105" s="3"/>
      <c r="C105" s="54" t="s">
        <v>38</v>
      </c>
      <c r="D105" s="16">
        <f t="shared" si="28"/>
        <v>4178299</v>
      </c>
      <c r="E105" s="16">
        <f t="shared" si="29"/>
        <v>4178299</v>
      </c>
      <c r="F105" s="16"/>
      <c r="G105" s="12"/>
      <c r="H105" s="12"/>
      <c r="I105" s="12"/>
      <c r="J105" s="16">
        <f>SUM(K105:L105)</f>
        <v>4178299</v>
      </c>
      <c r="K105" s="12">
        <v>4178299</v>
      </c>
      <c r="L105" s="12"/>
      <c r="M105" s="12"/>
    </row>
    <row r="106" spans="1:13" s="7" customFormat="1" ht="13.5" customHeight="1" x14ac:dyDescent="0.2">
      <c r="A106" s="3"/>
      <c r="B106" s="3"/>
      <c r="C106" s="39" t="s">
        <v>40</v>
      </c>
      <c r="D106" s="16">
        <f t="shared" si="28"/>
        <v>2248000</v>
      </c>
      <c r="E106" s="16">
        <f t="shared" si="29"/>
        <v>2248000</v>
      </c>
      <c r="F106" s="16"/>
      <c r="G106" s="12"/>
      <c r="H106" s="12"/>
      <c r="I106" s="12"/>
      <c r="J106" s="16">
        <f>SUM(K106:L106)</f>
        <v>2248000</v>
      </c>
      <c r="K106" s="12">
        <v>2248000</v>
      </c>
      <c r="L106" s="12"/>
      <c r="M106" s="12"/>
    </row>
    <row r="107" spans="1:13" s="7" customFormat="1" ht="7.5" customHeight="1" x14ac:dyDescent="0.2">
      <c r="A107" s="4"/>
      <c r="B107" s="4"/>
      <c r="C107" s="92"/>
      <c r="D107" s="52"/>
      <c r="E107" s="52"/>
      <c r="F107" s="52"/>
      <c r="G107" s="56"/>
      <c r="H107" s="56"/>
      <c r="I107" s="56"/>
      <c r="J107" s="52"/>
      <c r="K107" s="56"/>
      <c r="L107" s="56"/>
      <c r="M107" s="12"/>
    </row>
    <row r="108" spans="1:13" s="7" customFormat="1" ht="15" customHeight="1" x14ac:dyDescent="0.2">
      <c r="A108" s="64">
        <v>755</v>
      </c>
      <c r="B108" s="64"/>
      <c r="C108" s="65" t="s">
        <v>44</v>
      </c>
      <c r="D108" s="76">
        <f t="shared" ref="D108:E110" si="30">SUM(J108)</f>
        <v>2046000</v>
      </c>
      <c r="E108" s="76">
        <f t="shared" si="30"/>
        <v>2046000</v>
      </c>
      <c r="F108" s="76"/>
      <c r="G108" s="76"/>
      <c r="H108" s="76"/>
      <c r="I108" s="76"/>
      <c r="J108" s="76">
        <f>SUM(J109)</f>
        <v>2046000</v>
      </c>
      <c r="K108" s="76">
        <f>SUM(K109)</f>
        <v>2046000</v>
      </c>
      <c r="L108" s="76"/>
      <c r="M108" s="16">
        <f>SUM(M109)</f>
        <v>0</v>
      </c>
    </row>
    <row r="109" spans="1:13" s="7" customFormat="1" ht="15" customHeight="1" x14ac:dyDescent="0.2">
      <c r="A109" s="66"/>
      <c r="B109" s="67">
        <v>75515</v>
      </c>
      <c r="C109" s="68" t="s">
        <v>45</v>
      </c>
      <c r="D109" s="80">
        <f t="shared" si="30"/>
        <v>2046000</v>
      </c>
      <c r="E109" s="80">
        <f t="shared" si="30"/>
        <v>2046000</v>
      </c>
      <c r="F109" s="16"/>
      <c r="G109" s="12"/>
      <c r="H109" s="16"/>
      <c r="I109" s="16"/>
      <c r="J109" s="80">
        <f>SUM(J110)</f>
        <v>2046000</v>
      </c>
      <c r="K109" s="80">
        <f>SUM(K110)</f>
        <v>2046000</v>
      </c>
      <c r="L109" s="16"/>
      <c r="M109" s="16"/>
    </row>
    <row r="110" spans="1:13" s="7" customFormat="1" ht="15" customHeight="1" x14ac:dyDescent="0.2">
      <c r="A110" s="3"/>
      <c r="B110" s="40"/>
      <c r="C110" s="69" t="s">
        <v>26</v>
      </c>
      <c r="D110" s="16">
        <f t="shared" si="30"/>
        <v>2046000</v>
      </c>
      <c r="E110" s="16">
        <f t="shared" si="30"/>
        <v>2046000</v>
      </c>
      <c r="F110" s="16"/>
      <c r="G110" s="16"/>
      <c r="H110" s="16"/>
      <c r="I110" s="16"/>
      <c r="J110" s="16">
        <f>SUM(K110:L110)</f>
        <v>2046000</v>
      </c>
      <c r="K110" s="16">
        <f>K112+K116</f>
        <v>2046000</v>
      </c>
      <c r="L110" s="16"/>
      <c r="M110" s="16"/>
    </row>
    <row r="111" spans="1:13" s="7" customFormat="1" x14ac:dyDescent="0.2">
      <c r="A111" s="3"/>
      <c r="B111" s="40"/>
      <c r="C111" s="38" t="s">
        <v>0</v>
      </c>
      <c r="D111" s="16"/>
      <c r="E111" s="16"/>
      <c r="F111" s="16"/>
      <c r="G111" s="12"/>
      <c r="H111" s="12"/>
      <c r="I111" s="12"/>
      <c r="J111" s="12"/>
      <c r="K111" s="12"/>
      <c r="L111" s="12"/>
      <c r="M111" s="16"/>
    </row>
    <row r="112" spans="1:13" s="7" customFormat="1" ht="15" customHeight="1" x14ac:dyDescent="0.2">
      <c r="A112" s="3"/>
      <c r="B112" s="40"/>
      <c r="C112" s="39" t="s">
        <v>35</v>
      </c>
      <c r="D112" s="16">
        <f>SUM(J112)</f>
        <v>1021680</v>
      </c>
      <c r="E112" s="16">
        <f>SUM(K112)</f>
        <v>1021680</v>
      </c>
      <c r="F112" s="16"/>
      <c r="G112" s="16"/>
      <c r="H112" s="16"/>
      <c r="I112" s="16"/>
      <c r="J112" s="16">
        <f>SUM(K112:L112)</f>
        <v>1021680</v>
      </c>
      <c r="K112" s="16">
        <f>SUM(K114:K115)</f>
        <v>1021680</v>
      </c>
      <c r="L112" s="16"/>
      <c r="M112" s="16"/>
    </row>
    <row r="113" spans="1:13" s="7" customFormat="1" x14ac:dyDescent="0.2">
      <c r="A113" s="3"/>
      <c r="B113" s="40"/>
      <c r="C113" s="54" t="s">
        <v>36</v>
      </c>
      <c r="D113" s="16"/>
      <c r="E113" s="16"/>
      <c r="F113" s="16"/>
      <c r="G113" s="12"/>
      <c r="H113" s="12"/>
      <c r="I113" s="12"/>
      <c r="J113" s="12"/>
      <c r="K113" s="12"/>
      <c r="L113" s="12"/>
      <c r="M113" s="16"/>
    </row>
    <row r="114" spans="1:13" s="7" customFormat="1" ht="15" customHeight="1" x14ac:dyDescent="0.2">
      <c r="A114" s="3"/>
      <c r="B114" s="40"/>
      <c r="C114" s="54" t="s">
        <v>37</v>
      </c>
      <c r="D114" s="16">
        <f t="shared" ref="D114:E116" si="31">SUM(G114,J114)</f>
        <v>169260</v>
      </c>
      <c r="E114" s="16">
        <f t="shared" si="31"/>
        <v>169260</v>
      </c>
      <c r="F114" s="16"/>
      <c r="G114" s="12"/>
      <c r="H114" s="12"/>
      <c r="I114" s="12"/>
      <c r="J114" s="12">
        <f>SUM(K114:L114)</f>
        <v>169260</v>
      </c>
      <c r="K114" s="12">
        <v>169260</v>
      </c>
      <c r="L114" s="12"/>
      <c r="M114" s="16"/>
    </row>
    <row r="115" spans="1:13" s="7" customFormat="1" ht="15" customHeight="1" x14ac:dyDescent="0.2">
      <c r="A115" s="3"/>
      <c r="B115" s="40"/>
      <c r="C115" s="54" t="s">
        <v>38</v>
      </c>
      <c r="D115" s="16">
        <f t="shared" si="31"/>
        <v>852420</v>
      </c>
      <c r="E115" s="16">
        <f t="shared" si="31"/>
        <v>852420</v>
      </c>
      <c r="F115" s="16"/>
      <c r="G115" s="12"/>
      <c r="H115" s="12"/>
      <c r="I115" s="12"/>
      <c r="J115" s="12">
        <f>SUM(K115:L115)</f>
        <v>852420</v>
      </c>
      <c r="K115" s="12">
        <v>852420</v>
      </c>
      <c r="L115" s="12"/>
      <c r="M115" s="16"/>
    </row>
    <row r="116" spans="1:13" s="7" customFormat="1" ht="15" customHeight="1" x14ac:dyDescent="0.2">
      <c r="A116" s="3"/>
      <c r="B116" s="40"/>
      <c r="C116" s="39" t="s">
        <v>39</v>
      </c>
      <c r="D116" s="16">
        <f t="shared" si="31"/>
        <v>1024320</v>
      </c>
      <c r="E116" s="16">
        <f t="shared" si="31"/>
        <v>1024320</v>
      </c>
      <c r="F116" s="16"/>
      <c r="G116" s="12"/>
      <c r="H116" s="12"/>
      <c r="I116" s="12"/>
      <c r="J116" s="12">
        <f>SUM(K116:L116)</f>
        <v>1024320</v>
      </c>
      <c r="K116" s="12">
        <v>1024320</v>
      </c>
      <c r="L116" s="12"/>
      <c r="M116" s="16"/>
    </row>
    <row r="117" spans="1:13" s="7" customFormat="1" ht="6.75" customHeight="1" x14ac:dyDescent="0.2">
      <c r="A117" s="3"/>
      <c r="B117" s="3"/>
      <c r="C117" s="11"/>
      <c r="D117" s="16"/>
      <c r="E117" s="16"/>
      <c r="F117" s="16"/>
      <c r="G117" s="12"/>
      <c r="H117" s="12"/>
      <c r="I117" s="12"/>
      <c r="J117" s="12"/>
      <c r="K117" s="12"/>
      <c r="L117" s="12"/>
      <c r="M117" s="12"/>
    </row>
    <row r="118" spans="1:13" s="13" customFormat="1" ht="14.25" customHeight="1" x14ac:dyDescent="0.2">
      <c r="A118" s="26">
        <v>852</v>
      </c>
      <c r="B118" s="26"/>
      <c r="C118" s="27" t="s">
        <v>24</v>
      </c>
      <c r="D118" s="29">
        <f>SUM(E118:F118)</f>
        <v>15757650</v>
      </c>
      <c r="E118" s="29">
        <f>H118+K118</f>
        <v>15757650</v>
      </c>
      <c r="F118" s="29">
        <f>SUM(F119,F128,F135,F142)</f>
        <v>0</v>
      </c>
      <c r="G118" s="29">
        <f>SUM(H118:I118)</f>
        <v>15067405</v>
      </c>
      <c r="H118" s="29">
        <f>SUM(H119,H128,H135,H142,H146)</f>
        <v>15067405</v>
      </c>
      <c r="I118" s="29">
        <f>SUM(I119,I128,I135,I142)</f>
        <v>0</v>
      </c>
      <c r="J118" s="29">
        <f>SUM(K118:L118)</f>
        <v>690245</v>
      </c>
      <c r="K118" s="29">
        <f>SUM(K119,K128,K135,K142,K146)</f>
        <v>690245</v>
      </c>
      <c r="L118" s="29">
        <f>SUM(L119,L128,L135,L142)</f>
        <v>0</v>
      </c>
      <c r="M118" s="29" t="e">
        <f>M119+#REF!+#REF!+M135+M142+#REF!+#REF!+M128</f>
        <v>#REF!</v>
      </c>
    </row>
    <row r="119" spans="1:13" s="89" customFormat="1" ht="14.25" customHeight="1" x14ac:dyDescent="0.2">
      <c r="A119" s="85"/>
      <c r="B119" s="86">
        <v>85203</v>
      </c>
      <c r="C119" s="70" t="s">
        <v>22</v>
      </c>
      <c r="D119" s="87">
        <f>SUM(G119,J119)</f>
        <v>11553764</v>
      </c>
      <c r="E119" s="87">
        <f>SUM(H119,K119)</f>
        <v>11553764</v>
      </c>
      <c r="F119" s="58"/>
      <c r="G119" s="88">
        <f>SUM(G120)</f>
        <v>11553764</v>
      </c>
      <c r="H119" s="88">
        <f>SUM(H120)</f>
        <v>11553764</v>
      </c>
      <c r="I119" s="59"/>
      <c r="J119" s="59"/>
      <c r="K119" s="59"/>
      <c r="L119" s="59"/>
      <c r="M119" s="59"/>
    </row>
    <row r="120" spans="1:13" s="89" customFormat="1" ht="15" customHeight="1" x14ac:dyDescent="0.2">
      <c r="A120" s="85"/>
      <c r="B120" s="86"/>
      <c r="C120" s="71" t="s">
        <v>26</v>
      </c>
      <c r="D120" s="58">
        <f t="shared" ref="D120:D145" si="32">SUM(G120,J120)</f>
        <v>11553764</v>
      </c>
      <c r="E120" s="58">
        <f t="shared" ref="E120:E145" si="33">SUM(H120,K120)</f>
        <v>11553764</v>
      </c>
      <c r="F120" s="58"/>
      <c r="G120" s="58">
        <f>SUM(H120:I120)</f>
        <v>11553764</v>
      </c>
      <c r="H120" s="58">
        <f>H122+H126+H127</f>
        <v>11553764</v>
      </c>
      <c r="I120" s="58">
        <f>SUM(I122)</f>
        <v>0</v>
      </c>
      <c r="J120" s="58"/>
      <c r="K120" s="58"/>
      <c r="L120" s="58"/>
      <c r="M120" s="58">
        <f>M119</f>
        <v>0</v>
      </c>
    </row>
    <row r="121" spans="1:13" s="89" customFormat="1" x14ac:dyDescent="0.2">
      <c r="A121" s="85"/>
      <c r="B121" s="86"/>
      <c r="C121" s="71" t="s">
        <v>0</v>
      </c>
      <c r="D121" s="58">
        <f t="shared" si="32"/>
        <v>0</v>
      </c>
      <c r="E121" s="58">
        <f t="shared" si="33"/>
        <v>0</v>
      </c>
      <c r="F121" s="58"/>
      <c r="G121" s="59"/>
      <c r="H121" s="59"/>
      <c r="I121" s="59"/>
      <c r="J121" s="59"/>
      <c r="K121" s="59"/>
      <c r="L121" s="59"/>
      <c r="M121" s="59"/>
    </row>
    <row r="122" spans="1:13" s="89" customFormat="1" ht="15" customHeight="1" x14ac:dyDescent="0.2">
      <c r="A122" s="85"/>
      <c r="B122" s="86"/>
      <c r="C122" s="39" t="s">
        <v>35</v>
      </c>
      <c r="D122" s="58">
        <f t="shared" si="32"/>
        <v>1861500</v>
      </c>
      <c r="E122" s="58">
        <f t="shared" si="33"/>
        <v>1861500</v>
      </c>
      <c r="F122" s="60"/>
      <c r="G122" s="60">
        <f t="shared" ref="G122:G127" si="34">SUM(H122:I122)</f>
        <v>1861500</v>
      </c>
      <c r="H122" s="60">
        <f>SUM(H124:H125)</f>
        <v>1861500</v>
      </c>
      <c r="I122" s="60"/>
      <c r="J122" s="60"/>
      <c r="K122" s="60"/>
      <c r="L122" s="60"/>
      <c r="M122" s="59"/>
    </row>
    <row r="123" spans="1:13" s="89" customFormat="1" x14ac:dyDescent="0.2">
      <c r="A123" s="85"/>
      <c r="B123" s="86"/>
      <c r="C123" s="54" t="s">
        <v>36</v>
      </c>
      <c r="D123" s="58">
        <f t="shared" si="32"/>
        <v>0</v>
      </c>
      <c r="E123" s="58">
        <f t="shared" si="33"/>
        <v>0</v>
      </c>
      <c r="F123" s="58"/>
      <c r="G123" s="60">
        <f t="shared" si="34"/>
        <v>0</v>
      </c>
      <c r="H123" s="59"/>
      <c r="I123" s="59"/>
      <c r="J123" s="59"/>
      <c r="K123" s="59"/>
      <c r="L123" s="59"/>
      <c r="M123" s="59"/>
    </row>
    <row r="124" spans="1:13" s="89" customFormat="1" ht="15" customHeight="1" x14ac:dyDescent="0.2">
      <c r="A124" s="85"/>
      <c r="B124" s="86"/>
      <c r="C124" s="54" t="s">
        <v>37</v>
      </c>
      <c r="D124" s="58">
        <f t="shared" si="32"/>
        <v>1550600</v>
      </c>
      <c r="E124" s="58">
        <f t="shared" si="33"/>
        <v>1550600</v>
      </c>
      <c r="F124" s="58"/>
      <c r="G124" s="60">
        <f t="shared" si="34"/>
        <v>1550600</v>
      </c>
      <c r="H124" s="59">
        <v>1550600</v>
      </c>
      <c r="I124" s="59"/>
      <c r="J124" s="59"/>
      <c r="K124" s="59"/>
      <c r="L124" s="59"/>
      <c r="M124" s="59"/>
    </row>
    <row r="125" spans="1:13" s="89" customFormat="1" ht="15" customHeight="1" x14ac:dyDescent="0.2">
      <c r="A125" s="85"/>
      <c r="B125" s="86"/>
      <c r="C125" s="54" t="s">
        <v>38</v>
      </c>
      <c r="D125" s="58">
        <f t="shared" si="32"/>
        <v>310900</v>
      </c>
      <c r="E125" s="58">
        <f t="shared" si="33"/>
        <v>310900</v>
      </c>
      <c r="F125" s="58"/>
      <c r="G125" s="60">
        <f t="shared" si="34"/>
        <v>310900</v>
      </c>
      <c r="H125" s="59">
        <v>310900</v>
      </c>
      <c r="I125" s="59"/>
      <c r="J125" s="59"/>
      <c r="K125" s="59"/>
      <c r="L125" s="59"/>
      <c r="M125" s="59"/>
    </row>
    <row r="126" spans="1:13" s="89" customFormat="1" ht="15" customHeight="1" x14ac:dyDescent="0.2">
      <c r="A126" s="85"/>
      <c r="B126" s="85"/>
      <c r="C126" s="39" t="s">
        <v>39</v>
      </c>
      <c r="D126" s="58">
        <f t="shared" si="32"/>
        <v>9691364</v>
      </c>
      <c r="E126" s="58">
        <f t="shared" si="33"/>
        <v>9691364</v>
      </c>
      <c r="F126" s="58"/>
      <c r="G126" s="60">
        <f t="shared" si="34"/>
        <v>9691364</v>
      </c>
      <c r="H126" s="59">
        <v>9691364</v>
      </c>
      <c r="I126" s="59"/>
      <c r="J126" s="59"/>
      <c r="K126" s="59"/>
      <c r="L126" s="59"/>
      <c r="M126" s="59"/>
    </row>
    <row r="127" spans="1:13" s="89" customFormat="1" ht="15" customHeight="1" x14ac:dyDescent="0.2">
      <c r="A127" s="85"/>
      <c r="B127" s="85"/>
      <c r="C127" s="39" t="s">
        <v>40</v>
      </c>
      <c r="D127" s="58">
        <f t="shared" si="32"/>
        <v>900</v>
      </c>
      <c r="E127" s="58">
        <f t="shared" si="33"/>
        <v>900</v>
      </c>
      <c r="F127" s="90"/>
      <c r="G127" s="60">
        <f t="shared" si="34"/>
        <v>900</v>
      </c>
      <c r="H127" s="59">
        <v>900</v>
      </c>
      <c r="I127" s="59"/>
      <c r="J127" s="59"/>
      <c r="K127" s="59"/>
      <c r="L127" s="59"/>
      <c r="M127" s="59"/>
    </row>
    <row r="128" spans="1:13" s="13" customFormat="1" ht="14.25" customHeight="1" x14ac:dyDescent="0.2">
      <c r="A128" s="5"/>
      <c r="B128" s="41">
        <v>85205</v>
      </c>
      <c r="C128" s="97" t="s">
        <v>34</v>
      </c>
      <c r="D128" s="83">
        <f t="shared" si="32"/>
        <v>684000</v>
      </c>
      <c r="E128" s="83">
        <f t="shared" si="33"/>
        <v>684000</v>
      </c>
      <c r="F128" s="18"/>
      <c r="G128" s="14"/>
      <c r="H128" s="14"/>
      <c r="I128" s="14"/>
      <c r="J128" s="82">
        <f>SUM(J129)</f>
        <v>684000</v>
      </c>
      <c r="K128" s="82">
        <f>SUM(K129)</f>
        <v>684000</v>
      </c>
      <c r="L128" s="14"/>
      <c r="M128" s="14"/>
    </row>
    <row r="129" spans="1:13" s="13" customFormat="1" ht="15" customHeight="1" x14ac:dyDescent="0.2">
      <c r="A129" s="5"/>
      <c r="B129" s="41"/>
      <c r="C129" s="11" t="s">
        <v>26</v>
      </c>
      <c r="D129" s="17">
        <f t="shared" si="32"/>
        <v>684000</v>
      </c>
      <c r="E129" s="17">
        <f t="shared" si="33"/>
        <v>684000</v>
      </c>
      <c r="F129" s="18"/>
      <c r="G129" s="18"/>
      <c r="H129" s="18"/>
      <c r="I129" s="18"/>
      <c r="J129" s="18">
        <f t="shared" ref="J129:J134" si="35">SUM(K129:L129)</f>
        <v>684000</v>
      </c>
      <c r="K129" s="18">
        <f>K131+K134</f>
        <v>684000</v>
      </c>
      <c r="L129" s="18"/>
      <c r="M129" s="17">
        <f>M128</f>
        <v>0</v>
      </c>
    </row>
    <row r="130" spans="1:13" s="13" customFormat="1" x14ac:dyDescent="0.2">
      <c r="A130" s="5"/>
      <c r="B130" s="41"/>
      <c r="C130" s="38" t="s">
        <v>0</v>
      </c>
      <c r="D130" s="17">
        <f t="shared" si="32"/>
        <v>0</v>
      </c>
      <c r="E130" s="17">
        <f t="shared" si="33"/>
        <v>0</v>
      </c>
      <c r="F130" s="17"/>
      <c r="G130" s="14"/>
      <c r="H130" s="14"/>
      <c r="I130" s="14"/>
      <c r="J130" s="18">
        <f t="shared" si="35"/>
        <v>0</v>
      </c>
      <c r="K130" s="18"/>
      <c r="L130" s="14"/>
      <c r="M130" s="14"/>
    </row>
    <row r="131" spans="1:13" s="13" customFormat="1" ht="15" customHeight="1" x14ac:dyDescent="0.2">
      <c r="A131" s="5"/>
      <c r="B131" s="41"/>
      <c r="C131" s="39" t="s">
        <v>35</v>
      </c>
      <c r="D131" s="17">
        <f t="shared" si="32"/>
        <v>13000</v>
      </c>
      <c r="E131" s="17">
        <f t="shared" si="33"/>
        <v>13000</v>
      </c>
      <c r="F131" s="17"/>
      <c r="G131" s="17"/>
      <c r="H131" s="17"/>
      <c r="I131" s="17"/>
      <c r="J131" s="18">
        <f t="shared" si="35"/>
        <v>13000</v>
      </c>
      <c r="K131" s="18">
        <f>K133</f>
        <v>13000</v>
      </c>
      <c r="L131" s="17"/>
      <c r="M131" s="17" t="e">
        <f>#REF!+M133</f>
        <v>#REF!</v>
      </c>
    </row>
    <row r="132" spans="1:13" s="13" customFormat="1" x14ac:dyDescent="0.2">
      <c r="A132" s="5"/>
      <c r="B132" s="41"/>
      <c r="C132" s="54" t="s">
        <v>36</v>
      </c>
      <c r="D132" s="17">
        <f t="shared" si="32"/>
        <v>0</v>
      </c>
      <c r="E132" s="17">
        <f t="shared" si="33"/>
        <v>0</v>
      </c>
      <c r="F132" s="17"/>
      <c r="G132" s="14"/>
      <c r="H132" s="14"/>
      <c r="I132" s="14"/>
      <c r="J132" s="18">
        <f t="shared" si="35"/>
        <v>0</v>
      </c>
      <c r="K132" s="18"/>
      <c r="L132" s="14"/>
      <c r="M132" s="14"/>
    </row>
    <row r="133" spans="1:13" s="13" customFormat="1" ht="15" customHeight="1" x14ac:dyDescent="0.2">
      <c r="A133" s="5"/>
      <c r="B133" s="41"/>
      <c r="C133" s="54" t="s">
        <v>38</v>
      </c>
      <c r="D133" s="17">
        <f t="shared" si="32"/>
        <v>13000</v>
      </c>
      <c r="E133" s="17">
        <f t="shared" si="33"/>
        <v>13000</v>
      </c>
      <c r="F133" s="17"/>
      <c r="G133" s="14"/>
      <c r="H133" s="14"/>
      <c r="I133" s="14"/>
      <c r="J133" s="18">
        <f t="shared" si="35"/>
        <v>13000</v>
      </c>
      <c r="K133" s="18">
        <v>13000</v>
      </c>
      <c r="L133" s="14"/>
      <c r="M133" s="14"/>
    </row>
    <row r="134" spans="1:13" s="13" customFormat="1" ht="15" customHeight="1" x14ac:dyDescent="0.2">
      <c r="A134" s="5"/>
      <c r="B134" s="41"/>
      <c r="C134" s="39" t="s">
        <v>39</v>
      </c>
      <c r="D134" s="17">
        <f t="shared" si="32"/>
        <v>671000</v>
      </c>
      <c r="E134" s="17">
        <f t="shared" si="33"/>
        <v>671000</v>
      </c>
      <c r="F134" s="17"/>
      <c r="G134" s="14"/>
      <c r="H134" s="14"/>
      <c r="I134" s="14"/>
      <c r="J134" s="18">
        <f t="shared" si="35"/>
        <v>671000</v>
      </c>
      <c r="K134" s="14">
        <v>671000</v>
      </c>
      <c r="L134" s="14"/>
      <c r="M134" s="14"/>
    </row>
    <row r="135" spans="1:13" s="13" customFormat="1" ht="15.75" customHeight="1" x14ac:dyDescent="0.2">
      <c r="A135" s="5"/>
      <c r="B135" s="41">
        <v>85219</v>
      </c>
      <c r="C135" s="48" t="s">
        <v>42</v>
      </c>
      <c r="D135" s="83">
        <f t="shared" si="32"/>
        <v>363817</v>
      </c>
      <c r="E135" s="83">
        <f t="shared" si="33"/>
        <v>363817</v>
      </c>
      <c r="F135" s="17"/>
      <c r="G135" s="82">
        <f>SUM(G136)</f>
        <v>363817</v>
      </c>
      <c r="H135" s="82">
        <f>SUM(H136)</f>
        <v>363817</v>
      </c>
      <c r="I135" s="14"/>
      <c r="J135" s="14"/>
      <c r="K135" s="14"/>
      <c r="L135" s="14"/>
      <c r="M135" s="14"/>
    </row>
    <row r="136" spans="1:13" s="13" customFormat="1" ht="15" customHeight="1" x14ac:dyDescent="0.2">
      <c r="A136" s="5"/>
      <c r="B136" s="41"/>
      <c r="C136" s="11" t="s">
        <v>26</v>
      </c>
      <c r="D136" s="17">
        <f t="shared" si="32"/>
        <v>363817</v>
      </c>
      <c r="E136" s="17">
        <f>SUM(H136,K136)</f>
        <v>363817</v>
      </c>
      <c r="F136" s="17"/>
      <c r="G136" s="17">
        <f>SUM(H136:I136)</f>
        <v>363817</v>
      </c>
      <c r="H136" s="17">
        <f>H138+H141</f>
        <v>363817</v>
      </c>
      <c r="I136" s="17"/>
      <c r="J136" s="17"/>
      <c r="K136" s="17"/>
      <c r="L136" s="17"/>
      <c r="M136" s="17" t="e">
        <f>M138+#REF!</f>
        <v>#REF!</v>
      </c>
    </row>
    <row r="137" spans="1:13" s="13" customFormat="1" x14ac:dyDescent="0.2">
      <c r="A137" s="5"/>
      <c r="B137" s="41"/>
      <c r="C137" s="38" t="s">
        <v>0</v>
      </c>
      <c r="D137" s="17">
        <f t="shared" si="32"/>
        <v>0</v>
      </c>
      <c r="E137" s="17">
        <f t="shared" si="33"/>
        <v>0</v>
      </c>
      <c r="F137" s="17"/>
      <c r="G137" s="17">
        <f>SUM(H137:I137)</f>
        <v>0</v>
      </c>
      <c r="H137" s="14"/>
      <c r="I137" s="14"/>
      <c r="J137" s="14"/>
      <c r="K137" s="14"/>
      <c r="L137" s="14"/>
      <c r="M137" s="14"/>
    </row>
    <row r="138" spans="1:13" s="84" customFormat="1" ht="15" customHeight="1" x14ac:dyDescent="0.2">
      <c r="A138" s="5"/>
      <c r="B138" s="41"/>
      <c r="C138" s="39" t="s">
        <v>35</v>
      </c>
      <c r="D138" s="17">
        <f t="shared" si="32"/>
        <v>5317</v>
      </c>
      <c r="E138" s="17">
        <f t="shared" si="33"/>
        <v>5317</v>
      </c>
      <c r="F138" s="17"/>
      <c r="G138" s="17">
        <f>SUM(H138:I138)</f>
        <v>5317</v>
      </c>
      <c r="H138" s="17">
        <f>H140</f>
        <v>5317</v>
      </c>
      <c r="I138" s="17"/>
      <c r="J138" s="17"/>
      <c r="K138" s="17"/>
      <c r="L138" s="17"/>
      <c r="M138" s="14"/>
    </row>
    <row r="139" spans="1:13" s="84" customFormat="1" ht="15" customHeight="1" x14ac:dyDescent="0.2">
      <c r="A139" s="5"/>
      <c r="B139" s="41"/>
      <c r="C139" s="54" t="s">
        <v>36</v>
      </c>
      <c r="D139" s="17">
        <f t="shared" si="32"/>
        <v>0</v>
      </c>
      <c r="E139" s="17">
        <f t="shared" si="33"/>
        <v>0</v>
      </c>
      <c r="F139" s="17"/>
      <c r="G139" s="17">
        <f t="shared" ref="G139:G141" si="36">SUM(H139:I139)</f>
        <v>0</v>
      </c>
      <c r="H139" s="17"/>
      <c r="I139" s="17"/>
      <c r="J139" s="17"/>
      <c r="K139" s="17"/>
      <c r="L139" s="17"/>
      <c r="M139" s="14"/>
    </row>
    <row r="140" spans="1:13" s="84" customFormat="1" ht="15" customHeight="1" x14ac:dyDescent="0.2">
      <c r="A140" s="5"/>
      <c r="B140" s="41"/>
      <c r="C140" s="54" t="s">
        <v>37</v>
      </c>
      <c r="D140" s="17">
        <f t="shared" si="32"/>
        <v>5317</v>
      </c>
      <c r="E140" s="17">
        <f t="shared" si="33"/>
        <v>5317</v>
      </c>
      <c r="F140" s="17"/>
      <c r="G140" s="17">
        <f t="shared" si="36"/>
        <v>5317</v>
      </c>
      <c r="H140" s="17">
        <v>5317</v>
      </c>
      <c r="I140" s="17"/>
      <c r="J140" s="17"/>
      <c r="K140" s="17"/>
      <c r="L140" s="17"/>
      <c r="M140" s="14"/>
    </row>
    <row r="141" spans="1:13" s="84" customFormat="1" ht="15" customHeight="1" x14ac:dyDescent="0.2">
      <c r="A141" s="100"/>
      <c r="B141" s="57"/>
      <c r="C141" s="92" t="s">
        <v>40</v>
      </c>
      <c r="D141" s="74">
        <f t="shared" si="32"/>
        <v>358500</v>
      </c>
      <c r="E141" s="74">
        <f t="shared" si="33"/>
        <v>358500</v>
      </c>
      <c r="F141" s="74"/>
      <c r="G141" s="74">
        <f t="shared" si="36"/>
        <v>358500</v>
      </c>
      <c r="H141" s="74">
        <v>358500</v>
      </c>
      <c r="I141" s="74"/>
      <c r="J141" s="74"/>
      <c r="K141" s="74"/>
      <c r="L141" s="74"/>
      <c r="M141" s="14"/>
    </row>
    <row r="142" spans="1:13" s="13" customFormat="1" ht="15.75" customHeight="1" x14ac:dyDescent="0.2">
      <c r="A142" s="5"/>
      <c r="B142" s="41">
        <v>85228</v>
      </c>
      <c r="C142" s="42" t="s">
        <v>23</v>
      </c>
      <c r="D142" s="83">
        <f t="shared" si="32"/>
        <v>3149824</v>
      </c>
      <c r="E142" s="83">
        <f t="shared" si="33"/>
        <v>3149824</v>
      </c>
      <c r="F142" s="50"/>
      <c r="G142" s="82">
        <f>SUM(G143)</f>
        <v>3149824</v>
      </c>
      <c r="H142" s="82">
        <f>SUM(H143)</f>
        <v>3149824</v>
      </c>
      <c r="I142" s="51"/>
      <c r="J142" s="51"/>
      <c r="K142" s="51"/>
      <c r="L142" s="51"/>
      <c r="M142" s="51"/>
    </row>
    <row r="143" spans="1:13" s="13" customFormat="1" ht="15" customHeight="1" x14ac:dyDescent="0.2">
      <c r="A143" s="5"/>
      <c r="B143" s="41"/>
      <c r="C143" s="11" t="s">
        <v>26</v>
      </c>
      <c r="D143" s="17">
        <f t="shared" si="32"/>
        <v>3149824</v>
      </c>
      <c r="E143" s="17">
        <f t="shared" si="33"/>
        <v>3149824</v>
      </c>
      <c r="F143" s="50"/>
      <c r="G143" s="50">
        <f>SUM(H143:I143)</f>
        <v>3149824</v>
      </c>
      <c r="H143" s="50">
        <v>3149824</v>
      </c>
      <c r="I143" s="50"/>
      <c r="J143" s="50"/>
      <c r="K143" s="50"/>
      <c r="L143" s="50"/>
      <c r="M143" s="50" t="e">
        <f>#REF!</f>
        <v>#REF!</v>
      </c>
    </row>
    <row r="144" spans="1:13" s="13" customFormat="1" x14ac:dyDescent="0.2">
      <c r="A144" s="5"/>
      <c r="B144" s="41"/>
      <c r="C144" s="11" t="s">
        <v>0</v>
      </c>
      <c r="D144" s="17">
        <f t="shared" si="32"/>
        <v>0</v>
      </c>
      <c r="E144" s="17">
        <f t="shared" si="33"/>
        <v>0</v>
      </c>
      <c r="F144" s="50"/>
      <c r="G144" s="50">
        <f>SUM(H144:I144)</f>
        <v>0</v>
      </c>
      <c r="H144" s="50"/>
      <c r="I144" s="50"/>
      <c r="J144" s="50"/>
      <c r="K144" s="50"/>
      <c r="L144" s="50"/>
      <c r="M144" s="50"/>
    </row>
    <row r="145" spans="1:13" s="13" customFormat="1" ht="15" customHeight="1" x14ac:dyDescent="0.2">
      <c r="A145" s="6"/>
      <c r="B145" s="41"/>
      <c r="C145" s="39" t="s">
        <v>39</v>
      </c>
      <c r="D145" s="17">
        <f t="shared" si="32"/>
        <v>3149824</v>
      </c>
      <c r="E145" s="17">
        <f t="shared" si="33"/>
        <v>3149824</v>
      </c>
      <c r="F145" s="50"/>
      <c r="G145" s="50">
        <f>SUM(H145:I145)</f>
        <v>3149824</v>
      </c>
      <c r="H145" s="50">
        <v>3149824</v>
      </c>
      <c r="I145" s="50"/>
      <c r="J145" s="50"/>
      <c r="K145" s="50"/>
      <c r="L145" s="50"/>
      <c r="M145" s="50"/>
    </row>
    <row r="146" spans="1:13" s="7" customFormat="1" ht="15.75" customHeight="1" x14ac:dyDescent="0.2">
      <c r="A146" s="15"/>
      <c r="B146" s="41">
        <v>85231</v>
      </c>
      <c r="C146" s="42" t="s">
        <v>51</v>
      </c>
      <c r="D146" s="83">
        <f t="shared" ref="D146:E149" si="37">SUM(G146,J146)</f>
        <v>6245</v>
      </c>
      <c r="E146" s="83">
        <f t="shared" si="37"/>
        <v>6245</v>
      </c>
      <c r="F146" s="19"/>
      <c r="G146" s="12"/>
      <c r="H146" s="12"/>
      <c r="I146" s="12"/>
      <c r="J146" s="81">
        <f>SUM(K146:L146)</f>
        <v>6245</v>
      </c>
      <c r="K146" s="81">
        <f>SUM(K147)</f>
        <v>6245</v>
      </c>
      <c r="L146" s="12"/>
      <c r="M146" s="12"/>
    </row>
    <row r="147" spans="1:13" s="7" customFormat="1" ht="15" customHeight="1" x14ac:dyDescent="0.2">
      <c r="A147" s="15"/>
      <c r="B147" s="41"/>
      <c r="C147" s="38" t="s">
        <v>26</v>
      </c>
      <c r="D147" s="17">
        <f t="shared" si="37"/>
        <v>6245</v>
      </c>
      <c r="E147" s="17">
        <f t="shared" si="37"/>
        <v>6245</v>
      </c>
      <c r="F147" s="17"/>
      <c r="G147" s="17"/>
      <c r="H147" s="17"/>
      <c r="I147" s="17"/>
      <c r="J147" s="17">
        <f>SUM(K147:L147)</f>
        <v>6245</v>
      </c>
      <c r="K147" s="17">
        <v>6245</v>
      </c>
      <c r="L147" s="17"/>
      <c r="M147" s="17">
        <f>M146</f>
        <v>0</v>
      </c>
    </row>
    <row r="148" spans="1:13" s="7" customFormat="1" x14ac:dyDescent="0.2">
      <c r="A148" s="15"/>
      <c r="B148" s="41"/>
      <c r="C148" s="38" t="s">
        <v>0</v>
      </c>
      <c r="D148" s="17">
        <f t="shared" si="37"/>
        <v>0</v>
      </c>
      <c r="E148" s="17">
        <f t="shared" si="37"/>
        <v>0</v>
      </c>
      <c r="F148" s="19"/>
      <c r="G148" s="12"/>
      <c r="H148" s="12"/>
      <c r="I148" s="12"/>
      <c r="J148" s="12"/>
      <c r="K148" s="12"/>
      <c r="L148" s="12"/>
      <c r="M148" s="12"/>
    </row>
    <row r="149" spans="1:13" s="7" customFormat="1" ht="15" customHeight="1" x14ac:dyDescent="0.2">
      <c r="A149" s="15"/>
      <c r="B149" s="41"/>
      <c r="C149" s="39" t="s">
        <v>40</v>
      </c>
      <c r="D149" s="17">
        <f t="shared" si="37"/>
        <v>6245</v>
      </c>
      <c r="E149" s="17">
        <f t="shared" si="37"/>
        <v>6245</v>
      </c>
      <c r="F149" s="17"/>
      <c r="G149" s="17"/>
      <c r="H149" s="17"/>
      <c r="I149" s="17"/>
      <c r="J149" s="17">
        <f>SUM(K149:L149)</f>
        <v>6245</v>
      </c>
      <c r="K149" s="17">
        <v>6245</v>
      </c>
      <c r="L149" s="17"/>
      <c r="M149" s="12"/>
    </row>
    <row r="150" spans="1:13" s="84" customFormat="1" ht="6" customHeight="1" x14ac:dyDescent="0.2">
      <c r="A150" s="6"/>
      <c r="B150" s="41"/>
      <c r="C150" s="39"/>
      <c r="D150" s="17"/>
      <c r="E150" s="17"/>
      <c r="F150" s="94"/>
      <c r="G150" s="50"/>
      <c r="H150" s="50"/>
      <c r="I150" s="50"/>
      <c r="J150" s="50"/>
      <c r="K150" s="50"/>
      <c r="L150" s="50"/>
      <c r="M150" s="50"/>
    </row>
    <row r="151" spans="1:13" s="7" customFormat="1" ht="15.75" customHeight="1" x14ac:dyDescent="0.2">
      <c r="A151" s="32">
        <v>853</v>
      </c>
      <c r="B151" s="43"/>
      <c r="C151" s="33" t="s">
        <v>25</v>
      </c>
      <c r="D151" s="28">
        <f>SUM(D152)</f>
        <v>2965000</v>
      </c>
      <c r="E151" s="28">
        <f>SUM(E152)</f>
        <v>2965000</v>
      </c>
      <c r="F151" s="34"/>
      <c r="G151" s="25"/>
      <c r="H151" s="25"/>
      <c r="I151" s="25"/>
      <c r="J151" s="25">
        <f>SUM(J152)</f>
        <v>2965000</v>
      </c>
      <c r="K151" s="25">
        <f>SUM(K152)</f>
        <v>2965000</v>
      </c>
      <c r="L151" s="25"/>
      <c r="M151" s="25">
        <f>SUM(M152)</f>
        <v>0</v>
      </c>
    </row>
    <row r="152" spans="1:13" s="7" customFormat="1" ht="15.75" customHeight="1" x14ac:dyDescent="0.2">
      <c r="A152" s="15"/>
      <c r="B152" s="41">
        <v>85321</v>
      </c>
      <c r="C152" s="42" t="s">
        <v>27</v>
      </c>
      <c r="D152" s="83">
        <f>SUM(G152,J152)</f>
        <v>2965000</v>
      </c>
      <c r="E152" s="83">
        <f>SUM(H152,K152)</f>
        <v>2965000</v>
      </c>
      <c r="F152" s="19"/>
      <c r="G152" s="12"/>
      <c r="H152" s="12"/>
      <c r="I152" s="12"/>
      <c r="J152" s="81">
        <f>SUM(J153)</f>
        <v>2965000</v>
      </c>
      <c r="K152" s="81">
        <f>SUM(K153)</f>
        <v>2965000</v>
      </c>
      <c r="L152" s="12"/>
      <c r="M152" s="12"/>
    </row>
    <row r="153" spans="1:13" s="7" customFormat="1" ht="15" customHeight="1" x14ac:dyDescent="0.2">
      <c r="A153" s="15"/>
      <c r="B153" s="41"/>
      <c r="C153" s="38" t="s">
        <v>26</v>
      </c>
      <c r="D153" s="17">
        <f t="shared" ref="D153:D158" si="38">SUM(G153,J153)</f>
        <v>2965000</v>
      </c>
      <c r="E153" s="17">
        <f t="shared" ref="E153:E158" si="39">SUM(H153,K153)</f>
        <v>2965000</v>
      </c>
      <c r="F153" s="17"/>
      <c r="G153" s="17"/>
      <c r="H153" s="17"/>
      <c r="I153" s="17"/>
      <c r="J153" s="17">
        <f>SUM(J155)</f>
        <v>2965000</v>
      </c>
      <c r="K153" s="17">
        <f>SUM(K155)</f>
        <v>2965000</v>
      </c>
      <c r="L153" s="17"/>
      <c r="M153" s="17">
        <f>M152</f>
        <v>0</v>
      </c>
    </row>
    <row r="154" spans="1:13" s="7" customFormat="1" x14ac:dyDescent="0.2">
      <c r="A154" s="15"/>
      <c r="B154" s="41"/>
      <c r="C154" s="38" t="s">
        <v>0</v>
      </c>
      <c r="D154" s="17">
        <f t="shared" si="38"/>
        <v>0</v>
      </c>
      <c r="E154" s="17">
        <f t="shared" si="39"/>
        <v>0</v>
      </c>
      <c r="F154" s="19"/>
      <c r="G154" s="12"/>
      <c r="H154" s="12"/>
      <c r="I154" s="12"/>
      <c r="J154" s="12"/>
      <c r="K154" s="12"/>
      <c r="L154" s="12"/>
      <c r="M154" s="12"/>
    </row>
    <row r="155" spans="1:13" s="7" customFormat="1" ht="15" customHeight="1" x14ac:dyDescent="0.2">
      <c r="A155" s="15"/>
      <c r="B155" s="41"/>
      <c r="C155" s="39" t="s">
        <v>35</v>
      </c>
      <c r="D155" s="17">
        <f t="shared" si="38"/>
        <v>2965000</v>
      </c>
      <c r="E155" s="17">
        <f t="shared" si="39"/>
        <v>2965000</v>
      </c>
      <c r="F155" s="17"/>
      <c r="G155" s="17"/>
      <c r="H155" s="17"/>
      <c r="I155" s="17"/>
      <c r="J155" s="17">
        <f>SUM(K155:L155)</f>
        <v>2965000</v>
      </c>
      <c r="K155" s="17">
        <f>SUM(K157:K158)</f>
        <v>2965000</v>
      </c>
      <c r="L155" s="17"/>
      <c r="M155" s="12"/>
    </row>
    <row r="156" spans="1:13" s="7" customFormat="1" x14ac:dyDescent="0.2">
      <c r="A156" s="15"/>
      <c r="B156" s="41"/>
      <c r="C156" s="54" t="s">
        <v>36</v>
      </c>
      <c r="D156" s="17">
        <f t="shared" si="38"/>
        <v>0</v>
      </c>
      <c r="E156" s="17">
        <f t="shared" si="39"/>
        <v>0</v>
      </c>
      <c r="F156" s="19"/>
      <c r="G156" s="12"/>
      <c r="H156" s="12"/>
      <c r="I156" s="12"/>
      <c r="J156" s="17">
        <f>SUM(K156:L156)</f>
        <v>0</v>
      </c>
      <c r="K156" s="12"/>
      <c r="L156" s="12"/>
      <c r="M156" s="12"/>
    </row>
    <row r="157" spans="1:13" s="49" customFormat="1" ht="15" customHeight="1" x14ac:dyDescent="0.2">
      <c r="A157" s="15"/>
      <c r="B157" s="41"/>
      <c r="C157" s="54" t="s">
        <v>37</v>
      </c>
      <c r="D157" s="17">
        <f t="shared" si="38"/>
        <v>2022000</v>
      </c>
      <c r="E157" s="17">
        <f t="shared" si="39"/>
        <v>2022000</v>
      </c>
      <c r="F157" s="19"/>
      <c r="G157" s="12"/>
      <c r="H157" s="12"/>
      <c r="I157" s="12"/>
      <c r="J157" s="17">
        <f>SUM(K157:L157)</f>
        <v>2022000</v>
      </c>
      <c r="K157" s="12">
        <v>2022000</v>
      </c>
      <c r="L157" s="12"/>
      <c r="M157" s="12"/>
    </row>
    <row r="158" spans="1:13" s="49" customFormat="1" ht="13.5" customHeight="1" x14ac:dyDescent="0.2">
      <c r="A158" s="15"/>
      <c r="B158" s="3"/>
      <c r="C158" s="54" t="s">
        <v>38</v>
      </c>
      <c r="D158" s="17">
        <f t="shared" si="38"/>
        <v>943000</v>
      </c>
      <c r="E158" s="17">
        <f t="shared" si="39"/>
        <v>943000</v>
      </c>
      <c r="F158" s="19"/>
      <c r="G158" s="12"/>
      <c r="H158" s="12"/>
      <c r="I158" s="12"/>
      <c r="J158" s="17">
        <f>SUM(K158:L158)</f>
        <v>943000</v>
      </c>
      <c r="K158" s="12">
        <v>943000</v>
      </c>
      <c r="L158" s="12"/>
      <c r="M158" s="12"/>
    </row>
    <row r="159" spans="1:13" s="49" customFormat="1" ht="6.75" customHeight="1" x14ac:dyDescent="0.2">
      <c r="A159" s="15"/>
      <c r="B159" s="3"/>
      <c r="C159" s="54"/>
      <c r="D159" s="17"/>
      <c r="E159" s="17"/>
      <c r="F159" s="19"/>
      <c r="G159" s="12"/>
      <c r="H159" s="12"/>
      <c r="I159" s="12"/>
      <c r="J159" s="17"/>
      <c r="K159" s="12"/>
      <c r="L159" s="12"/>
      <c r="M159" s="12"/>
    </row>
    <row r="160" spans="1:13" s="7" customFormat="1" ht="15" customHeight="1" x14ac:dyDescent="0.2">
      <c r="A160" s="32">
        <v>855</v>
      </c>
      <c r="B160" s="43"/>
      <c r="C160" s="33" t="s">
        <v>43</v>
      </c>
      <c r="D160" s="28">
        <f>SUM(E160:F160)</f>
        <v>130689781</v>
      </c>
      <c r="E160" s="28">
        <f>E161+E169</f>
        <v>130689781</v>
      </c>
      <c r="F160" s="28"/>
      <c r="G160" s="28">
        <f>SUM(H160:I160)</f>
        <v>130689781</v>
      </c>
      <c r="H160" s="28">
        <f>H161+H169</f>
        <v>130689781</v>
      </c>
      <c r="I160" s="28"/>
      <c r="J160" s="28"/>
      <c r="K160" s="28"/>
      <c r="L160" s="28"/>
      <c r="M160" s="25" t="e">
        <f>SUM(#REF!)</f>
        <v>#REF!</v>
      </c>
    </row>
    <row r="161" spans="1:13" s="7" customFormat="1" ht="42.75" customHeight="1" x14ac:dyDescent="0.2">
      <c r="A161" s="15"/>
      <c r="B161" s="41">
        <v>85502</v>
      </c>
      <c r="C161" s="72" t="s">
        <v>46</v>
      </c>
      <c r="D161" s="83">
        <f t="shared" ref="D161:D173" si="40">SUM(G161,J161)</f>
        <v>129350000</v>
      </c>
      <c r="E161" s="83">
        <f t="shared" ref="E161:E171" si="41">SUM(H161,K161)</f>
        <v>129350000</v>
      </c>
      <c r="F161" s="19"/>
      <c r="G161" s="83">
        <f>SUM(G162)</f>
        <v>129350000</v>
      </c>
      <c r="H161" s="83">
        <f>SUM(H162)</f>
        <v>129350000</v>
      </c>
      <c r="I161" s="12"/>
      <c r="J161" s="12"/>
      <c r="K161" s="12"/>
      <c r="L161" s="12"/>
      <c r="M161" s="12"/>
    </row>
    <row r="162" spans="1:13" s="7" customFormat="1" ht="15" customHeight="1" x14ac:dyDescent="0.2">
      <c r="A162" s="15"/>
      <c r="B162" s="41"/>
      <c r="C162" s="71" t="s">
        <v>26</v>
      </c>
      <c r="D162" s="17">
        <f t="shared" si="40"/>
        <v>129350000</v>
      </c>
      <c r="E162" s="17">
        <f t="shared" si="41"/>
        <v>129350000</v>
      </c>
      <c r="F162" s="17"/>
      <c r="G162" s="17">
        <f>SUM(H162:I162)</f>
        <v>129350000</v>
      </c>
      <c r="H162" s="17">
        <f>H164+H168</f>
        <v>129350000</v>
      </c>
      <c r="I162" s="17"/>
      <c r="J162" s="17"/>
      <c r="K162" s="17"/>
      <c r="L162" s="17"/>
      <c r="M162" s="17">
        <f>M161</f>
        <v>0</v>
      </c>
    </row>
    <row r="163" spans="1:13" s="7" customFormat="1" x14ac:dyDescent="0.2">
      <c r="A163" s="15"/>
      <c r="B163" s="41"/>
      <c r="C163" s="71" t="s">
        <v>0</v>
      </c>
      <c r="D163" s="17">
        <f t="shared" si="40"/>
        <v>0</v>
      </c>
      <c r="E163" s="17">
        <f t="shared" si="41"/>
        <v>0</v>
      </c>
      <c r="F163" s="19"/>
      <c r="G163" s="17">
        <f t="shared" ref="G163:G173" si="42">SUM(H163:I163)</f>
        <v>0</v>
      </c>
      <c r="H163" s="12"/>
      <c r="I163" s="12"/>
      <c r="J163" s="12"/>
      <c r="K163" s="12"/>
      <c r="L163" s="12"/>
      <c r="M163" s="12"/>
    </row>
    <row r="164" spans="1:13" s="7" customFormat="1" ht="15" customHeight="1" x14ac:dyDescent="0.2">
      <c r="A164" s="15"/>
      <c r="B164" s="41"/>
      <c r="C164" s="39" t="s">
        <v>35</v>
      </c>
      <c r="D164" s="17">
        <f t="shared" si="40"/>
        <v>13600000</v>
      </c>
      <c r="E164" s="17">
        <f t="shared" si="41"/>
        <v>13600000</v>
      </c>
      <c r="F164" s="17"/>
      <c r="G164" s="17">
        <f t="shared" si="42"/>
        <v>13600000</v>
      </c>
      <c r="H164" s="17">
        <f>SUM(H166:H167)</f>
        <v>13600000</v>
      </c>
      <c r="I164" s="17"/>
      <c r="J164" s="17"/>
      <c r="K164" s="17"/>
      <c r="L164" s="17"/>
      <c r="M164" s="12"/>
    </row>
    <row r="165" spans="1:13" s="7" customFormat="1" x14ac:dyDescent="0.2">
      <c r="A165" s="15"/>
      <c r="B165" s="41"/>
      <c r="C165" s="54" t="s">
        <v>36</v>
      </c>
      <c r="D165" s="17">
        <f t="shared" si="40"/>
        <v>0</v>
      </c>
      <c r="E165" s="17">
        <f t="shared" si="41"/>
        <v>0</v>
      </c>
      <c r="F165" s="19"/>
      <c r="G165" s="17">
        <f t="shared" si="42"/>
        <v>0</v>
      </c>
      <c r="H165" s="12"/>
      <c r="I165" s="12"/>
      <c r="J165" s="12"/>
      <c r="K165" s="12"/>
      <c r="L165" s="12"/>
      <c r="M165" s="12"/>
    </row>
    <row r="166" spans="1:13" s="49" customFormat="1" ht="14.25" customHeight="1" x14ac:dyDescent="0.2">
      <c r="A166" s="15"/>
      <c r="B166" s="41"/>
      <c r="C166" s="54" t="s">
        <v>37</v>
      </c>
      <c r="D166" s="17">
        <f t="shared" si="40"/>
        <v>12997000</v>
      </c>
      <c r="E166" s="17">
        <f t="shared" si="41"/>
        <v>12997000</v>
      </c>
      <c r="F166" s="19"/>
      <c r="G166" s="17">
        <f t="shared" si="42"/>
        <v>12997000</v>
      </c>
      <c r="H166" s="12">
        <v>12997000</v>
      </c>
      <c r="I166" s="12"/>
      <c r="J166" s="12"/>
      <c r="K166" s="12"/>
      <c r="L166" s="12"/>
      <c r="M166" s="12"/>
    </row>
    <row r="167" spans="1:13" s="7" customFormat="1" ht="14.25" customHeight="1" x14ac:dyDescent="0.2">
      <c r="A167" s="15"/>
      <c r="B167" s="3"/>
      <c r="C167" s="54" t="s">
        <v>38</v>
      </c>
      <c r="D167" s="17">
        <f t="shared" si="40"/>
        <v>603000</v>
      </c>
      <c r="E167" s="17">
        <f t="shared" si="41"/>
        <v>603000</v>
      </c>
      <c r="F167" s="19"/>
      <c r="G167" s="17">
        <f t="shared" si="42"/>
        <v>603000</v>
      </c>
      <c r="H167" s="12">
        <v>603000</v>
      </c>
      <c r="I167" s="12"/>
      <c r="J167" s="12"/>
      <c r="K167" s="12"/>
      <c r="L167" s="12"/>
      <c r="M167" s="12"/>
    </row>
    <row r="168" spans="1:13" s="7" customFormat="1" ht="14.25" customHeight="1" x14ac:dyDescent="0.2">
      <c r="A168" s="73"/>
      <c r="B168" s="4"/>
      <c r="C168" s="96" t="s">
        <v>40</v>
      </c>
      <c r="D168" s="74">
        <f t="shared" si="40"/>
        <v>115750000</v>
      </c>
      <c r="E168" s="74">
        <f t="shared" si="41"/>
        <v>115750000</v>
      </c>
      <c r="F168" s="75"/>
      <c r="G168" s="74">
        <f t="shared" si="42"/>
        <v>115750000</v>
      </c>
      <c r="H168" s="56">
        <v>115750000</v>
      </c>
      <c r="I168" s="56"/>
      <c r="J168" s="56"/>
      <c r="K168" s="56"/>
      <c r="L168" s="56"/>
      <c r="M168" s="12"/>
    </row>
    <row r="169" spans="1:13" s="7" customFormat="1" ht="41.25" customHeight="1" x14ac:dyDescent="0.2">
      <c r="A169" s="15"/>
      <c r="B169" s="41">
        <v>85513</v>
      </c>
      <c r="C169" s="78" t="s">
        <v>52</v>
      </c>
      <c r="D169" s="83">
        <f t="shared" si="40"/>
        <v>1339781</v>
      </c>
      <c r="E169" s="83">
        <f t="shared" si="41"/>
        <v>1339781</v>
      </c>
      <c r="F169" s="19"/>
      <c r="G169" s="83">
        <f>SUM(G170)</f>
        <v>1339781</v>
      </c>
      <c r="H169" s="83">
        <f>SUM(H170)</f>
        <v>1339781</v>
      </c>
      <c r="I169" s="12"/>
      <c r="J169" s="17">
        <f t="shared" ref="J169:J173" si="43">SUM(K169:L169)</f>
        <v>0</v>
      </c>
      <c r="K169" s="12"/>
      <c r="L169" s="12"/>
      <c r="M169" s="12"/>
    </row>
    <row r="170" spans="1:13" s="7" customFormat="1" ht="15" customHeight="1" x14ac:dyDescent="0.2">
      <c r="A170" s="15"/>
      <c r="B170" s="41"/>
      <c r="C170" s="71" t="s">
        <v>26</v>
      </c>
      <c r="D170" s="17">
        <f t="shared" si="40"/>
        <v>1339781</v>
      </c>
      <c r="E170" s="17">
        <f t="shared" si="41"/>
        <v>1339781</v>
      </c>
      <c r="F170" s="17"/>
      <c r="G170" s="17">
        <f>SUM(G172)</f>
        <v>1339781</v>
      </c>
      <c r="H170" s="17">
        <f>SUM(H172)</f>
        <v>1339781</v>
      </c>
      <c r="I170" s="17"/>
      <c r="J170" s="17">
        <f t="shared" si="43"/>
        <v>0</v>
      </c>
      <c r="K170" s="17"/>
      <c r="L170" s="17"/>
      <c r="M170" s="17">
        <f>M169</f>
        <v>0</v>
      </c>
    </row>
    <row r="171" spans="1:13" s="7" customFormat="1" x14ac:dyDescent="0.2">
      <c r="A171" s="15"/>
      <c r="B171" s="41"/>
      <c r="C171" s="71" t="s">
        <v>0</v>
      </c>
      <c r="D171" s="17">
        <f t="shared" si="40"/>
        <v>0</v>
      </c>
      <c r="E171" s="17">
        <f t="shared" si="41"/>
        <v>0</v>
      </c>
      <c r="F171" s="19"/>
      <c r="G171" s="17">
        <f t="shared" si="42"/>
        <v>0</v>
      </c>
      <c r="H171" s="12"/>
      <c r="I171" s="12"/>
      <c r="J171" s="17">
        <f t="shared" si="43"/>
        <v>0</v>
      </c>
      <c r="K171" s="12"/>
      <c r="L171" s="12"/>
      <c r="M171" s="12"/>
    </row>
    <row r="172" spans="1:13" s="7" customFormat="1" ht="15" customHeight="1" x14ac:dyDescent="0.2">
      <c r="A172" s="15"/>
      <c r="B172" s="41"/>
      <c r="C172" s="39" t="s">
        <v>35</v>
      </c>
      <c r="D172" s="17">
        <f t="shared" si="40"/>
        <v>1339781</v>
      </c>
      <c r="E172" s="17">
        <f>SUM(H172,K172)</f>
        <v>1339781</v>
      </c>
      <c r="F172" s="17"/>
      <c r="G172" s="17">
        <f t="shared" si="42"/>
        <v>1339781</v>
      </c>
      <c r="H172" s="17">
        <v>1339781</v>
      </c>
      <c r="I172" s="17"/>
      <c r="J172" s="17">
        <f t="shared" si="43"/>
        <v>0</v>
      </c>
      <c r="K172" s="17"/>
      <c r="L172" s="17"/>
      <c r="M172" s="12"/>
    </row>
    <row r="173" spans="1:13" s="7" customFormat="1" x14ac:dyDescent="0.2">
      <c r="A173" s="15"/>
      <c r="B173" s="41"/>
      <c r="C173" s="54" t="s">
        <v>36</v>
      </c>
      <c r="D173" s="17">
        <f t="shared" si="40"/>
        <v>0</v>
      </c>
      <c r="E173" s="17">
        <f>SUM(H173,K173)</f>
        <v>0</v>
      </c>
      <c r="F173" s="19"/>
      <c r="G173" s="17">
        <f t="shared" si="42"/>
        <v>0</v>
      </c>
      <c r="H173" s="12"/>
      <c r="I173" s="12"/>
      <c r="J173" s="17">
        <f t="shared" si="43"/>
        <v>0</v>
      </c>
      <c r="K173" s="12"/>
      <c r="L173" s="12"/>
      <c r="M173" s="12"/>
    </row>
    <row r="174" spans="1:13" s="49" customFormat="1" ht="15" customHeight="1" x14ac:dyDescent="0.2">
      <c r="A174" s="15"/>
      <c r="B174" s="41"/>
      <c r="C174" s="54" t="s">
        <v>38</v>
      </c>
      <c r="D174" s="17">
        <f>SUM(G174,J174)</f>
        <v>1339781</v>
      </c>
      <c r="E174" s="17">
        <f>SUM(H174,K174)</f>
        <v>1339781</v>
      </c>
      <c r="F174" s="19"/>
      <c r="G174" s="12">
        <f>SUM(H174:I174)</f>
        <v>1339781</v>
      </c>
      <c r="H174" s="12">
        <v>1339781</v>
      </c>
      <c r="I174" s="12"/>
      <c r="J174" s="12"/>
      <c r="K174" s="12"/>
      <c r="L174" s="12"/>
      <c r="M174" s="12"/>
    </row>
    <row r="175" spans="1:13" s="49" customFormat="1" ht="10.5" customHeight="1" x14ac:dyDescent="0.2">
      <c r="A175" s="15"/>
      <c r="B175" s="41"/>
      <c r="C175" s="54"/>
      <c r="D175" s="17"/>
      <c r="E175" s="17"/>
      <c r="F175" s="19"/>
      <c r="G175" s="12"/>
      <c r="H175" s="12"/>
      <c r="I175" s="12"/>
      <c r="J175" s="12"/>
      <c r="K175" s="12"/>
      <c r="L175" s="12"/>
      <c r="M175" s="12"/>
    </row>
    <row r="176" spans="1:13" s="7" customFormat="1" ht="20.25" customHeight="1" x14ac:dyDescent="0.2">
      <c r="A176" s="109" t="s">
        <v>5</v>
      </c>
      <c r="B176" s="110"/>
      <c r="C176" s="111"/>
      <c r="D176" s="31">
        <f t="shared" ref="D176:M176" si="44">D8+D16+D24+D32+D41+D65+D74+D83+D98+D108+D118+D151+D160</f>
        <v>250306454</v>
      </c>
      <c r="E176" s="31">
        <f t="shared" si="44"/>
        <v>249975250</v>
      </c>
      <c r="F176" s="31">
        <f t="shared" si="44"/>
        <v>331204</v>
      </c>
      <c r="G176" s="31">
        <f t="shared" si="44"/>
        <v>157143326</v>
      </c>
      <c r="H176" s="31">
        <f t="shared" si="44"/>
        <v>157047826</v>
      </c>
      <c r="I176" s="31">
        <f t="shared" si="44"/>
        <v>95500</v>
      </c>
      <c r="J176" s="31">
        <f t="shared" si="44"/>
        <v>93163128</v>
      </c>
      <c r="K176" s="31">
        <f t="shared" si="44"/>
        <v>92927424</v>
      </c>
      <c r="L176" s="31">
        <f t="shared" si="44"/>
        <v>235704</v>
      </c>
      <c r="M176" s="31" t="e">
        <f t="shared" si="44"/>
        <v>#REF!</v>
      </c>
    </row>
    <row r="177" spans="1:13" s="7" customFormat="1" ht="20.25" customHeight="1" x14ac:dyDescent="0.2">
      <c r="A177" s="44"/>
      <c r="B177" s="44"/>
      <c r="C177" s="44"/>
      <c r="D177" s="45"/>
      <c r="E177" s="45"/>
      <c r="F177" s="45"/>
      <c r="G177" s="45"/>
      <c r="H177" s="45"/>
      <c r="I177" s="45"/>
      <c r="J177" s="45"/>
      <c r="K177" s="45"/>
      <c r="L177" s="45"/>
      <c r="M177" s="45"/>
    </row>
    <row r="178" spans="1:13" s="7" customFormat="1" ht="20.25" customHeight="1" x14ac:dyDescent="0.2">
      <c r="A178" s="44"/>
      <c r="B178" s="44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</row>
    <row r="179" spans="1:13" s="7" customFormat="1" ht="20.25" customHeight="1" x14ac:dyDescent="0.2">
      <c r="A179" s="44"/>
      <c r="B179" s="44"/>
      <c r="C179" s="44"/>
      <c r="D179" s="45"/>
      <c r="E179" s="45"/>
      <c r="F179" s="45"/>
      <c r="G179" s="45"/>
      <c r="H179" s="45"/>
      <c r="I179" s="45"/>
      <c r="J179" s="45"/>
      <c r="K179" s="45"/>
      <c r="L179" s="45"/>
      <c r="M179" s="45"/>
    </row>
    <row r="180" spans="1:13" s="7" customFormat="1" ht="20.25" customHeight="1" x14ac:dyDescent="0.2">
      <c r="A180" s="44"/>
      <c r="B180" s="44"/>
      <c r="C180" s="44"/>
      <c r="D180" s="45"/>
      <c r="E180" s="45"/>
      <c r="F180" s="45"/>
      <c r="G180" s="45"/>
      <c r="H180" s="45"/>
      <c r="I180" s="45"/>
      <c r="J180" s="45"/>
      <c r="K180" s="45"/>
      <c r="L180" s="45"/>
      <c r="M180" s="45"/>
    </row>
    <row r="181" spans="1:13" s="7" customFormat="1" ht="20.25" customHeight="1" x14ac:dyDescent="0.2">
      <c r="A181" s="44"/>
      <c r="B181" s="44"/>
      <c r="C181" s="44"/>
      <c r="D181" s="45"/>
      <c r="E181" s="45"/>
      <c r="F181" s="45"/>
      <c r="G181" s="45"/>
      <c r="H181" s="45"/>
      <c r="I181" s="45"/>
      <c r="J181" s="45"/>
      <c r="K181" s="45"/>
      <c r="L181" s="45"/>
      <c r="M181" s="45"/>
    </row>
    <row r="182" spans="1:13" s="7" customFormat="1" ht="20.25" customHeight="1" x14ac:dyDescent="0.2">
      <c r="A182" s="44"/>
      <c r="B182" s="44"/>
      <c r="C182" s="44"/>
      <c r="D182" s="45"/>
      <c r="E182" s="45"/>
      <c r="F182" s="45"/>
      <c r="G182" s="45"/>
      <c r="H182" s="45"/>
      <c r="I182" s="45"/>
      <c r="J182" s="45"/>
      <c r="K182" s="45"/>
      <c r="L182" s="45"/>
      <c r="M182" s="45"/>
    </row>
    <row r="183" spans="1:13" s="7" customFormat="1" ht="20.25" customHeight="1" x14ac:dyDescent="0.2">
      <c r="A183" s="44"/>
      <c r="B183" s="44"/>
      <c r="C183" s="44"/>
      <c r="D183" s="45"/>
      <c r="E183" s="45"/>
      <c r="F183" s="45"/>
      <c r="G183" s="45"/>
      <c r="H183" s="45"/>
      <c r="I183" s="45"/>
      <c r="J183" s="45"/>
      <c r="K183" s="45"/>
      <c r="L183" s="45"/>
      <c r="M183" s="45"/>
    </row>
    <row r="184" spans="1:13" s="7" customFormat="1" ht="20.25" customHeight="1" x14ac:dyDescent="0.2">
      <c r="A184" s="44"/>
      <c r="B184" s="44"/>
      <c r="C184" s="44"/>
      <c r="D184" s="45"/>
      <c r="E184" s="45"/>
      <c r="F184" s="45"/>
      <c r="G184" s="45"/>
      <c r="H184" s="45"/>
      <c r="I184" s="45"/>
      <c r="J184" s="45"/>
      <c r="K184" s="45"/>
      <c r="L184" s="45"/>
      <c r="M184" s="45"/>
    </row>
    <row r="185" spans="1:13" s="7" customFormat="1" ht="20.25" customHeight="1" x14ac:dyDescent="0.2">
      <c r="A185" s="44"/>
      <c r="B185" s="44"/>
      <c r="C185" s="44"/>
      <c r="D185" s="45"/>
      <c r="E185" s="45"/>
      <c r="F185" s="45"/>
      <c r="G185" s="45"/>
      <c r="H185" s="45"/>
      <c r="I185" s="45"/>
      <c r="J185" s="45"/>
      <c r="K185" s="45"/>
      <c r="L185" s="45"/>
      <c r="M185" s="45"/>
    </row>
    <row r="186" spans="1:13" s="7" customFormat="1" ht="20.25" customHeight="1" x14ac:dyDescent="0.2">
      <c r="A186" s="44"/>
      <c r="B186" s="44"/>
      <c r="C186" s="44"/>
      <c r="D186" s="45"/>
      <c r="E186" s="45"/>
      <c r="F186" s="45"/>
      <c r="G186" s="45"/>
      <c r="H186" s="45"/>
      <c r="I186" s="45"/>
      <c r="J186" s="45"/>
      <c r="K186" s="45"/>
      <c r="L186" s="45"/>
      <c r="M186" s="45"/>
    </row>
    <row r="187" spans="1:13" s="7" customFormat="1" ht="20.25" customHeight="1" x14ac:dyDescent="0.2">
      <c r="A187" s="44"/>
      <c r="B187" s="44"/>
      <c r="C187" s="44"/>
      <c r="D187" s="45"/>
      <c r="E187" s="45"/>
      <c r="F187" s="45"/>
      <c r="G187" s="45"/>
      <c r="H187" s="45"/>
      <c r="I187" s="45"/>
      <c r="J187" s="45"/>
      <c r="K187" s="45"/>
      <c r="L187" s="45"/>
      <c r="M187" s="45"/>
    </row>
    <row r="188" spans="1:13" s="7" customFormat="1" ht="20.25" customHeight="1" x14ac:dyDescent="0.2">
      <c r="A188" s="44"/>
      <c r="B188" s="44"/>
      <c r="C188" s="44"/>
      <c r="D188" s="45"/>
      <c r="E188" s="45"/>
      <c r="F188" s="45"/>
      <c r="G188" s="45"/>
      <c r="H188" s="45"/>
      <c r="I188" s="45"/>
      <c r="J188" s="45"/>
      <c r="K188" s="45"/>
      <c r="L188" s="45"/>
      <c r="M188" s="45"/>
    </row>
    <row r="189" spans="1:13" s="7" customFormat="1" ht="20.25" customHeight="1" x14ac:dyDescent="0.2">
      <c r="A189" s="44"/>
      <c r="B189" s="44"/>
      <c r="C189" s="44"/>
      <c r="D189" s="45"/>
      <c r="E189" s="45"/>
      <c r="F189" s="45"/>
      <c r="G189" s="45"/>
      <c r="H189" s="45"/>
      <c r="I189" s="45"/>
      <c r="J189" s="45"/>
      <c r="K189" s="45"/>
      <c r="L189" s="45"/>
      <c r="M189" s="45"/>
    </row>
    <row r="190" spans="1:13" s="7" customFormat="1" ht="20.25" customHeight="1" x14ac:dyDescent="0.2">
      <c r="A190" s="44"/>
      <c r="B190" s="44"/>
      <c r="C190" s="44"/>
      <c r="D190" s="45"/>
      <c r="E190" s="45"/>
      <c r="F190" s="45"/>
      <c r="G190" s="45"/>
      <c r="H190" s="45"/>
      <c r="I190" s="45"/>
      <c r="J190" s="45"/>
      <c r="K190" s="45"/>
      <c r="L190" s="45"/>
      <c r="M190" s="45"/>
    </row>
    <row r="191" spans="1:13" s="7" customFormat="1" ht="20.25" customHeight="1" x14ac:dyDescent="0.2">
      <c r="A191" s="44"/>
      <c r="B191" s="44"/>
      <c r="C191" s="44"/>
      <c r="D191" s="45"/>
      <c r="E191" s="45"/>
      <c r="F191" s="45"/>
      <c r="G191" s="45"/>
      <c r="H191" s="45"/>
      <c r="I191" s="45"/>
      <c r="J191" s="45"/>
      <c r="K191" s="45"/>
      <c r="L191" s="45"/>
      <c r="M191" s="45"/>
    </row>
    <row r="192" spans="1:13" s="7" customFormat="1" ht="20.25" customHeight="1" x14ac:dyDescent="0.2">
      <c r="A192" s="44"/>
      <c r="B192" s="44"/>
      <c r="C192" s="44"/>
      <c r="D192" s="45"/>
      <c r="E192" s="45"/>
      <c r="F192" s="45"/>
      <c r="G192" s="45"/>
      <c r="H192" s="45"/>
      <c r="I192" s="45"/>
      <c r="J192" s="45"/>
      <c r="K192" s="45"/>
      <c r="L192" s="45"/>
      <c r="M192" s="45"/>
    </row>
    <row r="193" spans="1:13" s="7" customFormat="1" ht="20.25" customHeight="1" x14ac:dyDescent="0.2">
      <c r="A193" s="44"/>
      <c r="B193" s="44"/>
      <c r="C193" s="44"/>
      <c r="D193" s="45"/>
      <c r="E193" s="45"/>
      <c r="F193" s="45"/>
      <c r="G193" s="45"/>
      <c r="H193" s="45"/>
      <c r="I193" s="45"/>
      <c r="J193" s="45"/>
      <c r="K193" s="45"/>
      <c r="L193" s="45"/>
      <c r="M193" s="45"/>
    </row>
    <row r="194" spans="1:13" s="7" customFormat="1" ht="20.25" customHeight="1" x14ac:dyDescent="0.2">
      <c r="A194" s="44"/>
      <c r="B194" s="44"/>
      <c r="C194" s="44"/>
      <c r="D194" s="45"/>
      <c r="E194" s="45"/>
      <c r="F194" s="45"/>
      <c r="G194" s="45"/>
      <c r="H194" s="45"/>
      <c r="I194" s="45"/>
      <c r="J194" s="45"/>
      <c r="K194" s="45"/>
      <c r="L194" s="45"/>
      <c r="M194" s="45"/>
    </row>
    <row r="195" spans="1:13" s="7" customFormat="1" ht="20.25" customHeight="1" x14ac:dyDescent="0.2">
      <c r="A195" s="44"/>
      <c r="B195" s="44"/>
      <c r="C195" s="44"/>
      <c r="D195" s="45"/>
      <c r="E195" s="45"/>
      <c r="F195" s="45"/>
      <c r="G195" s="45"/>
      <c r="H195" s="45"/>
      <c r="I195" s="45"/>
      <c r="J195" s="45"/>
      <c r="K195" s="45"/>
      <c r="L195" s="45"/>
      <c r="M195" s="45"/>
    </row>
    <row r="196" spans="1:13" s="7" customFormat="1" ht="20.25" customHeight="1" x14ac:dyDescent="0.2">
      <c r="A196" s="44"/>
      <c r="B196" s="44"/>
      <c r="C196" s="44"/>
      <c r="D196" s="45"/>
      <c r="E196" s="45"/>
      <c r="F196" s="45"/>
      <c r="G196" s="45"/>
      <c r="H196" s="45"/>
      <c r="I196" s="45"/>
      <c r="J196" s="45"/>
      <c r="K196" s="45"/>
      <c r="L196" s="45"/>
      <c r="M196" s="45"/>
    </row>
    <row r="197" spans="1:13" s="7" customFormat="1" ht="20.25" customHeight="1" x14ac:dyDescent="0.2">
      <c r="A197" s="44"/>
      <c r="B197" s="44"/>
      <c r="C197" s="44"/>
      <c r="D197" s="45"/>
      <c r="E197" s="45"/>
      <c r="F197" s="45"/>
      <c r="G197" s="45"/>
      <c r="H197" s="45"/>
      <c r="I197" s="45"/>
      <c r="J197" s="45"/>
      <c r="K197" s="45"/>
      <c r="L197" s="45"/>
      <c r="M197" s="45"/>
    </row>
    <row r="198" spans="1:13" s="7" customFormat="1" ht="20.25" customHeight="1" x14ac:dyDescent="0.2">
      <c r="A198" s="44"/>
      <c r="B198" s="44"/>
      <c r="C198" s="44"/>
      <c r="D198" s="45"/>
      <c r="E198" s="45"/>
      <c r="F198" s="45"/>
      <c r="G198" s="45"/>
      <c r="H198" s="45"/>
      <c r="I198" s="45"/>
      <c r="J198" s="45"/>
      <c r="K198" s="45"/>
      <c r="L198" s="45"/>
      <c r="M198" s="45"/>
    </row>
    <row r="199" spans="1:13" s="7" customFormat="1" ht="20.25" customHeight="1" x14ac:dyDescent="0.2">
      <c r="A199" s="44"/>
      <c r="B199" s="44"/>
      <c r="C199" s="44"/>
      <c r="D199" s="45"/>
      <c r="E199" s="45"/>
      <c r="F199" s="45"/>
      <c r="G199" s="45"/>
      <c r="H199" s="45"/>
      <c r="I199" s="45"/>
      <c r="J199" s="45"/>
      <c r="K199" s="45"/>
      <c r="L199" s="45"/>
      <c r="M199" s="45"/>
    </row>
    <row r="200" spans="1:13" s="7" customFormat="1" ht="20.25" customHeight="1" x14ac:dyDescent="0.2">
      <c r="A200" s="44"/>
      <c r="B200" s="44"/>
      <c r="C200" s="44"/>
      <c r="D200" s="45"/>
      <c r="E200" s="45"/>
      <c r="F200" s="45"/>
      <c r="G200" s="45"/>
      <c r="H200" s="45"/>
      <c r="I200" s="45"/>
      <c r="J200" s="45"/>
      <c r="K200" s="45"/>
      <c r="L200" s="45"/>
      <c r="M200" s="45"/>
    </row>
    <row r="201" spans="1:13" s="7" customFormat="1" ht="20.25" customHeight="1" x14ac:dyDescent="0.2">
      <c r="A201" s="44"/>
      <c r="B201" s="44"/>
      <c r="C201" s="44"/>
      <c r="D201" s="45"/>
      <c r="E201" s="45"/>
      <c r="F201" s="45"/>
      <c r="G201" s="45"/>
      <c r="H201" s="45"/>
      <c r="I201" s="45"/>
      <c r="J201" s="45"/>
      <c r="K201" s="45"/>
      <c r="L201" s="45"/>
      <c r="M201" s="45"/>
    </row>
    <row r="202" spans="1:13" s="7" customFormat="1" ht="20.25" customHeight="1" x14ac:dyDescent="0.2">
      <c r="A202" s="44"/>
      <c r="B202" s="44"/>
      <c r="C202" s="44"/>
      <c r="D202" s="45"/>
      <c r="E202" s="45"/>
      <c r="F202" s="45"/>
      <c r="G202" s="45"/>
      <c r="H202" s="45"/>
      <c r="I202" s="45"/>
      <c r="J202" s="45"/>
      <c r="K202" s="45"/>
      <c r="L202" s="45"/>
      <c r="M202" s="45"/>
    </row>
    <row r="203" spans="1:13" s="7" customFormat="1" ht="20.25" customHeight="1" x14ac:dyDescent="0.2">
      <c r="A203" s="44"/>
      <c r="B203" s="44"/>
      <c r="C203" s="44"/>
      <c r="D203" s="45"/>
      <c r="E203" s="45"/>
      <c r="F203" s="45"/>
      <c r="G203" s="45"/>
      <c r="H203" s="45"/>
      <c r="I203" s="45"/>
      <c r="J203" s="45"/>
      <c r="K203" s="45"/>
      <c r="L203" s="45"/>
      <c r="M203" s="45"/>
    </row>
    <row r="204" spans="1:13" s="7" customFormat="1" ht="20.25" customHeight="1" x14ac:dyDescent="0.2">
      <c r="A204" s="44"/>
      <c r="B204" s="44"/>
      <c r="C204" s="44"/>
      <c r="D204" s="45"/>
      <c r="E204" s="45"/>
      <c r="F204" s="45"/>
      <c r="G204" s="45"/>
      <c r="H204" s="45"/>
      <c r="I204" s="45"/>
      <c r="J204" s="45"/>
      <c r="K204" s="45"/>
      <c r="L204" s="45"/>
      <c r="M204" s="45"/>
    </row>
    <row r="205" spans="1:13" s="7" customFormat="1" ht="20.25" customHeight="1" x14ac:dyDescent="0.2">
      <c r="A205" s="44"/>
      <c r="B205" s="44"/>
      <c r="C205" s="44"/>
      <c r="D205" s="45"/>
      <c r="E205" s="45"/>
      <c r="F205" s="45"/>
      <c r="G205" s="45"/>
      <c r="H205" s="45"/>
      <c r="I205" s="45"/>
      <c r="J205" s="45"/>
      <c r="K205" s="45"/>
      <c r="L205" s="45"/>
      <c r="M205" s="45"/>
    </row>
    <row r="206" spans="1:13" s="7" customFormat="1" ht="20.25" customHeight="1" x14ac:dyDescent="0.2">
      <c r="A206" s="44"/>
      <c r="B206" s="44"/>
      <c r="C206" s="44"/>
      <c r="D206" s="45"/>
      <c r="E206" s="45"/>
      <c r="F206" s="45"/>
      <c r="G206" s="45"/>
      <c r="H206" s="45"/>
      <c r="I206" s="45"/>
      <c r="J206" s="45"/>
      <c r="K206" s="45"/>
      <c r="L206" s="45"/>
      <c r="M206" s="45"/>
    </row>
    <row r="207" spans="1:13" s="7" customFormat="1" ht="20.25" customHeight="1" x14ac:dyDescent="0.2">
      <c r="A207" s="44"/>
      <c r="B207" s="44"/>
      <c r="C207" s="44"/>
      <c r="D207" s="45"/>
      <c r="E207" s="45"/>
      <c r="F207" s="45"/>
      <c r="G207" s="45"/>
      <c r="H207" s="45"/>
      <c r="I207" s="45"/>
      <c r="J207" s="45"/>
      <c r="K207" s="45"/>
      <c r="L207" s="45"/>
      <c r="M207" s="45"/>
    </row>
    <row r="208" spans="1:13" s="7" customFormat="1" ht="20.25" customHeight="1" x14ac:dyDescent="0.2">
      <c r="A208" s="44"/>
      <c r="B208" s="44"/>
      <c r="C208" s="44"/>
      <c r="D208" s="45"/>
      <c r="E208" s="45"/>
      <c r="F208" s="45"/>
      <c r="G208" s="45"/>
      <c r="H208" s="45"/>
      <c r="I208" s="45"/>
      <c r="J208" s="45"/>
      <c r="K208" s="45"/>
      <c r="L208" s="45"/>
      <c r="M208" s="45"/>
    </row>
    <row r="209" spans="1:13" s="7" customFormat="1" ht="20.25" customHeight="1" x14ac:dyDescent="0.2">
      <c r="A209" s="44"/>
      <c r="B209" s="44"/>
      <c r="C209" s="44"/>
      <c r="D209" s="45"/>
      <c r="E209" s="45"/>
      <c r="F209" s="45"/>
      <c r="G209" s="45"/>
      <c r="H209" s="45"/>
      <c r="I209" s="45"/>
      <c r="J209" s="45"/>
      <c r="K209" s="45"/>
      <c r="L209" s="45"/>
      <c r="M209" s="45"/>
    </row>
    <row r="210" spans="1:13" s="7" customFormat="1" ht="20.25" customHeight="1" x14ac:dyDescent="0.2">
      <c r="A210" s="44"/>
      <c r="B210" s="44"/>
      <c r="C210" s="44"/>
      <c r="D210" s="45"/>
      <c r="E210" s="45"/>
      <c r="F210" s="45"/>
      <c r="G210" s="45"/>
      <c r="H210" s="45"/>
      <c r="I210" s="45"/>
      <c r="J210" s="45"/>
      <c r="K210" s="45"/>
      <c r="L210" s="45"/>
      <c r="M210" s="45"/>
    </row>
    <row r="211" spans="1:13" s="7" customFormat="1" ht="60" customHeight="1" x14ac:dyDescent="0.2">
      <c r="A211" s="44"/>
      <c r="B211" s="44"/>
      <c r="C211" s="44"/>
      <c r="D211" s="45"/>
      <c r="E211" s="45"/>
      <c r="F211" s="45"/>
      <c r="G211" s="45"/>
      <c r="H211" s="45"/>
      <c r="I211" s="45"/>
      <c r="J211" s="45"/>
      <c r="K211" s="45"/>
      <c r="L211" s="45"/>
      <c r="M211" s="45"/>
    </row>
    <row r="212" spans="1:13" s="7" customFormat="1" ht="70.5" customHeight="1" x14ac:dyDescent="0.2">
      <c r="A212" s="44"/>
      <c r="B212" s="44"/>
      <c r="C212" s="44"/>
      <c r="D212" s="45"/>
      <c r="E212" s="45"/>
      <c r="F212" s="45"/>
      <c r="G212" s="45"/>
      <c r="H212" s="45"/>
      <c r="I212" s="45"/>
      <c r="J212" s="45"/>
      <c r="K212" s="45"/>
      <c r="L212" s="45"/>
      <c r="M212" s="45"/>
    </row>
  </sheetData>
  <mergeCells count="20">
    <mergeCell ref="A176:C176"/>
    <mergeCell ref="E5:E6"/>
    <mergeCell ref="F5:F6"/>
    <mergeCell ref="A3:A6"/>
    <mergeCell ref="B3:B6"/>
    <mergeCell ref="C3:C6"/>
    <mergeCell ref="D4:D6"/>
    <mergeCell ref="E4:F4"/>
    <mergeCell ref="D3:F3"/>
    <mergeCell ref="M5:M6"/>
    <mergeCell ref="H5:H6"/>
    <mergeCell ref="J3:L3"/>
    <mergeCell ref="I5:I6"/>
    <mergeCell ref="L5:L6"/>
    <mergeCell ref="G3:I3"/>
    <mergeCell ref="K4:L4"/>
    <mergeCell ref="K5:K6"/>
    <mergeCell ref="G4:G6"/>
    <mergeCell ref="J4:J6"/>
    <mergeCell ref="H4:I4"/>
  </mergeCells>
  <phoneticPr fontId="0" type="noConversion"/>
  <printOptions horizontalCentered="1" verticalCentered="1"/>
  <pageMargins left="0" right="0" top="0.39370078740157483" bottom="0.19685039370078741" header="0" footer="0"/>
  <pageSetup paperSize="9" orientation="landscape" r:id="rId1"/>
  <headerFooter alignWithMargins="0"/>
  <rowBreaks count="5" manualBreakCount="5">
    <brk id="40" max="11" man="1"/>
    <brk id="73" max="11" man="1"/>
    <brk id="107" max="11" man="1"/>
    <brk id="141" max="11" man="1"/>
    <brk id="16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7.3</vt:lpstr>
      <vt:lpstr>'zał. 7.3'!Obszar_wydruku</vt:lpstr>
      <vt:lpstr>'zał. 7.3'!Tytuły_wydruku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Wydział Finansowy</dc:creator>
  <cp:lastModifiedBy>Żulik Zbigniew</cp:lastModifiedBy>
  <cp:lastPrinted>2022-12-28T12:59:26Z</cp:lastPrinted>
  <dcterms:created xsi:type="dcterms:W3CDTF">1998-01-23T07:51:27Z</dcterms:created>
  <dcterms:modified xsi:type="dcterms:W3CDTF">2022-12-28T12:59:34Z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-800001057</vt:i4>
  </property>
  <property fmtid="{D5CDD505-2E9C-101B-9397-08002B2CF9AE}" pid="3" name="_EmailSubject">
    <vt:lpwstr/>
  </property>
  <property fmtid="{D5CDD505-2E9C-101B-9397-08002B2CF9AE}" pid="4" name="_AuthorEmail">
    <vt:lpwstr>szordyka@ws_nt7.umk</vt:lpwstr>
  </property>
  <property fmtid="{D5CDD505-2E9C-101B-9397-08002B2CF9AE}" pid="5" name="_AuthorEmailDisplayName">
    <vt:lpwstr>Szordykowska  Katarzyna</vt:lpwstr>
  </property>
  <property fmtid="{D5CDD505-2E9C-101B-9397-08002B2CF9AE}" pid="6" name="_ReviewingToolsShownOnce">
    <vt:lpwstr/>
  </property>
</Properties>
</file>