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bezpieczeniowe\2024\PZU SA\7_Foldery_ZI\KS\Aplikacja RESQ\"/>
    </mc:Choice>
  </mc:AlternateContent>
  <xr:revisionPtr revIDLastSave="0" documentId="8_{BDEC54BB-0A84-46D9-9B89-FEBE9022D982}" xr6:coauthVersionLast="47" xr6:coauthVersionMax="47" xr10:uidLastSave="{00000000-0000-0000-0000-000000000000}"/>
  <bookViews>
    <workbookView xWindow="-108" yWindow="-108" windowWidth="23256" windowHeight="12576" xr2:uid="{4614A2F5-320D-444F-95A0-9C915F541B21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X13" i="1"/>
  <c r="Y11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H7" i="1"/>
  <c r="Y2" i="1"/>
  <c r="Z2" i="1" s="1"/>
  <c r="Z11" i="1" l="1"/>
  <c r="Z4" i="1" s="1"/>
  <c r="AA2" i="1"/>
  <c r="AA11" i="1" l="1"/>
  <c r="AA4" i="1" s="1"/>
  <c r="AB2" i="1"/>
  <c r="Z13" i="1"/>
  <c r="Z5" i="1"/>
  <c r="AB11" i="1" l="1"/>
  <c r="AB4" i="1" s="1"/>
  <c r="AC2" i="1"/>
  <c r="AA5" i="1"/>
  <c r="AA13" i="1"/>
  <c r="AA14" i="1"/>
  <c r="AD2" i="1" l="1"/>
  <c r="AC11" i="1"/>
  <c r="AC4" i="1" s="1"/>
  <c r="AB5" i="1"/>
  <c r="AB13" i="1"/>
  <c r="AB15" i="1"/>
  <c r="AB14" i="1"/>
  <c r="AD11" i="1" l="1"/>
  <c r="AD4" i="1" s="1"/>
  <c r="AE2" i="1"/>
  <c r="AC16" i="1"/>
  <c r="AC15" i="1"/>
  <c r="AC14" i="1"/>
  <c r="AC13" i="1"/>
  <c r="AC5" i="1"/>
  <c r="AF2" i="1" l="1"/>
  <c r="AE11" i="1"/>
  <c r="AE4" i="1" s="1"/>
  <c r="AD5" i="1"/>
  <c r="AD16" i="1"/>
  <c r="AD15" i="1"/>
  <c r="AD17" i="1"/>
  <c r="AD14" i="1"/>
  <c r="AD13" i="1"/>
  <c r="AE16" i="1" l="1"/>
  <c r="AE15" i="1"/>
  <c r="AE17" i="1"/>
  <c r="AE14" i="1"/>
  <c r="AE18" i="1"/>
  <c r="AE13" i="1"/>
  <c r="AE5" i="1"/>
  <c r="AG2" i="1"/>
  <c r="AF11" i="1"/>
  <c r="AF4" i="1" s="1"/>
  <c r="AH2" i="1" l="1"/>
  <c r="AG11" i="1"/>
  <c r="AG4" i="1" s="1"/>
  <c r="AF17" i="1"/>
  <c r="AF14" i="1"/>
  <c r="AF16" i="1"/>
  <c r="AF18" i="1"/>
  <c r="AF13" i="1"/>
  <c r="AF19" i="1"/>
  <c r="AF15" i="1"/>
  <c r="AF5" i="1"/>
  <c r="AG20" i="1" l="1"/>
  <c r="AG16" i="1"/>
  <c r="AG18" i="1"/>
  <c r="AG13" i="1"/>
  <c r="AG15" i="1"/>
  <c r="AG14" i="1"/>
  <c r="AG5" i="1"/>
  <c r="AG17" i="1"/>
  <c r="AG19" i="1"/>
  <c r="AI2" i="1"/>
  <c r="AI11" i="1" s="1"/>
  <c r="AI4" i="1" s="1"/>
  <c r="AH11" i="1"/>
  <c r="AH4" i="1" s="1"/>
  <c r="AI22" i="1" l="1"/>
  <c r="AI5" i="1"/>
  <c r="AI19" i="1"/>
  <c r="AI21" i="1"/>
  <c r="AI17" i="1"/>
  <c r="AI14" i="1"/>
  <c r="AI20" i="1"/>
  <c r="AI16" i="1"/>
  <c r="AI15" i="1"/>
  <c r="AI18" i="1"/>
  <c r="AI13" i="1"/>
  <c r="AH18" i="1"/>
  <c r="AH13" i="1"/>
  <c r="AH5" i="1"/>
  <c r="AH17" i="1"/>
  <c r="AH20" i="1"/>
  <c r="AH19" i="1"/>
  <c r="AH15" i="1"/>
  <c r="AH14" i="1"/>
  <c r="AH21" i="1"/>
  <c r="AH16" i="1"/>
</calcChain>
</file>

<file path=xl/sharedStrings.xml><?xml version="1.0" encoding="utf-8"?>
<sst xmlns="http://schemas.openxmlformats.org/spreadsheetml/2006/main" count="26" uniqueCount="26">
  <si>
    <t>Cashflow Projection</t>
  </si>
  <si>
    <t>Undiscounted Cash Flows</t>
  </si>
  <si>
    <t>Pseudo Ultimate</t>
  </si>
  <si>
    <t>Accident Year</t>
  </si>
  <si>
    <t>01-24 - 03-24</t>
  </si>
  <si>
    <t>Latest</t>
  </si>
  <si>
    <t>Future Payments</t>
  </si>
  <si>
    <t>Ultimate</t>
  </si>
  <si>
    <t>Pattern Lag</t>
  </si>
  <si>
    <t>Percentage Developed</t>
  </si>
  <si>
    <t>Procent dotychczasowego rozwoju</t>
  </si>
  <si>
    <t>Calendar Period</t>
  </si>
  <si>
    <t>04-24 - 03-25</t>
  </si>
  <si>
    <t>04-25 - 03-26</t>
  </si>
  <si>
    <t>04-26 - 03-27</t>
  </si>
  <si>
    <t>04-27 - 03-28</t>
  </si>
  <si>
    <t>04-28 - 03-29</t>
  </si>
  <si>
    <t>04-29 - 03-30</t>
  </si>
  <si>
    <t>04-30 - 03-31</t>
  </si>
  <si>
    <t>04-31 - 03-32</t>
  </si>
  <si>
    <t>04-32 - 03-33</t>
  </si>
  <si>
    <t>04-33 - 03-34</t>
  </si>
  <si>
    <t>04-34 - 03-35</t>
  </si>
  <si>
    <t>factor</t>
  </si>
  <si>
    <t>skumulowany_factor</t>
  </si>
  <si>
    <t>Claims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</si>
</sst>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#,##0.000"/>
    <numFmt numFmtId="167" formatCode="#,##0.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C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E287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164" fontId="3" fillId="2" borderId="0" xfId="0" applyNumberFormat="1" applyFont="1" applyFill="1" applyAlignment="1">
      <alignment horizontal="right" vertical="top" wrapText="1"/>
    </xf>
    <xf numFmtId="165" fontId="3" fillId="2" borderId="0" xfId="0" applyNumberFormat="1" applyFont="1" applyFill="1" applyAlignment="1">
      <alignment horizontal="right" vertical="top" wrapText="1"/>
    </xf>
    <xf numFmtId="0" fontId="1" fillId="0" borderId="0" xfId="0" applyFont="1"/>
    <xf numFmtId="3" fontId="0" fillId="3" borderId="0" xfId="0" applyNumberFormat="1" applyFill="1"/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ia%20claims_form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DFM paid"/>
      <sheetName val="DFM inccured"/>
      <sheetName val="Result"/>
      <sheetName val="Cashflow Projection"/>
      <sheetName val="Cashflow Projection formuły"/>
      <sheetName val="DFM paid (2)"/>
      <sheetName val="DFM inccured (2)"/>
      <sheetName val="Result (2)"/>
      <sheetName val="DFM paid (3)"/>
      <sheetName val="DFM inccured (3)"/>
      <sheetName val="Result (3)"/>
      <sheetName val="DFM paid (4)"/>
      <sheetName val="DFM inccured (4)"/>
      <sheetName val="Result (4)"/>
      <sheetName val="DFM paid (5)"/>
      <sheetName val="DFM inccured (5)"/>
      <sheetName val="Result (5)"/>
      <sheetName val="DFM paid (6)"/>
      <sheetName val="DFM inccured (6)"/>
      <sheetName val="Result (6)"/>
      <sheetName val="DFM paid (7)"/>
      <sheetName val="DFM inccured (7)"/>
      <sheetName val="Result (7)"/>
      <sheetName val="DFM paid (8)"/>
      <sheetName val="DFM inccured (8)"/>
      <sheetName val="Result (8)"/>
      <sheetName val="DFM paid (9)"/>
      <sheetName val="DFM inccured (9)"/>
      <sheetName val="Result (9)"/>
      <sheetName val="DFM paid (10)"/>
      <sheetName val="DFM inccured (10)"/>
      <sheetName val="Result (10)"/>
      <sheetName val="DFM paid (11)"/>
      <sheetName val="DFM inccured (11)"/>
      <sheetName val="Result (11)"/>
      <sheetName val="DFM paid (12)"/>
      <sheetName val="DFM inccured (12)"/>
      <sheetName val="Result (12)"/>
      <sheetName val="DFM paid (13)"/>
      <sheetName val="DFM inccured (13)"/>
      <sheetName val="Result (13)"/>
      <sheetName val="DFM paid (14)"/>
      <sheetName val="DFM inccured (14)"/>
      <sheetName val="Result (14)"/>
      <sheetName val="DFM paid (15)"/>
      <sheetName val="DFM inccured (15)"/>
      <sheetName val="Result (15)"/>
      <sheetName val="DFM paid (16)"/>
      <sheetName val="DFM inccured (16)"/>
      <sheetName val="Result (16)"/>
      <sheetName val="DFM paid (17)"/>
      <sheetName val="DFM inccured (17)"/>
      <sheetName val="Result (17)"/>
      <sheetName val="DFM paid (18)"/>
      <sheetName val="DFM inccured (18)"/>
      <sheetName val="Result (18)"/>
      <sheetName val="DFM paid (19)"/>
      <sheetName val="DFM inccured (19)"/>
      <sheetName val="Result (19)"/>
      <sheetName val="DFM paid (20)"/>
      <sheetName val="DFM inccured (20)"/>
      <sheetName val="Result (20)"/>
      <sheetName val="DFM paid (21)"/>
      <sheetName val="DFM inccured (21)"/>
      <sheetName val="Result (21)"/>
      <sheetName val="DFM paid (22)"/>
      <sheetName val="DFM inccured (22)"/>
      <sheetName val="Result (22)"/>
      <sheetName val="DFM paid (23)"/>
      <sheetName val="DFM inccured (23)"/>
      <sheetName val="Result (23)"/>
      <sheetName val="DFM paid (24)"/>
      <sheetName val="DFM inccured (24)"/>
      <sheetName val="Result (24)"/>
    </sheetNames>
    <sheetDataSet>
      <sheetData sheetId="0"/>
      <sheetData sheetId="1">
        <row r="39">
          <cell r="C39">
            <v>75113911.489999995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3D79-B400-4EA6-97B4-BD45A7F90121}">
  <dimension ref="A2:AJ23"/>
  <sheetViews>
    <sheetView tabSelected="1" topLeftCell="T1" workbookViewId="0">
      <selection activeCell="AJ9" sqref="AJ9"/>
    </sheetView>
  </sheetViews>
  <sheetFormatPr defaultRowHeight="14.4" x14ac:dyDescent="0.3"/>
  <sheetData>
    <row r="2" spans="1:36" x14ac:dyDescent="0.3">
      <c r="A2" s="1" t="s">
        <v>0</v>
      </c>
      <c r="Y2" s="2">
        <f>Y3</f>
        <v>1</v>
      </c>
      <c r="Z2" s="2">
        <f>Z3*Y2</f>
        <v>1.000189096741225</v>
      </c>
      <c r="AA2" s="2">
        <f>AA3*Z2</f>
        <v>1.0006785587837932</v>
      </c>
      <c r="AB2" s="2">
        <f t="shared" ref="AB2:AI2" si="0">AB3*AA2</f>
        <v>1.0015253949103005</v>
      </c>
      <c r="AC2" s="2">
        <f t="shared" si="0"/>
        <v>1.0050676530095948</v>
      </c>
      <c r="AD2" s="2">
        <f t="shared" si="0"/>
        <v>1.012632548551587</v>
      </c>
      <c r="AE2" s="2">
        <f t="shared" si="0"/>
        <v>1.0269431755970733</v>
      </c>
      <c r="AF2" s="2">
        <f t="shared" si="0"/>
        <v>1.061401015907268</v>
      </c>
      <c r="AG2" s="2">
        <f t="shared" si="0"/>
        <v>1.1291626794526695</v>
      </c>
      <c r="AH2" s="2">
        <f t="shared" si="0"/>
        <v>1.3871425462251563</v>
      </c>
      <c r="AI2" s="2">
        <f t="shared" si="0"/>
        <v>19.407091131679643</v>
      </c>
      <c r="AJ2" t="s">
        <v>24</v>
      </c>
    </row>
    <row r="3" spans="1:36" x14ac:dyDescent="0.3">
      <c r="Y3" s="3">
        <v>1</v>
      </c>
      <c r="Z3" s="3">
        <v>1.000189096741225</v>
      </c>
      <c r="AA3" s="3">
        <v>1.0004893695043897</v>
      </c>
      <c r="AB3" s="3">
        <v>1.0008462618880698</v>
      </c>
      <c r="AC3" s="3">
        <v>1.0035368629864962</v>
      </c>
      <c r="AD3" s="3">
        <v>1.00752675257167</v>
      </c>
      <c r="AE3" s="3">
        <v>1.0141321025735894</v>
      </c>
      <c r="AF3" s="3">
        <v>1.0335537945321664</v>
      </c>
      <c r="AG3" s="3">
        <v>1.0638417172490455</v>
      </c>
      <c r="AH3" s="3">
        <v>1.2284700614596433</v>
      </c>
      <c r="AI3" s="4">
        <v>13.990697051642124</v>
      </c>
      <c r="AJ3" t="s">
        <v>23</v>
      </c>
    </row>
    <row r="4" spans="1:36" x14ac:dyDescent="0.3">
      <c r="A4" s="5" t="s">
        <v>1</v>
      </c>
      <c r="Z4" s="6">
        <f>Z8/(1-Z11)</f>
        <v>1269294366.2377985</v>
      </c>
      <c r="AA4" s="6">
        <f>AA8/(1-AA11)</f>
        <v>1913200981.5753646</v>
      </c>
      <c r="AB4" s="6">
        <f t="shared" ref="AB4:AG4" si="1">AB8/(1-AB11)</f>
        <v>1936886809.8199911</v>
      </c>
      <c r="AC4" s="6">
        <f t="shared" si="1"/>
        <v>179582900.19710511</v>
      </c>
      <c r="AD4" s="6">
        <f t="shared" si="1"/>
        <v>164208297.24109998</v>
      </c>
      <c r="AE4" s="6">
        <f t="shared" si="1"/>
        <v>66045866.863567911</v>
      </c>
      <c r="AF4" s="6">
        <f t="shared" si="1"/>
        <v>59264742.322283365</v>
      </c>
      <c r="AG4" s="6">
        <f t="shared" si="1"/>
        <v>70847355.487134248</v>
      </c>
      <c r="AH4" s="6">
        <f>AH8/(1-AH11)</f>
        <v>82507983.130684361</v>
      </c>
      <c r="AI4" s="6">
        <f>AI8/(1-AI11)</f>
        <v>21409441.224281352</v>
      </c>
      <c r="AJ4" t="s">
        <v>2</v>
      </c>
    </row>
    <row r="5" spans="1:36" x14ac:dyDescent="0.3">
      <c r="Y5" s="7"/>
      <c r="Z5" s="7">
        <f>Z4*(Y11-Z11)</f>
        <v>239974.04999999705</v>
      </c>
      <c r="AA5" s="7">
        <f>AA4*(Z11-AA11)</f>
        <v>935627.3380027992</v>
      </c>
      <c r="AB5" s="7">
        <f t="shared" ref="AB5:AI5" si="2">AB4*(AA11-AB11)</f>
        <v>1636617.0014115761</v>
      </c>
      <c r="AC5" s="7">
        <f t="shared" si="2"/>
        <v>631957.57102802803</v>
      </c>
      <c r="AD5" s="7">
        <f t="shared" si="2"/>
        <v>1220536.7339977829</v>
      </c>
      <c r="AE5" s="7">
        <f t="shared" si="2"/>
        <v>908878.88176958065</v>
      </c>
      <c r="AF5" s="7">
        <f t="shared" si="2"/>
        <v>1873520.9002828167</v>
      </c>
      <c r="AG5" s="7">
        <f t="shared" si="2"/>
        <v>4005637.9113102141</v>
      </c>
      <c r="AH5" s="7">
        <f>AH4*(AG11-AH11)</f>
        <v>13589521.87579928</v>
      </c>
      <c r="AI5" s="7">
        <f t="shared" si="2"/>
        <v>14331027.926981557</v>
      </c>
    </row>
    <row r="6" spans="1:36" x14ac:dyDescent="0.3">
      <c r="A6" s="8" t="s">
        <v>3</v>
      </c>
      <c r="B6">
        <v>1991</v>
      </c>
      <c r="C6">
        <v>1992</v>
      </c>
      <c r="D6">
        <v>1993</v>
      </c>
      <c r="E6">
        <v>1994</v>
      </c>
      <c r="F6">
        <v>1995</v>
      </c>
      <c r="G6">
        <v>1996</v>
      </c>
      <c r="H6">
        <v>1997</v>
      </c>
      <c r="I6">
        <v>1998</v>
      </c>
      <c r="J6">
        <v>1999</v>
      </c>
      <c r="K6">
        <v>2000</v>
      </c>
      <c r="L6">
        <v>2001</v>
      </c>
      <c r="M6">
        <v>2002</v>
      </c>
      <c r="N6">
        <v>2003</v>
      </c>
      <c r="O6">
        <v>2004</v>
      </c>
      <c r="P6">
        <v>2005</v>
      </c>
      <c r="Q6">
        <v>2006</v>
      </c>
      <c r="R6">
        <v>2007</v>
      </c>
      <c r="S6">
        <v>2008</v>
      </c>
      <c r="T6">
        <v>2009</v>
      </c>
      <c r="U6">
        <v>2010</v>
      </c>
      <c r="V6">
        <v>2011</v>
      </c>
      <c r="W6">
        <v>2012</v>
      </c>
      <c r="X6">
        <v>2013</v>
      </c>
      <c r="Y6">
        <v>2014</v>
      </c>
      <c r="Z6">
        <v>2015</v>
      </c>
      <c r="AA6">
        <v>2016</v>
      </c>
      <c r="AB6">
        <v>2017</v>
      </c>
      <c r="AC6">
        <v>2018</v>
      </c>
      <c r="AD6">
        <v>2019</v>
      </c>
      <c r="AE6">
        <v>2020</v>
      </c>
      <c r="AF6">
        <v>2021</v>
      </c>
      <c r="AG6">
        <v>2022</v>
      </c>
      <c r="AH6">
        <v>2023</v>
      </c>
      <c r="AI6" t="s">
        <v>4</v>
      </c>
      <c r="AJ6" s="8"/>
    </row>
    <row r="7" spans="1:36" x14ac:dyDescent="0.3">
      <c r="A7" s="8" t="s">
        <v>5</v>
      </c>
      <c r="B7" s="9">
        <v>6468337</v>
      </c>
      <c r="C7" s="9">
        <v>28997714.920000002</v>
      </c>
      <c r="D7" s="9">
        <v>45379450.745399997</v>
      </c>
      <c r="E7" s="9">
        <v>57683310.330000006</v>
      </c>
      <c r="F7" s="9">
        <v>80674572.849999994</v>
      </c>
      <c r="G7" s="9">
        <v>109464106.00999998</v>
      </c>
      <c r="H7" s="9">
        <v>120874456.25999999</v>
      </c>
      <c r="I7" s="9">
        <v>111677283.71000001</v>
      </c>
      <c r="J7" s="9">
        <v>119357132.50000001</v>
      </c>
      <c r="K7" s="9">
        <v>128131533.32000002</v>
      </c>
      <c r="L7" s="9">
        <v>134714110.48000002</v>
      </c>
      <c r="M7" s="9">
        <v>147062429.28999999</v>
      </c>
      <c r="N7" s="9">
        <v>149584803.03999999</v>
      </c>
      <c r="O7" s="9">
        <v>142967946.59</v>
      </c>
      <c r="P7" s="9">
        <v>126567963.80000001</v>
      </c>
      <c r="Q7" s="9">
        <v>116561145.28999999</v>
      </c>
      <c r="R7" s="9">
        <v>113705871.36000001</v>
      </c>
      <c r="S7" s="9">
        <v>113248203.16999999</v>
      </c>
      <c r="T7" s="9">
        <v>120086841.80000001</v>
      </c>
      <c r="U7" s="9">
        <v>116638756.03999999</v>
      </c>
      <c r="V7" s="9">
        <v>113515089.56999999</v>
      </c>
      <c r="W7" s="9">
        <v>113038986.88999999</v>
      </c>
      <c r="X7" s="9">
        <v>104872115.81</v>
      </c>
      <c r="Y7" s="9">
        <v>104512919.99999999</v>
      </c>
      <c r="Z7" s="9">
        <v>110235811.32999997</v>
      </c>
      <c r="AA7" s="9">
        <v>108679913.74000001</v>
      </c>
      <c r="AB7" s="9">
        <v>123298878.78</v>
      </c>
      <c r="AC7" s="9">
        <v>84953791.50999999</v>
      </c>
      <c r="AD7" s="9">
        <v>67576816.150000006</v>
      </c>
      <c r="AE7" s="9">
        <v>66500353.399999991</v>
      </c>
      <c r="AF7" s="9">
        <v>67008539.279999994</v>
      </c>
      <c r="AG7" s="9">
        <v>73235766.670000002</v>
      </c>
      <c r="AH7" s="9">
        <f>+'[1]DFM paid'!C39</f>
        <v>75113911.489999995</v>
      </c>
      <c r="AI7" s="9">
        <v>7031876.5800000001</v>
      </c>
      <c r="AJ7" s="9"/>
    </row>
    <row r="8" spans="1:36" x14ac:dyDescent="0.3">
      <c r="A8" s="8" t="s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20035.20000000298</v>
      </c>
      <c r="Y8" s="9">
        <v>105317.3599999994</v>
      </c>
      <c r="Z8" s="9">
        <v>239974.04999999705</v>
      </c>
      <c r="AA8" s="9">
        <v>1297339.0104286701</v>
      </c>
      <c r="AB8" s="9">
        <v>2950017.3400916904</v>
      </c>
      <c r="AC8" s="9">
        <v>905475.19058094919</v>
      </c>
      <c r="AD8" s="9">
        <v>2048491.6176541001</v>
      </c>
      <c r="AE8" s="9">
        <v>1732798.2995080801</v>
      </c>
      <c r="AF8" s="9">
        <v>3428407.672061793</v>
      </c>
      <c r="AG8" s="9">
        <v>8104088.4837689241</v>
      </c>
      <c r="AH8" s="9">
        <v>23027446.429381322</v>
      </c>
      <c r="AI8" s="9">
        <v>20306265.015182547</v>
      </c>
      <c r="AJ8" s="9" t="s">
        <v>25</v>
      </c>
    </row>
    <row r="9" spans="1:36" x14ac:dyDescent="0.3">
      <c r="A9" s="8" t="s">
        <v>7</v>
      </c>
      <c r="B9" s="9">
        <f>SUM(B7:B8)</f>
        <v>6468337</v>
      </c>
      <c r="C9" s="9">
        <f t="shared" ref="C9:AH9" si="3">SUM(C7:C8)</f>
        <v>28997714.920000002</v>
      </c>
      <c r="D9" s="9">
        <f t="shared" si="3"/>
        <v>45379450.745399997</v>
      </c>
      <c r="E9" s="9">
        <f t="shared" si="3"/>
        <v>57683310.330000006</v>
      </c>
      <c r="F9" s="9">
        <f t="shared" si="3"/>
        <v>80674572.849999994</v>
      </c>
      <c r="G9" s="9">
        <f t="shared" si="3"/>
        <v>109464106.00999998</v>
      </c>
      <c r="H9" s="9">
        <f t="shared" si="3"/>
        <v>120874456.25999999</v>
      </c>
      <c r="I9" s="9">
        <f t="shared" si="3"/>
        <v>111677283.71000001</v>
      </c>
      <c r="J9" s="9">
        <f t="shared" si="3"/>
        <v>119357132.50000001</v>
      </c>
      <c r="K9" s="9">
        <f t="shared" si="3"/>
        <v>128131533.32000002</v>
      </c>
      <c r="L9" s="9">
        <f t="shared" si="3"/>
        <v>134714110.48000002</v>
      </c>
      <c r="M9" s="9">
        <f t="shared" si="3"/>
        <v>147062429.28999999</v>
      </c>
      <c r="N9" s="9">
        <f t="shared" si="3"/>
        <v>149584803.03999999</v>
      </c>
      <c r="O9" s="9">
        <f t="shared" si="3"/>
        <v>142967946.59</v>
      </c>
      <c r="P9" s="9">
        <f t="shared" si="3"/>
        <v>126567963.80000001</v>
      </c>
      <c r="Q9" s="9">
        <f t="shared" si="3"/>
        <v>116561145.28999999</v>
      </c>
      <c r="R9" s="9">
        <f t="shared" si="3"/>
        <v>113705871.36000001</v>
      </c>
      <c r="S9" s="9">
        <f t="shared" si="3"/>
        <v>113248203.16999999</v>
      </c>
      <c r="T9" s="9">
        <f t="shared" si="3"/>
        <v>120086841.80000001</v>
      </c>
      <c r="U9" s="9">
        <f t="shared" si="3"/>
        <v>116638756.03999999</v>
      </c>
      <c r="V9" s="9">
        <f t="shared" si="3"/>
        <v>113515089.56999999</v>
      </c>
      <c r="W9" s="9">
        <f t="shared" si="3"/>
        <v>113038986.88999999</v>
      </c>
      <c r="X9" s="9">
        <f t="shared" si="3"/>
        <v>104892151.01000001</v>
      </c>
      <c r="Y9" s="9">
        <f t="shared" si="3"/>
        <v>104618237.35999998</v>
      </c>
      <c r="Z9" s="9">
        <f t="shared" si="3"/>
        <v>110475785.37999997</v>
      </c>
      <c r="AA9" s="9">
        <f>SUM(AA7:AA8)</f>
        <v>109977252.75042868</v>
      </c>
      <c r="AB9" s="9">
        <f t="shared" si="3"/>
        <v>126248896.12009169</v>
      </c>
      <c r="AC9" s="9">
        <f t="shared" si="3"/>
        <v>85859266.70058094</v>
      </c>
      <c r="AD9" s="9">
        <f t="shared" si="3"/>
        <v>69625307.767654106</v>
      </c>
      <c r="AE9" s="9">
        <f t="shared" si="3"/>
        <v>68233151.699508071</v>
      </c>
      <c r="AF9" s="9">
        <f t="shared" si="3"/>
        <v>70436946.952061787</v>
      </c>
      <c r="AG9" s="9">
        <f t="shared" si="3"/>
        <v>81339855.153768927</v>
      </c>
      <c r="AH9" s="9">
        <f t="shared" si="3"/>
        <v>98141357.91938132</v>
      </c>
      <c r="AI9" s="9">
        <f>SUM(AI7:AI8)</f>
        <v>27338141.595182545</v>
      </c>
      <c r="AJ9" s="9"/>
    </row>
    <row r="10" spans="1:36" x14ac:dyDescent="0.3">
      <c r="A10" s="8" t="s">
        <v>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</row>
    <row r="11" spans="1:36" x14ac:dyDescent="0.3">
      <c r="A11" s="8" t="s">
        <v>9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f t="shared" ref="Y11" si="4">1/Y3</f>
        <v>1</v>
      </c>
      <c r="Z11" s="8">
        <f>1/Z2</f>
        <v>0.99981093900959217</v>
      </c>
      <c r="AA11" s="8">
        <f t="shared" ref="AA11:AG11" si="5">1/AA2</f>
        <v>0.99932190134600474</v>
      </c>
      <c r="AB11" s="8">
        <f t="shared" si="5"/>
        <v>0.99847692837540369</v>
      </c>
      <c r="AC11" s="8">
        <f t="shared" si="5"/>
        <v>0.99495789861068551</v>
      </c>
      <c r="AD11" s="8">
        <f t="shared" si="5"/>
        <v>0.98752504196151314</v>
      </c>
      <c r="AE11" s="8">
        <f t="shared" si="5"/>
        <v>0.97376371328295908</v>
      </c>
      <c r="AF11" s="8">
        <f t="shared" si="5"/>
        <v>0.9421509731128499</v>
      </c>
      <c r="AG11" s="8">
        <f t="shared" si="5"/>
        <v>0.8856119832836864</v>
      </c>
      <c r="AH11" s="8">
        <f>1/AH2</f>
        <v>0.72090644376910584</v>
      </c>
      <c r="AI11" s="8">
        <f>1/AI2</f>
        <v>5.1527557283823203E-2</v>
      </c>
      <c r="AJ11" t="s">
        <v>10</v>
      </c>
    </row>
    <row r="12" spans="1:36" x14ac:dyDescent="0.3">
      <c r="A12" s="8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3">
      <c r="A13" s="8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X8</f>
        <v>20035.20000000298</v>
      </c>
      <c r="Y13" s="9">
        <f>Y8</f>
        <v>105317.3599999994</v>
      </c>
      <c r="Z13" s="9">
        <f>Z$4*(Y$11-Z$11)</f>
        <v>239974.04999999705</v>
      </c>
      <c r="AA13" s="9">
        <f>AA$4*(Z$11-AA$11)</f>
        <v>935627.3380027992</v>
      </c>
      <c r="AB13" s="9">
        <f t="shared" ref="AB13:AG13" si="6">AB$4*(AA$11-AB$11)</f>
        <v>1636617.0014115761</v>
      </c>
      <c r="AC13" s="9">
        <f t="shared" si="6"/>
        <v>631957.57102802803</v>
      </c>
      <c r="AD13" s="9">
        <f t="shared" si="6"/>
        <v>1220536.7339977829</v>
      </c>
      <c r="AE13" s="9">
        <f t="shared" si="6"/>
        <v>908878.88176958065</v>
      </c>
      <c r="AF13" s="9">
        <f t="shared" si="6"/>
        <v>1873520.9002828167</v>
      </c>
      <c r="AG13" s="9">
        <f t="shared" si="6"/>
        <v>4005637.9113102141</v>
      </c>
      <c r="AH13" s="9">
        <f>AH$4*(AG$11-AH$11)</f>
        <v>13589521.87579928</v>
      </c>
      <c r="AI13" s="9">
        <f>AI$4*(AH$11-AI$11)</f>
        <v>14331027.926981557</v>
      </c>
      <c r="AJ13" s="9"/>
    </row>
    <row r="14" spans="1:36" x14ac:dyDescent="0.3">
      <c r="A14" s="8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f>AA$4*(Y$11-Z$11)</f>
        <v>361711.6724258709</v>
      </c>
      <c r="AB14" s="9">
        <f>AB$4*(Z$11-AA$11)</f>
        <v>947210.60010768462</v>
      </c>
      <c r="AC14" s="9">
        <f t="shared" ref="AC14:AH14" si="7">AC$4*(AA$11-AB$11)</f>
        <v>151742.69664869859</v>
      </c>
      <c r="AD14" s="9">
        <f t="shared" si="7"/>
        <v>577853.88560512173</v>
      </c>
      <c r="AE14" s="9">
        <f t="shared" si="7"/>
        <v>490909.46066722384</v>
      </c>
      <c r="AF14" s="9">
        <f t="shared" si="7"/>
        <v>815561.59814675478</v>
      </c>
      <c r="AG14" s="9">
        <f t="shared" si="7"/>
        <v>2239679.0407541338</v>
      </c>
      <c r="AH14" s="9">
        <f t="shared" si="7"/>
        <v>4664918.0190505562</v>
      </c>
      <c r="AI14" s="9">
        <f>AI$4*(AG$11-AH$11)</f>
        <v>3526253.5675509623</v>
      </c>
      <c r="AJ14" s="9"/>
    </row>
    <row r="15" spans="1:36" x14ac:dyDescent="0.3">
      <c r="A15" s="8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>AB$4*(Y$11-Z$11)</f>
        <v>366189.73857242975</v>
      </c>
      <c r="AC15" s="9">
        <f t="shared" ref="AC15:AH15" si="8">AC$4*(Z$11-AA$11)</f>
        <v>87822.801932647388</v>
      </c>
      <c r="AD15" s="9">
        <f t="shared" si="8"/>
        <v>138751.57271715137</v>
      </c>
      <c r="AE15" s="9">
        <f t="shared" si="8"/>
        <v>232417.37132950992</v>
      </c>
      <c r="AF15" s="9">
        <f t="shared" si="8"/>
        <v>440506.33403167111</v>
      </c>
      <c r="AG15" s="9">
        <f t="shared" si="8"/>
        <v>974953.74486481515</v>
      </c>
      <c r="AH15" s="9">
        <f t="shared" si="8"/>
        <v>2608303.4326700759</v>
      </c>
      <c r="AI15" s="9">
        <f>AI$4*(AF$11-AG$11)</f>
        <v>1210468.179627717</v>
      </c>
      <c r="AJ15" s="9"/>
    </row>
    <row r="16" spans="1:36" x14ac:dyDescent="0.3">
      <c r="A16" s="8" t="s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>
        <f>AC$4*(Y$11-Z$11)</f>
        <v>33952.120971575176</v>
      </c>
      <c r="AD16" s="9">
        <f t="shared" ref="AD16:AH16" si="9">AD$4*(Z$11-AA$11)</f>
        <v>80304.042024458206</v>
      </c>
      <c r="AE16" s="9">
        <f t="shared" si="9"/>
        <v>55806.972319629996</v>
      </c>
      <c r="AF16" s="9">
        <f t="shared" si="9"/>
        <v>208554.39223046866</v>
      </c>
      <c r="AG16" s="9">
        <f>AG$4*(AC$11-AD$11)</f>
        <v>526598.23730882443</v>
      </c>
      <c r="AH16" s="9">
        <f t="shared" si="9"/>
        <v>1135419.4744659415</v>
      </c>
      <c r="AI16" s="9">
        <f>AI$4*(AE$11-AF$11)</f>
        <v>676811.10261043045</v>
      </c>
      <c r="AJ16" s="9"/>
    </row>
    <row r="17" spans="1:36" x14ac:dyDescent="0.3">
      <c r="A17" s="8" t="s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f>AD$4*(Y$11-Z$11)</f>
        <v>31045.383309585697</v>
      </c>
      <c r="AE17" s="9">
        <f t="shared" ref="AE17:AH17" si="10">AE$4*(Z$11-AA$11)</f>
        <v>32298.916420565896</v>
      </c>
      <c r="AF17" s="9">
        <f t="shared" si="10"/>
        <v>50077.105371965154</v>
      </c>
      <c r="AG17" s="9">
        <f t="shared" si="10"/>
        <v>249313.95271079562</v>
      </c>
      <c r="AH17" s="9">
        <f t="shared" si="10"/>
        <v>613270.01102270896</v>
      </c>
      <c r="AI17" s="9">
        <f>AI$4*(AD$11-AE$11)</f>
        <v>294622.35751152056</v>
      </c>
      <c r="AJ17" s="9"/>
    </row>
    <row r="18" spans="1:36" x14ac:dyDescent="0.3">
      <c r="A18" s="8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>
        <f t="shared" ref="AE18:AH18" si="11">AE$4*(Y$11-Z$11)</f>
        <v>12486.697001569828</v>
      </c>
      <c r="AF18" s="9">
        <f t="shared" si="11"/>
        <v>28982.6911184007</v>
      </c>
      <c r="AG18" s="9">
        <f t="shared" si="11"/>
        <v>59864.100425191958</v>
      </c>
      <c r="AH18" s="9">
        <f t="shared" si="11"/>
        <v>290348.04846374411</v>
      </c>
      <c r="AI18" s="9">
        <f>AI$4*(AC$11-AD$11)</f>
        <v>159133.30755896471</v>
      </c>
      <c r="AJ18" s="9"/>
    </row>
    <row r="19" spans="1:36" x14ac:dyDescent="0.3">
      <c r="A19" s="8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>
        <f t="shared" ref="AF19:AH19" si="12">AF$4*(Y$11-Z$11)</f>
        <v>11204.650879715731</v>
      </c>
      <c r="AG19" s="9">
        <f>AG$4*(Z$11-AA$11)</f>
        <v>34647.025198776413</v>
      </c>
      <c r="AH19" s="9">
        <f t="shared" si="12"/>
        <v>69717.015604235145</v>
      </c>
      <c r="AI19" s="9">
        <f>AI$4*(AB$11-AC$11)</f>
        <v>75340.4609142306</v>
      </c>
      <c r="AJ19" s="9"/>
    </row>
    <row r="20" spans="1:36" x14ac:dyDescent="0.3">
      <c r="A20" s="8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H20" si="13">AG$4*(Y$11-Z$11)</f>
        <v>13394.471196173208</v>
      </c>
      <c r="AH20" s="9">
        <f t="shared" si="13"/>
        <v>40349.51129754119</v>
      </c>
      <c r="AI20" s="9">
        <f>AI$4*(AA$11-AB$11)</f>
        <v>18090.399150189452</v>
      </c>
      <c r="AJ20" s="9"/>
    </row>
    <row r="21" spans="1:36" x14ac:dyDescent="0.3">
      <c r="A21" s="8" t="s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>
        <f t="shared" ref="AH21" si="14">AH$4*(Y$11-Z$11)</f>
        <v>15599.041007239714</v>
      </c>
      <c r="AI21" s="9">
        <f>AI$4*(Z$11-AA$11)</f>
        <v>10470.023115035017</v>
      </c>
      <c r="AJ21" s="9"/>
    </row>
    <row r="22" spans="1:36" x14ac:dyDescent="0.3">
      <c r="A22" s="8" t="s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>
        <f>AI$4*(Y$11-Z$11)</f>
        <v>4047.6901619408563</v>
      </c>
      <c r="AJ22" s="9"/>
    </row>
    <row r="23" spans="1:36" x14ac:dyDescent="0.3">
      <c r="A23" s="8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Szczęsny Krystian</dc:creator>
  <cp:lastModifiedBy>Szczęsny Krystian</cp:lastModifiedBy>
  <dcterms:created xsi:type="dcterms:W3CDTF">2024-09-10T11:36:19Z</dcterms:created>
  <dcterms:modified xsi:type="dcterms:W3CDTF">2024-09-10T11:38:25Z</dcterms:modified>
</cp:coreProperties>
</file>