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40" windowHeight="7730" activeTab="1"/>
  </bookViews>
  <sheets>
    <sheet name="基础数据" sheetId="1" r:id="rId1"/>
    <sheet name="分类汇总" sheetId="2" r:id="rId2"/>
    <sheet name="余额" sheetId="5" r:id="rId3"/>
  </sheets>
  <definedNames>
    <definedName name="_xlnm._FilterDatabase" localSheetId="0" hidden="1">基础数据!$D$1:$H$59</definedName>
  </definedNames>
  <calcPr calcId="144525"/>
  <pivotCaches>
    <pivotCache cacheId="0" r:id="rId4"/>
    <pivotCache cacheId="1" r:id="rId5"/>
  </pivotCaches>
</workbook>
</file>

<file path=xl/sharedStrings.xml><?xml version="1.0" encoding="utf-8"?>
<sst xmlns="http://schemas.openxmlformats.org/spreadsheetml/2006/main" count="27">
  <si>
    <t>年份</t>
  </si>
  <si>
    <t>周数</t>
  </si>
  <si>
    <t>月份</t>
  </si>
  <si>
    <t>日期</t>
  </si>
  <si>
    <t>费用类型</t>
  </si>
  <si>
    <t>费用</t>
  </si>
  <si>
    <t>标识</t>
  </si>
  <si>
    <t>进账</t>
  </si>
  <si>
    <t>消费</t>
  </si>
  <si>
    <t>余额</t>
  </si>
  <si>
    <t>饮食</t>
  </si>
  <si>
    <t>九月</t>
  </si>
  <si>
    <t>日用</t>
  </si>
  <si>
    <t>十月</t>
  </si>
  <si>
    <t>交通</t>
  </si>
  <si>
    <t>通讯</t>
  </si>
  <si>
    <t>服装</t>
  </si>
  <si>
    <t>化妆品</t>
  </si>
  <si>
    <t>医药</t>
  </si>
  <si>
    <t>宿舍公用</t>
  </si>
  <si>
    <t>学习用品</t>
  </si>
  <si>
    <t>学校</t>
  </si>
  <si>
    <t>求和项:费用</t>
  </si>
  <si>
    <t>总计</t>
  </si>
  <si>
    <t>求和项:消费</t>
  </si>
  <si>
    <t>求和项:余额</t>
  </si>
  <si>
    <t>求和项:进账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</si>
</sst>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1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7" borderId="6" applyNumberFormat="0" applyFon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0" fillId="12" borderId="2" applyNumberFormat="0" applyAlignment="0" applyProtection="0">
      <alignment vertical="center"/>
    </xf>
    <xf numFmtId="0" fontId="14" fillId="19" borderId="4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49" fontId="0" fillId="4" borderId="0" xfId="0" applyNumberFormat="1" applyFill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49" fontId="0" fillId="0" borderId="0" xfId="0" applyNumberFormat="1" applyFill="1">
      <alignment vertical="center"/>
    </xf>
    <xf numFmtId="49" fontId="0" fillId="5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A8D2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96675900277008"/>
          <c:y val="0.0347222222222222"/>
          <c:w val="0.825263157894737"/>
          <c:h val="0.8587962962962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基础数据!$K$1</c:f>
              <c:strCache>
                <c:ptCount val="1"/>
                <c:pt idx="0">
                  <c:v>消费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基础数据!$J$2:$J$3</c:f>
              <c:strCache>
                <c:ptCount val="2"/>
                <c:pt idx="0">
                  <c:v>九月</c:v>
                </c:pt>
                <c:pt idx="1" c:formatCode="@">
                  <c:v>十月</c:v>
                </c:pt>
              </c:strCache>
            </c:strRef>
          </c:cat>
          <c:val>
            <c:numRef>
              <c:f>基础数据!$K$2:$K$3</c:f>
              <c:numCache>
                <c:formatCode>General</c:formatCode>
                <c:ptCount val="2"/>
                <c:pt idx="0">
                  <c:v>2310.78</c:v>
                </c:pt>
                <c:pt idx="1">
                  <c:v>910.65</c:v>
                </c:pt>
              </c:numCache>
            </c:numRef>
          </c:val>
        </c:ser>
        <c:ser>
          <c:idx val="1"/>
          <c:order val="1"/>
          <c:tx>
            <c:strRef>
              <c:f>基础数据!$L$1</c:f>
              <c:strCache>
                <c:ptCount val="1"/>
                <c:pt idx="0">
                  <c:v>进账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基础数据!$J$2:$J$3</c:f>
              <c:strCache>
                <c:ptCount val="2"/>
                <c:pt idx="0">
                  <c:v>九月</c:v>
                </c:pt>
                <c:pt idx="1" c:formatCode="@">
                  <c:v>十月</c:v>
                </c:pt>
              </c:strCache>
            </c:strRef>
          </c:cat>
          <c:val>
            <c:numRef>
              <c:f>基础数据!$L$2:$L$3</c:f>
              <c:numCache>
                <c:formatCode>General</c:formatCode>
                <c:ptCount val="2"/>
                <c:pt idx="0">
                  <c:v>2100</c:v>
                </c:pt>
                <c:pt idx="1">
                  <c:v>1200</c:v>
                </c:pt>
              </c:numCache>
            </c:numRef>
          </c:val>
        </c:ser>
        <c:ser>
          <c:idx val="2"/>
          <c:order val="2"/>
          <c:tx>
            <c:strRef>
              <c:f>基础数据!$M$1</c:f>
              <c:strCache>
                <c:ptCount val="1"/>
                <c:pt idx="0">
                  <c:v>余额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基础数据!$J$2:$J$3</c:f>
              <c:strCache>
                <c:ptCount val="2"/>
                <c:pt idx="0">
                  <c:v>九月</c:v>
                </c:pt>
                <c:pt idx="1" c:formatCode="@">
                  <c:v>十月</c:v>
                </c:pt>
              </c:strCache>
            </c:strRef>
          </c:cat>
          <c:val>
            <c:numRef>
              <c:f>基础数据!$M$2:$M$3</c:f>
              <c:numCache>
                <c:formatCode>General</c:formatCode>
                <c:ptCount val="2"/>
                <c:pt idx="0">
                  <c:v>-210.78</c:v>
                </c:pt>
                <c:pt idx="1">
                  <c:v>289.35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23379742"/>
        <c:axId val="576181266"/>
      </c:barChart>
      <c:catAx>
        <c:axId val="52337974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 defTabSz="914400"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352049861495845"/>
              <c:y val="0.84120370370370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6181266"/>
        <c:crosses val="autoZero"/>
        <c:auto val="1"/>
        <c:lblAlgn val="ctr"/>
        <c:lblOffset val="100"/>
        <c:noMultiLvlLbl val="0"/>
      </c:catAx>
      <c:valAx>
        <c:axId val="5761812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337974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[Excel数据.xlsx]分类汇总!数据透视表2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分类汇总!$B$3</c:f>
              <c:strCache>
                <c:ptCount val="1"/>
                <c:pt idx="0">
                  <c:v>汇总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分类汇总!$A$4:$A$13</c:f>
              <c:strCache>
                <c:ptCount val="9"/>
                <c:pt idx="0">
                  <c:v>服装</c:v>
                </c:pt>
                <c:pt idx="1">
                  <c:v>化妆品</c:v>
                </c:pt>
                <c:pt idx="2">
                  <c:v>交通</c:v>
                </c:pt>
                <c:pt idx="3">
                  <c:v>日用</c:v>
                </c:pt>
                <c:pt idx="4">
                  <c:v>通讯</c:v>
                </c:pt>
                <c:pt idx="5">
                  <c:v>宿舍公用</c:v>
                </c:pt>
                <c:pt idx="6">
                  <c:v>学习用品</c:v>
                </c:pt>
                <c:pt idx="7">
                  <c:v>医药</c:v>
                </c:pt>
                <c:pt idx="8">
                  <c:v>饮食</c:v>
                </c:pt>
              </c:strCache>
            </c:strRef>
          </c:cat>
          <c:val>
            <c:numRef>
              <c:f>分类汇总!$B$4:$B$13</c:f>
              <c:numCache>
                <c:formatCode>General</c:formatCode>
                <c:ptCount val="9"/>
                <c:pt idx="0">
                  <c:v>452.66</c:v>
                </c:pt>
                <c:pt idx="1">
                  <c:v>183.72</c:v>
                </c:pt>
                <c:pt idx="2">
                  <c:v>98</c:v>
                </c:pt>
                <c:pt idx="3">
                  <c:v>808.2</c:v>
                </c:pt>
                <c:pt idx="4">
                  <c:v>100</c:v>
                </c:pt>
                <c:pt idx="5">
                  <c:v>77.2</c:v>
                </c:pt>
                <c:pt idx="6">
                  <c:v>51.3</c:v>
                </c:pt>
                <c:pt idx="7">
                  <c:v>15</c:v>
                </c:pt>
                <c:pt idx="8">
                  <c:v>606.7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57000">
          <a:schemeClr val="accent2">
            <a:lumMod val="20000"/>
            <a:lumOff val="80000"/>
          </a:schemeClr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innerShdw blurRad="63500" dist="50800" dir="8100000">
        <a:prstClr val="black">
          <a:alpha val="50000"/>
        </a:prstClr>
      </a:innerShdw>
    </a:effectLst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"求和项:消费"</c:f>
              <c:strCache>
                <c:ptCount val="1"/>
                <c:pt idx="0">
                  <c:v>求和项:消费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{"2018 九月","2018 十月"}</c:f>
              <c:strCache>
                <c:ptCount val="2"/>
                <c:pt idx="0">
                  <c:v>2018 九月</c:v>
                </c:pt>
                <c:pt idx="1">
                  <c:v>2018 十月</c:v>
                </c:pt>
              </c:strCache>
            </c:strRef>
          </c:cat>
          <c:val>
            <c:numRef>
              <c:f>{2310.78,910.65}</c:f>
              <c:numCache>
                <c:formatCode>General</c:formatCode>
                <c:ptCount val="2"/>
                <c:pt idx="0">
                  <c:v>2310.78</c:v>
                </c:pt>
                <c:pt idx="1">
                  <c:v>910.65</c:v>
                </c:pt>
              </c:numCache>
            </c:numRef>
          </c:val>
        </c:ser>
        <c:ser>
          <c:idx val="1"/>
          <c:order val="1"/>
          <c:tx>
            <c:strRef>
              <c:f>"求和项:余额"</c:f>
              <c:strCache>
                <c:ptCount val="1"/>
                <c:pt idx="0">
                  <c:v>求和项:余额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{"2018 九月","2018 十月"}</c:f>
              <c:strCache>
                <c:ptCount val="2"/>
                <c:pt idx="0">
                  <c:v>2018 九月</c:v>
                </c:pt>
                <c:pt idx="1">
                  <c:v>2018 十月</c:v>
                </c:pt>
              </c:strCache>
            </c:strRef>
          </c:cat>
          <c:val>
            <c:numRef>
              <c:f>{-210.78,289.35}</c:f>
              <c:numCache>
                <c:formatCode>General</c:formatCode>
                <c:ptCount val="2"/>
                <c:pt idx="0">
                  <c:v>-210.78</c:v>
                </c:pt>
                <c:pt idx="1">
                  <c:v>289.35</c:v>
                </c:pt>
              </c:numCache>
            </c:numRef>
          </c:val>
        </c:ser>
        <c:ser>
          <c:idx val="2"/>
          <c:order val="2"/>
          <c:tx>
            <c:strRef>
              <c:f>"求和项:进账"</c:f>
              <c:strCache>
                <c:ptCount val="1"/>
                <c:pt idx="0">
                  <c:v>求和项:进账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{"2018 九月","2018 十月"}</c:f>
              <c:strCache>
                <c:ptCount val="2"/>
                <c:pt idx="0">
                  <c:v>2018 九月</c:v>
                </c:pt>
                <c:pt idx="1">
                  <c:v>2018 十月</c:v>
                </c:pt>
              </c:strCache>
            </c:strRef>
          </c:cat>
          <c:val>
            <c:numRef>
              <c:f>{2100,1200}</c:f>
              <c:numCache>
                <c:formatCode>General</c:formatCode>
                <c:ptCount val="2"/>
                <c:pt idx="0">
                  <c:v>2100</c:v>
                </c:pt>
                <c:pt idx="1">
                  <c:v>1200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177592"/>
        <c:axId val="139848179"/>
      </c:barChart>
      <c:catAx>
        <c:axId val="519177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9848179"/>
        <c:crosses val="autoZero"/>
        <c:auto val="1"/>
        <c:lblAlgn val="ctr"/>
        <c:lblOffset val="100"/>
        <c:noMultiLvlLbl val="0"/>
      </c:catAx>
      <c:valAx>
        <c:axId val="1398481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917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13970</xdr:colOff>
      <xdr:row>6</xdr:row>
      <xdr:rowOff>12700</xdr:rowOff>
    </xdr:from>
    <xdr:to>
      <xdr:col>16</xdr:col>
      <xdr:colOff>1270</xdr:colOff>
      <xdr:row>21</xdr:row>
      <xdr:rowOff>88900</xdr:rowOff>
    </xdr:to>
    <xdr:graphicFrame>
      <xdr:nvGraphicFramePr>
        <xdr:cNvPr id="4" name="图表 3"/>
        <xdr:cNvGraphicFramePr/>
      </xdr:nvGraphicFramePr>
      <xdr:xfrm>
        <a:off x="7167880" y="1079500"/>
        <a:ext cx="458660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793750</xdr:colOff>
      <xdr:row>0</xdr:row>
      <xdr:rowOff>6350</xdr:rowOff>
    </xdr:from>
    <xdr:to>
      <xdr:col>10</xdr:col>
      <xdr:colOff>5715</xdr:colOff>
      <xdr:row>24</xdr:row>
      <xdr:rowOff>166370</xdr:rowOff>
    </xdr:to>
    <xdr:graphicFrame>
      <xdr:nvGraphicFramePr>
        <xdr:cNvPr id="2" name="图表 1"/>
        <xdr:cNvGraphicFramePr/>
      </xdr:nvGraphicFramePr>
      <xdr:xfrm>
        <a:off x="2569845" y="6350"/>
        <a:ext cx="5678805" cy="4427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304800</xdr:colOff>
      <xdr:row>21</xdr:row>
      <xdr:rowOff>76200</xdr:rowOff>
    </xdr:to>
    <xdr:graphicFrame>
      <xdr:nvGraphicFramePr>
        <xdr:cNvPr id="2" name="图表 1"/>
        <xdr:cNvGraphicFramePr/>
      </xdr:nvGraphicFramePr>
      <xdr:xfrm>
        <a:off x="4635500" y="1066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377.6849652778" refreshedBy="14795" recordCount="0">
  <cacheSource type="worksheet">
    <worksheetSource ref="D1:F45" sheet="基础数据"/>
  </cacheSource>
  <cacheFields count="3">
    <cacheField name="日期" numFmtId="14">
      <sharedItems containsSemiMixedTypes="0" containsString="0" containsNonDate="0" containsDate="1" minDate="2018-09-08T00:00:00" maxDate="2018-10-01T00:00:00" count="24"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</sharedItems>
    </cacheField>
    <cacheField name="费用类型" numFmtId="0">
      <sharedItems count="9">
        <s v="饮食"/>
        <s v="日用"/>
        <s v="交通"/>
        <s v="通讯"/>
        <s v="服装"/>
        <s v="化妆品"/>
        <s v="医药"/>
        <s v="宿舍公用"/>
        <s v="学习用品"/>
      </sharedItems>
    </cacheField>
    <cacheField name="费用" numFmtId="0">
      <sharedItems containsSemiMixedTypes="0" containsString="0" containsNumber="1" minValue="0" maxValue="253.66" count="42">
        <n v="22"/>
        <n v="174.8"/>
        <n v="60.5"/>
        <n v="189"/>
        <n v="10"/>
        <n v="100"/>
        <n v="24.1"/>
        <n v="25"/>
        <n v="17.2"/>
        <n v="20.3"/>
        <n v="30.6"/>
        <n v="17.5"/>
        <n v="23.5"/>
        <n v="253.66"/>
        <n v="7.5"/>
        <n v="23.72"/>
        <n v="46.4"/>
        <n v="36.5"/>
        <n v="15"/>
        <n v="8.5"/>
        <n v="8"/>
        <n v="65.5"/>
        <n v="219.2"/>
        <n v="160"/>
        <n v="6"/>
        <n v="6.7"/>
        <n v="63.5"/>
        <n v="5"/>
        <n v="94"/>
        <n v="77.2"/>
        <n v="134.4"/>
        <n v="7"/>
        <n v="47.2"/>
        <n v="26.8"/>
        <n v="21"/>
        <n v="2"/>
        <n v="199"/>
        <n v="5.5"/>
        <n v="9.5"/>
        <n v="24.5"/>
        <n v="3"/>
        <n v="82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414.0048958333" refreshedBy="14795" recordCount="2">
  <cacheSource type="worksheet">
    <worksheetSource ref="I1:M3" sheet="基础数据"/>
  </cacheSource>
  <cacheFields count="5">
    <cacheField name="年份" numFmtId="0">
      <sharedItems containsSemiMixedTypes="0" containsString="0" containsNumber="1" containsInteger="1" minValue="2018" maxValue="2018" count="1">
        <n v="2018"/>
      </sharedItems>
    </cacheField>
    <cacheField name="月份" numFmtId="0">
      <sharedItems count="2">
        <s v="九月"/>
        <s v="十月"/>
      </sharedItems>
    </cacheField>
    <cacheField name="消费" numFmtId="0">
      <sharedItems containsSemiMixedTypes="0" containsString="0" containsNumber="1" minValue="910.65" maxValue="2310.78" count="2">
        <n v="2310.78"/>
        <n v="910.65"/>
      </sharedItems>
    </cacheField>
    <cacheField name="进账" numFmtId="0">
      <sharedItems containsSemiMixedTypes="0" containsString="0" containsNumber="1" containsInteger="1" minValue="1200" maxValue="2100" count="2">
        <n v="2100"/>
        <n v="1200"/>
      </sharedItems>
    </cacheField>
    <cacheField name="余额" numFmtId="0">
      <sharedItems containsSemiMixedTypes="0" containsString="0" containsNumber="1" minValue="-210.78" maxValue="289.35" count="2">
        <n v="-210.78"/>
        <n v="289.35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Cache/pivotCacheRecords2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x v="0"/>
  </r>
  <r>
    <x v="0"/>
    <x v="1"/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3:B13" firstHeaderRow="1" firstDataRow="1" firstDataCol="1"/>
  <pivotFields count="3">
    <pivotField compact="0"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compact="0" multipleItemSelectionAllowed="1" showAll="0">
      <items count="10">
        <item x="4"/>
        <item x="5"/>
        <item x="2"/>
        <item x="1"/>
        <item x="3"/>
        <item x="7"/>
        <item x="8"/>
        <item x="6"/>
        <item x="0"/>
        <item t="default"/>
      </items>
    </pivotField>
    <pivotField dataField="1" compact="0" showAll="0">
      <items count="43">
        <item x="35"/>
        <item x="40"/>
        <item x="27"/>
        <item x="37"/>
        <item x="24"/>
        <item x="25"/>
        <item x="31"/>
        <item x="14"/>
        <item x="20"/>
        <item x="19"/>
        <item x="38"/>
        <item x="4"/>
        <item x="18"/>
        <item x="8"/>
        <item x="11"/>
        <item x="9"/>
        <item x="34"/>
        <item x="0"/>
        <item x="12"/>
        <item x="15"/>
        <item x="6"/>
        <item x="39"/>
        <item x="7"/>
        <item x="33"/>
        <item x="10"/>
        <item x="17"/>
        <item x="16"/>
        <item x="32"/>
        <item x="2"/>
        <item x="26"/>
        <item x="21"/>
        <item x="29"/>
        <item x="41"/>
        <item x="28"/>
        <item x="5"/>
        <item x="30"/>
        <item x="23"/>
        <item x="1"/>
        <item x="3"/>
        <item x="36"/>
        <item x="22"/>
        <item x="13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求和项:费用" fld="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1:E5" firstHeaderRow="0" firstDataRow="1" firstDataCol="2"/>
  <pivotFields count="5">
    <pivotField axis="axisRow" compact="0" showAll="0">
      <items count="2">
        <item x="0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showAll="0">
      <items count="3">
        <item x="1"/>
        <item x="0"/>
        <item t="default"/>
      </items>
    </pivotField>
    <pivotField dataField="1" compact="0" showAll="0">
      <items count="3">
        <item x="1"/>
        <item x="0"/>
        <item t="default"/>
      </items>
    </pivotField>
    <pivotField dataField="1" compact="0" showAll="0">
      <items count="3">
        <item x="0"/>
        <item x="1"/>
        <item t="default"/>
      </items>
    </pivotField>
  </pivotFields>
  <rowFields count="2">
    <field x="0"/>
    <field x="1"/>
  </rowFields>
  <rowItems count="4">
    <i>
      <x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消费" fld="2" baseField="0" baseItem="0"/>
    <dataField name="求和项:余额" fld="4" baseField="0" baseItem="0"/>
    <dataField name="求和项:进账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9"/>
  <sheetViews>
    <sheetView topLeftCell="D1" workbookViewId="0">
      <selection activeCell="I1" sqref="I1:M3"/>
    </sheetView>
  </sheetViews>
  <sheetFormatPr defaultColWidth="9" defaultRowHeight="14"/>
  <cols>
    <col min="2" max="2" width="8.70909090909091" customWidth="1"/>
    <col min="3" max="3" width="21" customWidth="1"/>
    <col min="4" max="4" width="13" customWidth="1"/>
    <col min="5" max="5" width="9" style="1"/>
    <col min="6" max="6" width="9.85454545454546" customWidth="1"/>
    <col min="8" max="9" width="11.4272727272727" style="1" customWidth="1"/>
    <col min="10" max="10" width="9.13636363636364" style="1" customWidth="1"/>
    <col min="15" max="15" width="10.5727272727273" customWidth="1"/>
    <col min="16" max="16" width="10.1363636363636" customWidth="1"/>
  </cols>
  <sheetData>
    <row r="1" spans="1:15">
      <c r="A1" s="2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4" t="s">
        <v>5</v>
      </c>
      <c r="G1" t="s">
        <v>6</v>
      </c>
      <c r="H1" s="5" t="s">
        <v>7</v>
      </c>
      <c r="I1" s="9" t="s">
        <v>0</v>
      </c>
      <c r="J1" s="10" t="s">
        <v>2</v>
      </c>
      <c r="K1" s="6" t="s">
        <v>8</v>
      </c>
      <c r="L1" t="s">
        <v>7</v>
      </c>
      <c r="M1" t="s">
        <v>9</v>
      </c>
      <c r="O1" s="1" t="s">
        <v>10</v>
      </c>
    </row>
    <row r="2" spans="1:15">
      <c r="A2">
        <f>YEAR(D2)</f>
        <v>2018</v>
      </c>
      <c r="B2">
        <f>WEEKNUM(D2)</f>
        <v>36</v>
      </c>
      <c r="C2" s="3">
        <f>MONTH(D2)</f>
        <v>9</v>
      </c>
      <c r="D2" s="6">
        <v>43351</v>
      </c>
      <c r="E2" s="1" t="s">
        <v>10</v>
      </c>
      <c r="F2">
        <v>22</v>
      </c>
      <c r="G2">
        <f>MATCH(E2,$O$1:$O$3,0)</f>
        <v>1</v>
      </c>
      <c r="H2" s="7">
        <v>800</v>
      </c>
      <c r="I2" s="7">
        <v>2018</v>
      </c>
      <c r="J2" s="7" t="s">
        <v>11</v>
      </c>
      <c r="K2">
        <f>SUM(F2:F44)</f>
        <v>2310.78</v>
      </c>
      <c r="L2" s="7">
        <v>2100</v>
      </c>
      <c r="M2">
        <v>-210.78</v>
      </c>
      <c r="O2" s="1" t="s">
        <v>12</v>
      </c>
    </row>
    <row r="3" spans="1:15">
      <c r="A3">
        <f t="shared" ref="A3:A34" si="0">YEAR(D3)</f>
        <v>2018</v>
      </c>
      <c r="B3">
        <f t="shared" ref="B3:B8" si="1">WEEKNUM(D3)</f>
        <v>36</v>
      </c>
      <c r="C3" s="3">
        <f>MONTH(D3)</f>
        <v>9</v>
      </c>
      <c r="D3" s="6">
        <v>43351</v>
      </c>
      <c r="E3" s="1" t="s">
        <v>12</v>
      </c>
      <c r="F3">
        <v>174.8</v>
      </c>
      <c r="G3">
        <f t="shared" ref="G3:G44" si="2">MATCH(E3,$O$1:$O$3,0)</f>
        <v>2</v>
      </c>
      <c r="I3" s="7">
        <v>2018</v>
      </c>
      <c r="J3" s="1" t="s">
        <v>13</v>
      </c>
      <c r="K3">
        <f>SUM(F45:F59)</f>
        <v>910.65</v>
      </c>
      <c r="L3">
        <v>1200</v>
      </c>
      <c r="M3">
        <v>289.35</v>
      </c>
      <c r="O3" s="1" t="s">
        <v>14</v>
      </c>
    </row>
    <row r="4" spans="1:14">
      <c r="A4">
        <f t="shared" si="0"/>
        <v>2018</v>
      </c>
      <c r="B4">
        <f t="shared" si="1"/>
        <v>37</v>
      </c>
      <c r="C4" s="3">
        <f t="shared" ref="C3:C59" si="3">MONTH(D4)</f>
        <v>9</v>
      </c>
      <c r="D4" s="6">
        <v>43352</v>
      </c>
      <c r="E4" s="1" t="s">
        <v>10</v>
      </c>
      <c r="F4">
        <v>60.5</v>
      </c>
      <c r="G4">
        <f t="shared" si="2"/>
        <v>1</v>
      </c>
      <c r="N4" s="1"/>
    </row>
    <row r="5" spans="1:7">
      <c r="A5">
        <f t="shared" si="0"/>
        <v>2018</v>
      </c>
      <c r="B5">
        <f t="shared" si="1"/>
        <v>37</v>
      </c>
      <c r="C5" s="3">
        <f t="shared" si="3"/>
        <v>9</v>
      </c>
      <c r="D5" s="6">
        <v>43352</v>
      </c>
      <c r="E5" s="1" t="s">
        <v>12</v>
      </c>
      <c r="F5">
        <v>189</v>
      </c>
      <c r="G5">
        <f t="shared" si="2"/>
        <v>2</v>
      </c>
    </row>
    <row r="6" spans="1:7">
      <c r="A6">
        <f t="shared" si="0"/>
        <v>2018</v>
      </c>
      <c r="B6">
        <f t="shared" si="1"/>
        <v>37</v>
      </c>
      <c r="C6" s="3">
        <f t="shared" si="3"/>
        <v>9</v>
      </c>
      <c r="D6" s="6">
        <v>43352</v>
      </c>
      <c r="E6" s="1" t="s">
        <v>14</v>
      </c>
      <c r="F6">
        <v>10</v>
      </c>
      <c r="G6">
        <f t="shared" si="2"/>
        <v>3</v>
      </c>
    </row>
    <row r="7" spans="1:10">
      <c r="A7">
        <f t="shared" si="0"/>
        <v>2018</v>
      </c>
      <c r="B7">
        <f t="shared" si="1"/>
        <v>37</v>
      </c>
      <c r="C7" s="3">
        <f t="shared" si="3"/>
        <v>9</v>
      </c>
      <c r="D7" s="6">
        <v>43352</v>
      </c>
      <c r="E7" s="8" t="s">
        <v>15</v>
      </c>
      <c r="F7">
        <v>100</v>
      </c>
      <c r="G7" t="e">
        <f t="shared" si="2"/>
        <v>#N/A</v>
      </c>
      <c r="H7" s="8"/>
      <c r="I7" s="8"/>
      <c r="J7" s="8"/>
    </row>
    <row r="8" spans="1:7">
      <c r="A8">
        <f t="shared" si="0"/>
        <v>2018</v>
      </c>
      <c r="B8">
        <f t="shared" si="1"/>
        <v>37</v>
      </c>
      <c r="C8" s="3">
        <f t="shared" si="3"/>
        <v>9</v>
      </c>
      <c r="D8" s="6">
        <v>43353</v>
      </c>
      <c r="E8" s="1" t="s">
        <v>10</v>
      </c>
      <c r="F8">
        <v>24.1</v>
      </c>
      <c r="G8">
        <f t="shared" si="2"/>
        <v>1</v>
      </c>
    </row>
    <row r="9" spans="1:7">
      <c r="A9">
        <f t="shared" si="0"/>
        <v>2018</v>
      </c>
      <c r="B9">
        <f t="shared" ref="B9:B40" si="4">WEEKNUM(D9)</f>
        <v>37</v>
      </c>
      <c r="C9" s="3">
        <f t="shared" si="3"/>
        <v>9</v>
      </c>
      <c r="D9" s="6">
        <v>43354</v>
      </c>
      <c r="E9" s="1" t="s">
        <v>10</v>
      </c>
      <c r="F9">
        <v>25</v>
      </c>
      <c r="G9">
        <f t="shared" si="2"/>
        <v>1</v>
      </c>
    </row>
    <row r="10" spans="1:7">
      <c r="A10">
        <f t="shared" si="0"/>
        <v>2018</v>
      </c>
      <c r="B10">
        <f t="shared" si="4"/>
        <v>37</v>
      </c>
      <c r="C10" s="3">
        <f t="shared" si="3"/>
        <v>9</v>
      </c>
      <c r="D10" s="6">
        <v>43355</v>
      </c>
      <c r="E10" s="1" t="s">
        <v>10</v>
      </c>
      <c r="F10">
        <v>17.2</v>
      </c>
      <c r="G10">
        <f t="shared" si="2"/>
        <v>1</v>
      </c>
    </row>
    <row r="11" spans="1:7">
      <c r="A11">
        <f t="shared" si="0"/>
        <v>2018</v>
      </c>
      <c r="B11">
        <f t="shared" si="4"/>
        <v>37</v>
      </c>
      <c r="C11" s="3">
        <f t="shared" si="3"/>
        <v>9</v>
      </c>
      <c r="D11" s="6">
        <v>43356</v>
      </c>
      <c r="E11" s="1" t="s">
        <v>10</v>
      </c>
      <c r="F11">
        <v>20.3</v>
      </c>
      <c r="G11">
        <f t="shared" si="2"/>
        <v>1</v>
      </c>
    </row>
    <row r="12" spans="1:7">
      <c r="A12">
        <f t="shared" si="0"/>
        <v>2018</v>
      </c>
      <c r="B12">
        <f t="shared" si="4"/>
        <v>37</v>
      </c>
      <c r="C12" s="3">
        <f t="shared" si="3"/>
        <v>9</v>
      </c>
      <c r="D12" s="6">
        <v>43357</v>
      </c>
      <c r="E12" s="1" t="s">
        <v>10</v>
      </c>
      <c r="F12">
        <v>30.6</v>
      </c>
      <c r="G12">
        <f t="shared" si="2"/>
        <v>1</v>
      </c>
    </row>
    <row r="13" spans="1:7">
      <c r="A13">
        <f t="shared" si="0"/>
        <v>2018</v>
      </c>
      <c r="B13">
        <f t="shared" si="4"/>
        <v>37</v>
      </c>
      <c r="C13" s="3">
        <f t="shared" si="3"/>
        <v>9</v>
      </c>
      <c r="D13" s="6">
        <v>43358</v>
      </c>
      <c r="E13" s="1" t="s">
        <v>10</v>
      </c>
      <c r="F13">
        <v>17.5</v>
      </c>
      <c r="G13">
        <f t="shared" si="2"/>
        <v>1</v>
      </c>
    </row>
    <row r="14" spans="1:7">
      <c r="A14">
        <f t="shared" si="0"/>
        <v>2018</v>
      </c>
      <c r="B14">
        <f t="shared" si="4"/>
        <v>38</v>
      </c>
      <c r="C14" s="3">
        <f t="shared" si="3"/>
        <v>9</v>
      </c>
      <c r="D14" s="6">
        <v>43359</v>
      </c>
      <c r="E14" s="1" t="s">
        <v>10</v>
      </c>
      <c r="F14">
        <v>23.5</v>
      </c>
      <c r="G14">
        <f t="shared" si="2"/>
        <v>1</v>
      </c>
    </row>
    <row r="15" spans="1:10">
      <c r="A15">
        <f t="shared" si="0"/>
        <v>2018</v>
      </c>
      <c r="B15">
        <f t="shared" si="4"/>
        <v>38</v>
      </c>
      <c r="C15" s="3">
        <f t="shared" si="3"/>
        <v>9</v>
      </c>
      <c r="D15" s="6">
        <v>43359</v>
      </c>
      <c r="E15" s="8" t="s">
        <v>16</v>
      </c>
      <c r="F15">
        <v>253.66</v>
      </c>
      <c r="G15" t="e">
        <f t="shared" si="2"/>
        <v>#N/A</v>
      </c>
      <c r="H15" s="8"/>
      <c r="I15" s="8"/>
      <c r="J15" s="8"/>
    </row>
    <row r="16" spans="1:7">
      <c r="A16">
        <f t="shared" si="0"/>
        <v>2018</v>
      </c>
      <c r="B16">
        <f t="shared" si="4"/>
        <v>38</v>
      </c>
      <c r="C16" s="3">
        <f t="shared" si="3"/>
        <v>9</v>
      </c>
      <c r="D16" s="6">
        <v>43360</v>
      </c>
      <c r="E16" s="1" t="s">
        <v>10</v>
      </c>
      <c r="F16">
        <v>7.5</v>
      </c>
      <c r="G16">
        <f t="shared" si="2"/>
        <v>1</v>
      </c>
    </row>
    <row r="17" spans="1:7">
      <c r="A17">
        <f t="shared" si="0"/>
        <v>2018</v>
      </c>
      <c r="B17">
        <f t="shared" si="4"/>
        <v>38</v>
      </c>
      <c r="C17" s="3">
        <f t="shared" si="3"/>
        <v>9</v>
      </c>
      <c r="D17" s="6">
        <v>43360</v>
      </c>
      <c r="E17" s="1" t="s">
        <v>17</v>
      </c>
      <c r="F17">
        <v>23.72</v>
      </c>
      <c r="G17" t="e">
        <f t="shared" si="2"/>
        <v>#N/A</v>
      </c>
    </row>
    <row r="18" spans="1:7">
      <c r="A18">
        <f t="shared" si="0"/>
        <v>2018</v>
      </c>
      <c r="B18">
        <f t="shared" si="4"/>
        <v>38</v>
      </c>
      <c r="C18" s="3">
        <f t="shared" si="3"/>
        <v>9</v>
      </c>
      <c r="D18" s="6">
        <v>43361</v>
      </c>
      <c r="E18" s="1" t="s">
        <v>10</v>
      </c>
      <c r="F18">
        <v>46.4</v>
      </c>
      <c r="G18">
        <f t="shared" si="2"/>
        <v>1</v>
      </c>
    </row>
    <row r="19" spans="1:7">
      <c r="A19">
        <f t="shared" si="0"/>
        <v>2018</v>
      </c>
      <c r="B19">
        <f t="shared" si="4"/>
        <v>38</v>
      </c>
      <c r="C19" s="3">
        <f t="shared" si="3"/>
        <v>9</v>
      </c>
      <c r="D19" s="6">
        <v>43362</v>
      </c>
      <c r="E19" s="1" t="s">
        <v>10</v>
      </c>
      <c r="F19">
        <v>36.5</v>
      </c>
      <c r="G19">
        <f t="shared" si="2"/>
        <v>1</v>
      </c>
    </row>
    <row r="20" spans="1:7">
      <c r="A20">
        <f t="shared" si="0"/>
        <v>2018</v>
      </c>
      <c r="B20">
        <f t="shared" si="4"/>
        <v>38</v>
      </c>
      <c r="C20" s="3">
        <f t="shared" si="3"/>
        <v>9</v>
      </c>
      <c r="D20" s="6">
        <v>43362</v>
      </c>
      <c r="E20" s="1" t="s">
        <v>18</v>
      </c>
      <c r="F20">
        <v>15</v>
      </c>
      <c r="G20" t="e">
        <f t="shared" si="2"/>
        <v>#N/A</v>
      </c>
    </row>
    <row r="21" spans="1:7">
      <c r="A21">
        <f t="shared" si="0"/>
        <v>2018</v>
      </c>
      <c r="B21">
        <f t="shared" si="4"/>
        <v>38</v>
      </c>
      <c r="C21" s="3">
        <f t="shared" si="3"/>
        <v>9</v>
      </c>
      <c r="D21" s="6">
        <v>43362</v>
      </c>
      <c r="E21" s="1" t="s">
        <v>12</v>
      </c>
      <c r="F21">
        <v>8.5</v>
      </c>
      <c r="G21">
        <f t="shared" si="2"/>
        <v>2</v>
      </c>
    </row>
    <row r="22" spans="1:7">
      <c r="A22">
        <f t="shared" si="0"/>
        <v>2018</v>
      </c>
      <c r="B22">
        <f t="shared" si="4"/>
        <v>38</v>
      </c>
      <c r="C22" s="3">
        <f t="shared" si="3"/>
        <v>9</v>
      </c>
      <c r="D22" s="6">
        <v>43363</v>
      </c>
      <c r="E22" s="1" t="s">
        <v>10</v>
      </c>
      <c r="F22">
        <v>8</v>
      </c>
      <c r="G22">
        <f t="shared" si="2"/>
        <v>1</v>
      </c>
    </row>
    <row r="23" spans="1:10">
      <c r="A23">
        <f t="shared" si="0"/>
        <v>2018</v>
      </c>
      <c r="B23">
        <f t="shared" si="4"/>
        <v>38</v>
      </c>
      <c r="C23" s="3">
        <f t="shared" si="3"/>
        <v>9</v>
      </c>
      <c r="D23" s="6">
        <v>43364</v>
      </c>
      <c r="E23" s="1" t="s">
        <v>10</v>
      </c>
      <c r="F23">
        <v>65.5</v>
      </c>
      <c r="G23">
        <f t="shared" si="2"/>
        <v>1</v>
      </c>
      <c r="H23" s="7">
        <v>800</v>
      </c>
      <c r="I23" s="7"/>
      <c r="J23" s="7"/>
    </row>
    <row r="24" spans="1:7">
      <c r="A24">
        <f t="shared" si="0"/>
        <v>2018</v>
      </c>
      <c r="B24">
        <f t="shared" si="4"/>
        <v>38</v>
      </c>
      <c r="C24" s="3">
        <f t="shared" si="3"/>
        <v>9</v>
      </c>
      <c r="D24" s="6">
        <v>43364</v>
      </c>
      <c r="E24" s="1" t="s">
        <v>12</v>
      </c>
      <c r="F24">
        <v>219.2</v>
      </c>
      <c r="G24">
        <f t="shared" si="2"/>
        <v>2</v>
      </c>
    </row>
    <row r="25" spans="1:7">
      <c r="A25">
        <f t="shared" si="0"/>
        <v>2018</v>
      </c>
      <c r="B25">
        <f t="shared" si="4"/>
        <v>38</v>
      </c>
      <c r="C25" s="3">
        <f t="shared" si="3"/>
        <v>9</v>
      </c>
      <c r="D25" s="6">
        <v>43364</v>
      </c>
      <c r="E25" s="1" t="s">
        <v>17</v>
      </c>
      <c r="F25">
        <v>160</v>
      </c>
      <c r="G25" t="e">
        <f t="shared" si="2"/>
        <v>#N/A</v>
      </c>
    </row>
    <row r="26" spans="1:7">
      <c r="A26">
        <f t="shared" si="0"/>
        <v>2018</v>
      </c>
      <c r="B26">
        <f t="shared" si="4"/>
        <v>38</v>
      </c>
      <c r="C26" s="3">
        <f t="shared" si="3"/>
        <v>9</v>
      </c>
      <c r="D26" s="6">
        <v>43364</v>
      </c>
      <c r="E26" s="1" t="s">
        <v>14</v>
      </c>
      <c r="F26">
        <v>6</v>
      </c>
      <c r="G26">
        <f t="shared" si="2"/>
        <v>3</v>
      </c>
    </row>
    <row r="27" spans="1:7">
      <c r="A27">
        <f t="shared" si="0"/>
        <v>2018</v>
      </c>
      <c r="B27">
        <f t="shared" si="4"/>
        <v>38</v>
      </c>
      <c r="C27" s="3">
        <f t="shared" si="3"/>
        <v>9</v>
      </c>
      <c r="D27" s="6">
        <v>43365</v>
      </c>
      <c r="E27" s="1" t="s">
        <v>10</v>
      </c>
      <c r="F27">
        <v>6.7</v>
      </c>
      <c r="G27">
        <f t="shared" si="2"/>
        <v>1</v>
      </c>
    </row>
    <row r="28" spans="1:7">
      <c r="A28">
        <f t="shared" si="0"/>
        <v>2018</v>
      </c>
      <c r="B28">
        <f t="shared" si="4"/>
        <v>38</v>
      </c>
      <c r="C28" s="3">
        <f t="shared" si="3"/>
        <v>9</v>
      </c>
      <c r="D28" s="6">
        <v>43365</v>
      </c>
      <c r="E28" s="1" t="s">
        <v>12</v>
      </c>
      <c r="F28">
        <v>63.5</v>
      </c>
      <c r="G28">
        <f t="shared" si="2"/>
        <v>2</v>
      </c>
    </row>
    <row r="29" spans="1:7">
      <c r="A29">
        <f t="shared" si="0"/>
        <v>2018</v>
      </c>
      <c r="B29">
        <f t="shared" si="4"/>
        <v>39</v>
      </c>
      <c r="C29" s="3">
        <f t="shared" si="3"/>
        <v>9</v>
      </c>
      <c r="D29" s="6">
        <v>43366</v>
      </c>
      <c r="E29" s="1" t="s">
        <v>10</v>
      </c>
      <c r="F29">
        <v>5</v>
      </c>
      <c r="G29">
        <f t="shared" si="2"/>
        <v>1</v>
      </c>
    </row>
    <row r="30" spans="1:7">
      <c r="A30">
        <f t="shared" si="0"/>
        <v>2018</v>
      </c>
      <c r="B30">
        <f t="shared" si="4"/>
        <v>39</v>
      </c>
      <c r="C30" s="3">
        <f t="shared" si="3"/>
        <v>9</v>
      </c>
      <c r="D30" s="6">
        <v>43366</v>
      </c>
      <c r="E30" s="1" t="s">
        <v>12</v>
      </c>
      <c r="F30">
        <v>94</v>
      </c>
      <c r="G30">
        <f t="shared" si="2"/>
        <v>2</v>
      </c>
    </row>
    <row r="31" spans="1:7">
      <c r="A31">
        <f t="shared" si="0"/>
        <v>2018</v>
      </c>
      <c r="B31">
        <f t="shared" si="4"/>
        <v>39</v>
      </c>
      <c r="C31" s="3">
        <f t="shared" si="3"/>
        <v>9</v>
      </c>
      <c r="D31" s="6">
        <v>43366</v>
      </c>
      <c r="E31" s="1" t="s">
        <v>19</v>
      </c>
      <c r="F31">
        <v>77.2</v>
      </c>
      <c r="G31" t="e">
        <f t="shared" si="2"/>
        <v>#N/A</v>
      </c>
    </row>
    <row r="32" spans="1:7">
      <c r="A32">
        <f t="shared" si="0"/>
        <v>2018</v>
      </c>
      <c r="B32">
        <f t="shared" si="4"/>
        <v>39</v>
      </c>
      <c r="C32" s="3">
        <f t="shared" si="3"/>
        <v>9</v>
      </c>
      <c r="D32" s="6">
        <v>43367</v>
      </c>
      <c r="E32" s="1" t="s">
        <v>10</v>
      </c>
      <c r="F32">
        <v>134.4</v>
      </c>
      <c r="G32">
        <f t="shared" si="2"/>
        <v>1</v>
      </c>
    </row>
    <row r="33" spans="1:7">
      <c r="A33">
        <f t="shared" si="0"/>
        <v>2018</v>
      </c>
      <c r="B33">
        <f t="shared" si="4"/>
        <v>39</v>
      </c>
      <c r="C33" s="3">
        <f t="shared" si="3"/>
        <v>9</v>
      </c>
      <c r="D33" s="6">
        <v>43368</v>
      </c>
      <c r="E33" s="1" t="s">
        <v>10</v>
      </c>
      <c r="F33">
        <v>7</v>
      </c>
      <c r="G33">
        <f t="shared" si="2"/>
        <v>1</v>
      </c>
    </row>
    <row r="34" spans="1:7">
      <c r="A34">
        <f t="shared" si="0"/>
        <v>2018</v>
      </c>
      <c r="B34">
        <f t="shared" si="4"/>
        <v>39</v>
      </c>
      <c r="C34" s="3">
        <f t="shared" si="3"/>
        <v>9</v>
      </c>
      <c r="D34" s="6">
        <v>43368</v>
      </c>
      <c r="E34" s="1" t="s">
        <v>12</v>
      </c>
      <c r="F34">
        <v>47.2</v>
      </c>
      <c r="G34">
        <f t="shared" si="2"/>
        <v>2</v>
      </c>
    </row>
    <row r="35" spans="1:7">
      <c r="A35">
        <f t="shared" ref="A35:A59" si="5">YEAR(D35)</f>
        <v>2018</v>
      </c>
      <c r="B35">
        <f t="shared" si="4"/>
        <v>39</v>
      </c>
      <c r="C35" s="3">
        <f t="shared" si="3"/>
        <v>9</v>
      </c>
      <c r="D35" s="6">
        <v>43368</v>
      </c>
      <c r="E35" s="1" t="s">
        <v>20</v>
      </c>
      <c r="F35">
        <v>26.8</v>
      </c>
      <c r="G35" t="e">
        <f t="shared" si="2"/>
        <v>#N/A</v>
      </c>
    </row>
    <row r="36" spans="1:7">
      <c r="A36">
        <f t="shared" si="5"/>
        <v>2018</v>
      </c>
      <c r="B36">
        <f t="shared" si="4"/>
        <v>39</v>
      </c>
      <c r="C36" s="3">
        <f t="shared" si="3"/>
        <v>9</v>
      </c>
      <c r="D36" s="6">
        <v>43369</v>
      </c>
      <c r="E36" s="1" t="s">
        <v>10</v>
      </c>
      <c r="F36">
        <v>21</v>
      </c>
      <c r="G36">
        <f t="shared" si="2"/>
        <v>1</v>
      </c>
    </row>
    <row r="37" spans="1:7">
      <c r="A37">
        <f t="shared" si="5"/>
        <v>2018</v>
      </c>
      <c r="B37">
        <f t="shared" si="4"/>
        <v>39</v>
      </c>
      <c r="C37" s="3">
        <f t="shared" si="3"/>
        <v>9</v>
      </c>
      <c r="D37" s="6">
        <v>43369</v>
      </c>
      <c r="E37" s="1" t="s">
        <v>12</v>
      </c>
      <c r="F37">
        <v>2</v>
      </c>
      <c r="G37">
        <f t="shared" si="2"/>
        <v>2</v>
      </c>
    </row>
    <row r="38" spans="1:7">
      <c r="A38">
        <f t="shared" si="5"/>
        <v>2018</v>
      </c>
      <c r="B38">
        <f t="shared" si="4"/>
        <v>39</v>
      </c>
      <c r="C38" s="3">
        <f t="shared" si="3"/>
        <v>9</v>
      </c>
      <c r="D38" s="6">
        <v>43369</v>
      </c>
      <c r="E38" s="1" t="s">
        <v>16</v>
      </c>
      <c r="F38">
        <v>199</v>
      </c>
      <c r="G38" t="e">
        <f t="shared" si="2"/>
        <v>#N/A</v>
      </c>
    </row>
    <row r="39" spans="1:7">
      <c r="A39">
        <f t="shared" si="5"/>
        <v>2018</v>
      </c>
      <c r="B39">
        <f t="shared" si="4"/>
        <v>39</v>
      </c>
      <c r="C39" s="3">
        <f t="shared" si="3"/>
        <v>9</v>
      </c>
      <c r="D39" s="6">
        <v>43370</v>
      </c>
      <c r="E39" s="1" t="s">
        <v>10</v>
      </c>
      <c r="F39">
        <v>5.5</v>
      </c>
      <c r="G39">
        <f t="shared" si="2"/>
        <v>1</v>
      </c>
    </row>
    <row r="40" spans="1:7">
      <c r="A40">
        <f t="shared" si="5"/>
        <v>2018</v>
      </c>
      <c r="B40">
        <f t="shared" si="4"/>
        <v>39</v>
      </c>
      <c r="C40" s="3">
        <f t="shared" si="3"/>
        <v>9</v>
      </c>
      <c r="D40" s="6">
        <v>43371</v>
      </c>
      <c r="E40" s="1" t="s">
        <v>10</v>
      </c>
      <c r="F40">
        <v>9.5</v>
      </c>
      <c r="G40">
        <f t="shared" si="2"/>
        <v>1</v>
      </c>
    </row>
    <row r="41" spans="1:10">
      <c r="A41">
        <f t="shared" si="5"/>
        <v>2018</v>
      </c>
      <c r="B41">
        <f t="shared" ref="B41:B59" si="6">WEEKNUM(D41)</f>
        <v>39</v>
      </c>
      <c r="C41" s="3">
        <f t="shared" si="3"/>
        <v>9</v>
      </c>
      <c r="D41" s="6">
        <v>43371</v>
      </c>
      <c r="E41" s="1" t="s">
        <v>20</v>
      </c>
      <c r="F41">
        <v>24.5</v>
      </c>
      <c r="G41" t="e">
        <f t="shared" si="2"/>
        <v>#N/A</v>
      </c>
      <c r="H41" s="7">
        <v>500</v>
      </c>
      <c r="I41" s="7"/>
      <c r="J41" s="7"/>
    </row>
    <row r="42" spans="1:7">
      <c r="A42">
        <f t="shared" si="5"/>
        <v>2018</v>
      </c>
      <c r="B42">
        <f t="shared" si="6"/>
        <v>39</v>
      </c>
      <c r="C42" s="3">
        <f t="shared" si="3"/>
        <v>9</v>
      </c>
      <c r="D42" s="6">
        <v>43372</v>
      </c>
      <c r="E42" s="1" t="s">
        <v>10</v>
      </c>
      <c r="F42">
        <v>10</v>
      </c>
      <c r="G42">
        <f t="shared" si="2"/>
        <v>1</v>
      </c>
    </row>
    <row r="43" spans="1:7">
      <c r="A43">
        <f t="shared" si="5"/>
        <v>2018</v>
      </c>
      <c r="B43">
        <f t="shared" si="6"/>
        <v>40</v>
      </c>
      <c r="C43" s="3">
        <f t="shared" si="3"/>
        <v>9</v>
      </c>
      <c r="D43" s="6">
        <v>43373</v>
      </c>
      <c r="E43" s="1" t="s">
        <v>10</v>
      </c>
      <c r="F43">
        <v>3</v>
      </c>
      <c r="G43">
        <f t="shared" si="2"/>
        <v>1</v>
      </c>
    </row>
    <row r="44" spans="1:7">
      <c r="A44">
        <f t="shared" si="5"/>
        <v>2018</v>
      </c>
      <c r="B44">
        <f t="shared" si="6"/>
        <v>40</v>
      </c>
      <c r="C44" s="3">
        <f t="shared" si="3"/>
        <v>9</v>
      </c>
      <c r="D44" s="6">
        <v>43373</v>
      </c>
      <c r="E44" s="1" t="s">
        <v>12</v>
      </c>
      <c r="F44">
        <v>10</v>
      </c>
      <c r="G44">
        <f t="shared" si="2"/>
        <v>2</v>
      </c>
    </row>
    <row r="45" spans="1:8">
      <c r="A45">
        <f t="shared" si="5"/>
        <v>2018</v>
      </c>
      <c r="B45">
        <f t="shared" si="6"/>
        <v>40</v>
      </c>
      <c r="C45" s="3">
        <f t="shared" si="3"/>
        <v>10</v>
      </c>
      <c r="D45" s="6">
        <v>43374</v>
      </c>
      <c r="E45" s="1" t="s">
        <v>14</v>
      </c>
      <c r="F45">
        <v>82</v>
      </c>
      <c r="G45">
        <f>MATCH(E45,$O$1:$O$3,0)</f>
        <v>3</v>
      </c>
      <c r="H45" s="1">
        <v>200</v>
      </c>
    </row>
    <row r="46" spans="1:9">
      <c r="A46">
        <f t="shared" si="5"/>
        <v>2018</v>
      </c>
      <c r="B46">
        <f t="shared" si="6"/>
        <v>41</v>
      </c>
      <c r="C46" s="3">
        <f t="shared" si="3"/>
        <v>10</v>
      </c>
      <c r="D46" s="6">
        <v>43380</v>
      </c>
      <c r="E46" s="1" t="s">
        <v>12</v>
      </c>
      <c r="F46">
        <v>144.7</v>
      </c>
      <c r="G46">
        <f t="shared" ref="G46:G59" si="7">MATCH(E46,$O$1:$O$3,0)</f>
        <v>2</v>
      </c>
      <c r="H46" s="7">
        <v>500</v>
      </c>
      <c r="I46" s="7"/>
    </row>
    <row r="47" spans="1:7">
      <c r="A47">
        <f t="shared" si="5"/>
        <v>2018</v>
      </c>
      <c r="B47">
        <f t="shared" si="6"/>
        <v>41</v>
      </c>
      <c r="C47" s="3">
        <f t="shared" si="3"/>
        <v>10</v>
      </c>
      <c r="D47" s="6">
        <v>43380</v>
      </c>
      <c r="E47" s="1" t="s">
        <v>10</v>
      </c>
      <c r="F47">
        <v>13</v>
      </c>
      <c r="G47">
        <f t="shared" si="7"/>
        <v>1</v>
      </c>
    </row>
    <row r="48" spans="1:7">
      <c r="A48">
        <f t="shared" si="5"/>
        <v>2018</v>
      </c>
      <c r="B48">
        <f t="shared" si="6"/>
        <v>41</v>
      </c>
      <c r="C48" s="3">
        <f t="shared" si="3"/>
        <v>10</v>
      </c>
      <c r="D48" s="6">
        <v>43381</v>
      </c>
      <c r="E48" s="1" t="s">
        <v>10</v>
      </c>
      <c r="F48">
        <v>21.2</v>
      </c>
      <c r="G48">
        <f t="shared" si="7"/>
        <v>1</v>
      </c>
    </row>
    <row r="49" spans="1:7">
      <c r="A49">
        <f t="shared" si="5"/>
        <v>2018</v>
      </c>
      <c r="B49">
        <f t="shared" si="6"/>
        <v>41</v>
      </c>
      <c r="C49" s="3">
        <f t="shared" si="3"/>
        <v>10</v>
      </c>
      <c r="D49" s="6">
        <v>43381</v>
      </c>
      <c r="E49" s="1" t="s">
        <v>16</v>
      </c>
      <c r="F49">
        <v>99.2</v>
      </c>
      <c r="G49" t="e">
        <f t="shared" si="7"/>
        <v>#N/A</v>
      </c>
    </row>
    <row r="50" spans="1:7">
      <c r="A50">
        <f t="shared" si="5"/>
        <v>2018</v>
      </c>
      <c r="B50">
        <f t="shared" si="6"/>
        <v>41</v>
      </c>
      <c r="C50" s="3">
        <f t="shared" si="3"/>
        <v>10</v>
      </c>
      <c r="D50" s="6">
        <v>43381</v>
      </c>
      <c r="E50" s="1" t="s">
        <v>12</v>
      </c>
      <c r="F50">
        <v>30</v>
      </c>
      <c r="G50">
        <f t="shared" si="7"/>
        <v>2</v>
      </c>
    </row>
    <row r="51" spans="1:9">
      <c r="A51">
        <f t="shared" si="5"/>
        <v>2018</v>
      </c>
      <c r="B51">
        <f t="shared" si="6"/>
        <v>41</v>
      </c>
      <c r="C51" s="3">
        <f t="shared" si="3"/>
        <v>10</v>
      </c>
      <c r="D51" s="6">
        <v>43382</v>
      </c>
      <c r="E51" s="1" t="s">
        <v>10</v>
      </c>
      <c r="F51">
        <v>14.3</v>
      </c>
      <c r="G51">
        <f t="shared" si="7"/>
        <v>1</v>
      </c>
      <c r="H51" s="7">
        <v>500</v>
      </c>
      <c r="I51" s="7"/>
    </row>
    <row r="52" spans="1:7">
      <c r="A52">
        <f t="shared" si="5"/>
        <v>2018</v>
      </c>
      <c r="B52">
        <f t="shared" si="6"/>
        <v>41</v>
      </c>
      <c r="C52" s="3">
        <f t="shared" si="3"/>
        <v>10</v>
      </c>
      <c r="D52" s="6">
        <v>43382</v>
      </c>
      <c r="E52" s="1" t="s">
        <v>20</v>
      </c>
      <c r="F52">
        <v>3.6</v>
      </c>
      <c r="G52" t="e">
        <f t="shared" si="7"/>
        <v>#N/A</v>
      </c>
    </row>
    <row r="53" spans="1:7">
      <c r="A53">
        <f t="shared" si="5"/>
        <v>2018</v>
      </c>
      <c r="B53">
        <f t="shared" si="6"/>
        <v>41</v>
      </c>
      <c r="C53" s="3">
        <f t="shared" si="3"/>
        <v>10</v>
      </c>
      <c r="D53" s="6">
        <v>43383</v>
      </c>
      <c r="E53" s="1" t="s">
        <v>10</v>
      </c>
      <c r="F53">
        <v>21.4</v>
      </c>
      <c r="G53">
        <f t="shared" si="7"/>
        <v>1</v>
      </c>
    </row>
    <row r="54" spans="1:7">
      <c r="A54">
        <f t="shared" si="5"/>
        <v>2018</v>
      </c>
      <c r="B54">
        <f t="shared" si="6"/>
        <v>41</v>
      </c>
      <c r="C54" s="3">
        <f t="shared" si="3"/>
        <v>10</v>
      </c>
      <c r="D54" s="6">
        <v>43383</v>
      </c>
      <c r="E54" s="1" t="s">
        <v>21</v>
      </c>
      <c r="F54">
        <v>320</v>
      </c>
      <c r="G54" t="e">
        <f t="shared" si="7"/>
        <v>#N/A</v>
      </c>
    </row>
    <row r="55" spans="1:7">
      <c r="A55">
        <f t="shared" si="5"/>
        <v>2018</v>
      </c>
      <c r="B55">
        <f t="shared" si="6"/>
        <v>41</v>
      </c>
      <c r="C55" s="3">
        <f t="shared" si="3"/>
        <v>10</v>
      </c>
      <c r="D55" s="6">
        <v>43384</v>
      </c>
      <c r="E55" s="1" t="s">
        <v>10</v>
      </c>
      <c r="F55">
        <v>29</v>
      </c>
      <c r="G55">
        <f t="shared" si="7"/>
        <v>1</v>
      </c>
    </row>
    <row r="56" spans="1:7">
      <c r="A56">
        <f t="shared" si="5"/>
        <v>2018</v>
      </c>
      <c r="B56">
        <f t="shared" si="6"/>
        <v>41</v>
      </c>
      <c r="C56" s="3">
        <f t="shared" si="3"/>
        <v>10</v>
      </c>
      <c r="D56" s="6">
        <v>43385</v>
      </c>
      <c r="E56" s="1" t="s">
        <v>10</v>
      </c>
      <c r="F56">
        <v>26</v>
      </c>
      <c r="G56">
        <f t="shared" si="7"/>
        <v>1</v>
      </c>
    </row>
    <row r="57" spans="1:7">
      <c r="A57">
        <f t="shared" si="5"/>
        <v>2018</v>
      </c>
      <c r="B57">
        <f t="shared" si="6"/>
        <v>41</v>
      </c>
      <c r="C57" s="3">
        <f t="shared" si="3"/>
        <v>10</v>
      </c>
      <c r="D57" s="6">
        <v>43385</v>
      </c>
      <c r="E57" s="1" t="s">
        <v>20</v>
      </c>
      <c r="F57">
        <v>48.25</v>
      </c>
      <c r="G57" t="e">
        <f t="shared" si="7"/>
        <v>#N/A</v>
      </c>
    </row>
    <row r="58" spans="1:7">
      <c r="A58">
        <f t="shared" si="5"/>
        <v>2018</v>
      </c>
      <c r="B58">
        <f t="shared" si="6"/>
        <v>41</v>
      </c>
      <c r="C58" s="3">
        <f t="shared" si="3"/>
        <v>10</v>
      </c>
      <c r="D58" s="6">
        <v>43386</v>
      </c>
      <c r="E58" s="1" t="s">
        <v>10</v>
      </c>
      <c r="F58">
        <v>8</v>
      </c>
      <c r="G58">
        <f t="shared" si="7"/>
        <v>1</v>
      </c>
    </row>
    <row r="59" spans="1:7">
      <c r="A59">
        <f t="shared" si="5"/>
        <v>2018</v>
      </c>
      <c r="B59">
        <f t="shared" si="6"/>
        <v>41</v>
      </c>
      <c r="C59" s="3">
        <f t="shared" si="3"/>
        <v>10</v>
      </c>
      <c r="D59" s="6">
        <v>43386</v>
      </c>
      <c r="E59" s="1" t="s">
        <v>21</v>
      </c>
      <c r="F59">
        <v>50</v>
      </c>
      <c r="G59" t="e">
        <f t="shared" si="7"/>
        <v>#N/A</v>
      </c>
    </row>
  </sheetData>
  <autoFilter ref="D1:H59">
    <extLst/>
  </autoFilter>
  <pageMargins left="0.75" right="0.75" top="1" bottom="1" header="0.511805555555556" footer="0.511805555555556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3"/>
  <sheetViews>
    <sheetView tabSelected="1" workbookViewId="0">
      <selection activeCell="B10" sqref="B10"/>
    </sheetView>
  </sheetViews>
  <sheetFormatPr defaultColWidth="8.70909090909091" defaultRowHeight="14" outlineLevelCol="1"/>
  <cols>
    <col min="1" max="1" width="11.8545454545455"/>
    <col min="2" max="2" width="13.5727272727273"/>
    <col min="3" max="10" width="11.5727272727273"/>
    <col min="11" max="26" width="8.57272727272727"/>
  </cols>
  <sheetData>
    <row r="3" spans="1:2">
      <c r="A3" t="s">
        <v>4</v>
      </c>
      <c r="B3" t="s">
        <v>22</v>
      </c>
    </row>
    <row r="4" spans="1:2">
      <c r="A4" t="s">
        <v>16</v>
      </c>
      <c r="B4">
        <v>452.66</v>
      </c>
    </row>
    <row r="5" spans="1:2">
      <c r="A5" t="s">
        <v>17</v>
      </c>
      <c r="B5">
        <v>183.72</v>
      </c>
    </row>
    <row r="6" spans="1:2">
      <c r="A6" t="s">
        <v>14</v>
      </c>
      <c r="B6">
        <v>98</v>
      </c>
    </row>
    <row r="7" spans="1:2">
      <c r="A7" t="s">
        <v>12</v>
      </c>
      <c r="B7">
        <v>808.2</v>
      </c>
    </row>
    <row r="8" spans="1:2">
      <c r="A8" t="s">
        <v>15</v>
      </c>
      <c r="B8">
        <v>100</v>
      </c>
    </row>
    <row r="9" spans="1:2">
      <c r="A9" t="s">
        <v>19</v>
      </c>
      <c r="B9">
        <v>77.2</v>
      </c>
    </row>
    <row r="10" spans="1:2">
      <c r="A10" t="s">
        <v>20</v>
      </c>
      <c r="B10">
        <v>51.3</v>
      </c>
    </row>
    <row r="11" spans="1:2">
      <c r="A11" t="s">
        <v>18</v>
      </c>
      <c r="B11">
        <v>15</v>
      </c>
    </row>
    <row r="12" spans="1:2">
      <c r="A12" t="s">
        <v>10</v>
      </c>
      <c r="B12">
        <v>606.7</v>
      </c>
    </row>
    <row r="13" spans="1:2">
      <c r="A13" t="s">
        <v>23</v>
      </c>
      <c r="B13">
        <v>2392.78</v>
      </c>
    </row>
  </sheetData>
  <pageMargins left="0.75" right="0.75" top="1" bottom="1" header="0.511805555555556" footer="0.511805555555556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E22" sqref="E22"/>
    </sheetView>
  </sheetViews>
  <sheetFormatPr defaultColWidth="8.72727272727273" defaultRowHeight="14" outlineLevelRow="4" outlineLevelCol="4"/>
  <cols>
    <col min="5" max="5" width="14" customWidth="1"/>
  </cols>
  <sheetData>
    <row r="1" spans="1:5">
      <c r="A1" t="s">
        <v>0</v>
      </c>
      <c r="B1" t="s">
        <v>2</v>
      </c>
      <c r="C1" t="s">
        <v>24</v>
      </c>
      <c r="D1" t="s">
        <v>25</v>
      </c>
      <c r="E1" t="s">
        <v>26</v>
      </c>
    </row>
    <row r="2" spans="1:5">
      <c r="A2">
        <v>2018</v>
      </c>
      <c r="B2"/>
      <c r="C2">
        <v>3221.43</v>
      </c>
      <c r="D2">
        <v>78.57</v>
      </c>
      <c r="E2">
        <v>3300</v>
      </c>
    </row>
    <row r="3" spans="2:5">
      <c r="B3" t="s">
        <v>11</v>
      </c>
      <c r="C3">
        <v>2310.78</v>
      </c>
      <c r="D3">
        <v>-210.78</v>
      </c>
      <c r="E3">
        <v>2100</v>
      </c>
    </row>
    <row r="4" spans="2:5">
      <c r="B4" t="s">
        <v>13</v>
      </c>
      <c r="C4">
        <v>910.65</v>
      </c>
      <c r="D4">
        <v>289.35</v>
      </c>
      <c r="E4">
        <v>1200</v>
      </c>
    </row>
    <row r="5" spans="1:5">
      <c r="A5" t="s">
        <v>23</v>
      </c>
      <c r="B5"/>
      <c r="C5">
        <v>3221.43</v>
      </c>
      <c r="D5">
        <v>78.57</v>
      </c>
      <c r="E5">
        <v>3300</v>
      </c>
    </row>
  </sheetData>
  <pageMargins left="0.75" right="0.75" top="1" bottom="1" header="0.511805555555556" footer="0.511805555555556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基础数据</vt:lpstr>
      <vt:lpstr>分类汇总</vt:lpstr>
      <vt:lpstr>余额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♡</cp:lastModifiedBy>
  <dcterms:created xsi:type="dcterms:W3CDTF">2018-02-27T11:14:00Z</dcterms:created>
  <dcterms:modified xsi:type="dcterms:W3CDTF">2018-11-09T16:08:55Z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2052-10.1.0.7566</vt:lpwstr>
  </property>
</Properties>
</file>