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70" yWindow="-90" windowWidth="24750" windowHeight="5760" activeTab="2"/>
  </bookViews>
  <sheets>
    <sheet name="MOVANO PODWOZIE 2019" sheetId="3" r:id="rId1"/>
    <sheet name="MOVANO DOKA" sheetId="13" r:id="rId2"/>
    <sheet name="MOVANO PODWOZIE 2020" sheetId="12" r:id="rId3"/>
    <sheet name="MOVANO FURGON 2020" sheetId="10" r:id="rId4"/>
    <sheet name="Arkusz1" sheetId="7" state="hidden" r:id="rId5"/>
    <sheet name="COMBO LIFE 2020" sheetId="8" r:id="rId6"/>
    <sheet name="COMBO VAN 19-20" sheetId="11" r:id="rId7"/>
    <sheet name="Vivaro furgon 19-20" sheetId="9" r:id="rId8"/>
  </sheets>
  <definedNames>
    <definedName name="_xlnm._FilterDatabase" localSheetId="0" hidden="1">'MOVANO PODWOZIE 2019'!$A$1:$P$10</definedName>
    <definedName name="_xlnm._FilterDatabase" localSheetId="2" hidden="1">'MOVANO PODWOZIE 2020'!$A$1:$N$6</definedName>
  </definedNames>
  <calcPr calcId="145621"/>
</workbook>
</file>

<file path=xl/calcChain.xml><?xml version="1.0" encoding="utf-8"?>
<calcChain xmlns="http://schemas.openxmlformats.org/spreadsheetml/2006/main">
  <c r="I7" i="12" l="1"/>
  <c r="I8" i="12"/>
  <c r="I4" i="12"/>
  <c r="I6" i="12" s="1"/>
  <c r="I3" i="12"/>
  <c r="I2" i="12"/>
  <c r="I5" i="12" l="1"/>
  <c r="M11" i="3"/>
  <c r="M3" i="13" l="1"/>
  <c r="M2" i="13"/>
  <c r="M2" i="12" l="1"/>
  <c r="G26" i="10" l="1"/>
  <c r="Q3" i="13" l="1"/>
  <c r="Q2" i="13"/>
  <c r="J2" i="13" l="1"/>
  <c r="K2" i="9" l="1"/>
  <c r="I2" i="11"/>
  <c r="I2" i="8"/>
  <c r="I3" i="8"/>
  <c r="I4" i="8"/>
  <c r="I2" i="10" l="1"/>
  <c r="I3" i="10"/>
  <c r="K2" i="3" l="1"/>
  <c r="L2" i="3" l="1"/>
  <c r="F2" i="3" l="1"/>
  <c r="N9" i="3" l="1"/>
</calcChain>
</file>

<file path=xl/sharedStrings.xml><?xml version="1.0" encoding="utf-8"?>
<sst xmlns="http://schemas.openxmlformats.org/spreadsheetml/2006/main" count="804" uniqueCount="500">
  <si>
    <t>STATUS</t>
  </si>
  <si>
    <t>Job</t>
  </si>
  <si>
    <t>Zabudowa</t>
  </si>
  <si>
    <t>Cena zabudowy katalog</t>
  </si>
  <si>
    <t>zabudowca</t>
  </si>
  <si>
    <t>Opcje</t>
  </si>
  <si>
    <t>VIN</t>
  </si>
  <si>
    <t>CARPOL</t>
  </si>
  <si>
    <t>BF - burtofirana, PD Podnoszony dach, PP - Poduszki PN z komp</t>
  </si>
  <si>
    <t>SILNIK</t>
  </si>
  <si>
    <t>OPCJE</t>
  </si>
  <si>
    <t>KOLOR</t>
  </si>
  <si>
    <t>Cena katalogowa</t>
  </si>
  <si>
    <t>2.3 CDTI 130KM MT6</t>
  </si>
  <si>
    <t>GNY :Mineral White S</t>
  </si>
  <si>
    <t xml:space="preserve">L3H2 DMC 3.5t FWD   </t>
  </si>
  <si>
    <t>0016WA2D</t>
  </si>
  <si>
    <t>W0VMRY608KB171282</t>
  </si>
  <si>
    <t>7U4 ANY B21 P34 XIC8 XZ27</t>
  </si>
  <si>
    <t>0013VYA1</t>
  </si>
  <si>
    <t>W0VMRY60XKB175706</t>
  </si>
  <si>
    <t>CE1 T3W XIC8 XZ27</t>
  </si>
  <si>
    <t>0019WAEV</t>
  </si>
  <si>
    <t>PARTNER</t>
  </si>
  <si>
    <t>W0VVSY603KB171327</t>
  </si>
  <si>
    <t>0031VWV5</t>
  </si>
  <si>
    <t>0031VXRQ</t>
  </si>
  <si>
    <t>Cena samochodu po rabacie</t>
  </si>
  <si>
    <t>0084WK3D</t>
  </si>
  <si>
    <t>0002WE3Y</t>
  </si>
  <si>
    <t>7U4 LPA5 T3W XZ27</t>
  </si>
  <si>
    <t>LPA5 T3W XZ27</t>
  </si>
  <si>
    <t>W0VMRY601KB184956</t>
  </si>
  <si>
    <t>W0VMRY601KB184410</t>
  </si>
  <si>
    <t>DEKODER</t>
  </si>
  <si>
    <t>CE1</t>
  </si>
  <si>
    <t>T3W</t>
  </si>
  <si>
    <t>XiC8</t>
  </si>
  <si>
    <t>AK5</t>
  </si>
  <si>
    <t>7U4</t>
  </si>
  <si>
    <t>ASY</t>
  </si>
  <si>
    <t>ANY</t>
  </si>
  <si>
    <t>PPI</t>
  </si>
  <si>
    <t xml:space="preserve">Podsufitka i wykończenie przestrzeni nad lewym oknem oraz słupków tworzywem w drugim rzędzie </t>
  </si>
  <si>
    <t>4 dodatkowe punkty mocowania ładunku</t>
  </si>
  <si>
    <t xml:space="preserve">Wielofukcyjne podwójne siedzenie pasażera z dolnymi schowkami i ze składanym oparciem środkowym tworzącym stolik i obrotową podstawą na laptopa </t>
  </si>
  <si>
    <t xml:space="preserve">Tylne drzwi nieprzeszklone otwierane pod kątem 270 stopni </t>
  </si>
  <si>
    <t>Poduszka powietrzna kierowcy</t>
  </si>
  <si>
    <t>Światła konwencjonalne do jazdy dziennej</t>
  </si>
  <si>
    <t xml:space="preserve">Automatyczne światła i czujnik deszczu, Przednie lampy przeciwmgielne </t>
  </si>
  <si>
    <t>LPA3</t>
  </si>
  <si>
    <t>LP03</t>
  </si>
  <si>
    <t>DBE</t>
  </si>
  <si>
    <t>AE1</t>
  </si>
  <si>
    <t>A5Z</t>
  </si>
  <si>
    <t>k34</t>
  </si>
  <si>
    <t>NH7</t>
  </si>
  <si>
    <t>Poszerzane lusterka</t>
  </si>
  <si>
    <t>Pojedynczy fotel pasażera</t>
  </si>
  <si>
    <t>Pneumatyczny fotel kierowcy</t>
  </si>
  <si>
    <t>Tempomat, komputer pokładowy</t>
  </si>
  <si>
    <t>Zbiornik 105l</t>
  </si>
  <si>
    <t xml:space="preserve">PAKIET MIĘDZYNARODOWY ( Automatyczne światła i czujnik deszczu, Fotel "Komfort" dla kierowcy z regulacją w 6 kierunkach, podłokietnikiem i regulacją lędźwiową, Klimatyzacja Manualna, Komputer pokładowy, Lusterka zewnętrzne na przedłużonych ramionach, Przednie lampy przeciwmgielne, Radio CD16 (tuner, CD, BT, USB Aux-In, BlueTooth, sterowanie radiem na kierownicy, zintegrowany wyświetlacz, 2 głośniki 15W, Tempomat, Wielofukcyjne podwójne siedzenie pasażera z dolnymi schowkami i ze składanym oparciem środkowym tworzącym stolik, Zbiornik paliwa na 105 litrów  </t>
  </si>
  <si>
    <t>Jak LPA3 plus asystent pasa ruchu</t>
  </si>
  <si>
    <t>Klimatyzacja manuana, Radio CD z BT, Komputer pokładowy, Tempomat,</t>
  </si>
  <si>
    <t>LPA4</t>
  </si>
  <si>
    <r>
      <t>B21 DBE XIC8 XZ23</t>
    </r>
    <r>
      <rPr>
        <b/>
        <sz val="10"/>
        <color theme="1"/>
        <rFont val="Calibri"/>
        <family val="2"/>
        <charset val="238"/>
      </rPr>
      <t xml:space="preserve"> SILNIK 130KM</t>
    </r>
  </si>
  <si>
    <t>KLIENT</t>
  </si>
  <si>
    <t>Na placu zewnętrznym</t>
  </si>
  <si>
    <t>Cena po rabatach</t>
  </si>
  <si>
    <t>Opony</t>
  </si>
  <si>
    <t>zabudowa</t>
  </si>
  <si>
    <t>Cena końcowa</t>
  </si>
  <si>
    <t>REZ ALU TOM</t>
  </si>
  <si>
    <t>REDA TAG</t>
  </si>
  <si>
    <t>TAK</t>
  </si>
  <si>
    <t xml:space="preserve">Pakiet Superkomfortowy ( Klimatyzacja elektroniczna z przodu, Fotel pneumatyczny, Automatyczne światła i czujnik deszczu, Przednie lampy przeciwmgielne,  Wielofukcyjne podwójne siedzenie pasażera z dolnymi schowkami i ze składanym oparciem środkowym tworzącym stolik i obrotową podstawą na laptopa, Tempomat z ogranicznikiem prędkości, Komputer pokładowy  </t>
  </si>
  <si>
    <t>Pakiet Klimatyzacji Plus ( Klimatyzacja manualna, Radio CD16 BT USB, Tempomat, Komputer pokładowy,   )</t>
  </si>
  <si>
    <t>CENA ZERO 08 01 2020</t>
  </si>
  <si>
    <t>cena łączNa ZERO 03. 02 2019</t>
  </si>
  <si>
    <t>Skrzynia z plandeką i owiewką 4500/2200/2300 + burtofirana 130KM</t>
  </si>
  <si>
    <t>Marża</t>
  </si>
  <si>
    <t>CENA SPRZEDAŻY</t>
  </si>
  <si>
    <t>GMUD</t>
  </si>
  <si>
    <t>05DC5QJI1</t>
  </si>
  <si>
    <t>05D05QJI1</t>
  </si>
  <si>
    <t>rodzaj</t>
  </si>
  <si>
    <t>C5:Furgon Załog.</t>
  </si>
  <si>
    <t>05:Furgon</t>
  </si>
  <si>
    <t>Silnik</t>
  </si>
  <si>
    <t>2.3 BiTurbo 136KM MT6 Eur 6d RLM</t>
  </si>
  <si>
    <t>0091WT3L</t>
  </si>
  <si>
    <t>0025WTEG</t>
  </si>
  <si>
    <t>0030WRXY</t>
  </si>
  <si>
    <t>W0VMR8609LB218806</t>
  </si>
  <si>
    <t>W0VMR860XLB218555</t>
  </si>
  <si>
    <t>W0VMR860XLB218569</t>
  </si>
  <si>
    <t>C5:Furgon Załog. L3H2</t>
  </si>
  <si>
    <t>05:Furgon L3H2</t>
  </si>
  <si>
    <t>B21 LPA5 PPI XZ27</t>
  </si>
  <si>
    <t>B21 LPA5 XZ27</t>
  </si>
  <si>
    <t>B21</t>
  </si>
  <si>
    <t>Komfortowy fotel pasażera</t>
  </si>
  <si>
    <t>LPA5</t>
  </si>
  <si>
    <t xml:space="preserve">Czujniki parkowania z tyłu </t>
  </si>
  <si>
    <t xml:space="preserve">Przednie lampy przeciwmgielne </t>
  </si>
  <si>
    <t xml:space="preserve">Tempomat z ogranicznikiem prędkości </t>
  </si>
  <si>
    <t>Pakiet Superkomfortowy</t>
  </si>
  <si>
    <t xml:space="preserve">Klimatyzacja elektroniczna z przodu   </t>
  </si>
  <si>
    <t>Navi 50 IntelliLink Pro (zawiera BlueTooth, gniazdo USB, wejście aux-in, wyświetlacz 7" kolorowy i dotykowy, interfejs Android Auto/Apple Carplay)</t>
  </si>
  <si>
    <t xml:space="preserve">Wielofunkcyjne podwójne siedzenie pasażera z dolnymi schowkami i ze składanym oparciem środkowym tworzącym stolik  </t>
  </si>
  <si>
    <t>Podsufitka i wykończenie przestrzeni nad lewym oknem oraz słupków tworzywem w drugim rzędzie</t>
  </si>
  <si>
    <t xml:space="preserve">Radio 15 USB (zawiera BlueTooth, gniazdo USB, zintegrowany wyświetlacz, 2 głośniki 15W) </t>
  </si>
  <si>
    <t xml:space="preserve">Lusterko szerokokątne w osłonie przeciwsłonecznej pasażera </t>
  </si>
  <si>
    <t xml:space="preserve">Elektryczne szyby przód </t>
  </si>
  <si>
    <t xml:space="preserve">Siedzenie kierowcy regulowane w 6 kierunkach (przód-tył, góra-dół, pochylenie oparcia) z podłokietnikiem </t>
  </si>
  <si>
    <t xml:space="preserve">Wielofukcyjne podwójne siedzenie pasażera z dolnymi schowkami i ze składanym oparciem środkowym tworzącym stolik i obrotową podstawą na laptopa (z wyjątkiem RWD TW=XZ16) </t>
  </si>
  <si>
    <t xml:space="preserve">Pełnowymiarowa poduszka powietrzna kierowcy </t>
  </si>
  <si>
    <t xml:space="preserve">Prawe drzwi przesuwne ze stałym oknem </t>
  </si>
  <si>
    <t xml:space="preserve">Lewy panel ze stałym oknem </t>
  </si>
  <si>
    <t xml:space="preserve">Ogrzewanie z recylkulacją powietrza </t>
  </si>
  <si>
    <t xml:space="preserve">Automatyczne światła i czujnik deszczu </t>
  </si>
  <si>
    <t xml:space="preserve">4 (L1) lub 6 (L2 i L3) punktów mocowania ładunku w podłodze (niedostępne z ANY) </t>
  </si>
  <si>
    <t xml:space="preserve">Elektrycznie sterowane i podgrzewane lusterka boczne ze zintegrowanymi kierunkowskazami </t>
  </si>
  <si>
    <t xml:space="preserve">Zawieszenie przód i tył o konstrukcji redukującej przechyły nadwozia spowodowane obciążeniem ładunkiem </t>
  </si>
  <si>
    <t xml:space="preserve">Tylne drzwi bez przeszklenia, kąt otwarcia do 180 stopni (niedostępne z HMF) </t>
  </si>
  <si>
    <t xml:space="preserve">Filtr cząstek stałych </t>
  </si>
  <si>
    <t xml:space="preserve">Drugi rząd siedzeń - 4 miejsca (podwójna kabina) </t>
  </si>
  <si>
    <t xml:space="preserve">Zbiornik paliwa 80 litrów </t>
  </si>
  <si>
    <t xml:space="preserve">Pełnowymiarowe koło zapasowe (pod podłogą) </t>
  </si>
  <si>
    <t xml:space="preserve">Kołpaki piasty </t>
  </si>
  <si>
    <t xml:space="preserve">Światła LED do jazdy dziennej </t>
  </si>
  <si>
    <t xml:space="preserve">Zamek centralny z 3-funkcyjnym kluczykiem do selektywnego zamykania drzwi </t>
  </si>
  <si>
    <t xml:space="preserve">Filtr przeciwpyłkowy </t>
  </si>
  <si>
    <t xml:space="preserve">System stabilizacji toru jazdy ESP </t>
  </si>
  <si>
    <t xml:space="preserve">Pełna przegrodaoddzielająca przedział pasażerski od ładunkowego z oknem </t>
  </si>
  <si>
    <t xml:space="preserve">Schowki: kieszeń na mapę, zamykany schowek i kieszeń na 2 litrową butelkę w drzwiach, otwarta półka na dokumenty A4 na górze kokpitu, schowek na rękawiczki, schowek powyżej niego, uchwyty na kubki kierowcy i pasażera, 2 półki centralne </t>
  </si>
  <si>
    <t xml:space="preserve">Język wyświetlacza polski </t>
  </si>
  <si>
    <t xml:space="preserve">2 wieszaki na ubrania na słupku B, wieszak na pełnej przegrodzie </t>
  </si>
  <si>
    <t xml:space="preserve">ABS (Anti-lock Brake System) z EBA (Emergency Brake Assist - asystent awaryjnego hamowania) </t>
  </si>
  <si>
    <t xml:space="preserve">Po 1 punkcie mocowania ładunku w dolnej części tylnych słupków </t>
  </si>
  <si>
    <t xml:space="preserve">Lusterko wsteczne (tylko, gdy domówiona przeszklona przegroda i przeszklone drzwi tylne) </t>
  </si>
  <si>
    <t xml:space="preserve">Gniazdo 12V na konsoli zmiany biegów i na kokpicie </t>
  </si>
  <si>
    <t xml:space="preserve">Szerokość bocznego otworu załadunkowego 1.270 mm (nie dotyczy L1) </t>
  </si>
  <si>
    <t xml:space="preserve">Wysokość tylnego otworu załadunkowego 1.820 mm </t>
  </si>
  <si>
    <t xml:space="preserve">Szerokość tylnego otworu załadunkowego 1.577 mm </t>
  </si>
  <si>
    <t xml:space="preserve">Wysokość bocznego otworu załadunkowego 1.780 mm </t>
  </si>
  <si>
    <t xml:space="preserve">Półki nad głowami kierowcy i pasażera </t>
  </si>
  <si>
    <t xml:space="preserve">Komputer pokładowy </t>
  </si>
  <si>
    <t>WYP. STD FURGON ZAŁOGOWY</t>
  </si>
  <si>
    <t xml:space="preserve">WYP. STD FURGON </t>
  </si>
  <si>
    <t>Radio 15 USB (zawiera BlueTooth, gniazdo USB, zintegrowany wyświetlacz, 2 głośniki 15W)</t>
  </si>
  <si>
    <t xml:space="preserve">Podwójne siedzenie pasażera </t>
  </si>
  <si>
    <t xml:space="preserve">Ścianka bez okna oddzielająca przedział pasażerski od ładunkowego </t>
  </si>
  <si>
    <t xml:space="preserve">Przesuwane drzwi bez okna z prawej strony </t>
  </si>
  <si>
    <t xml:space="preserve">Panel boczny bez okna z lewej strony </t>
  </si>
  <si>
    <t xml:space="preserve">Ogrzewanie z recyrkulacją powietrza </t>
  </si>
  <si>
    <t xml:space="preserve">8 (L1) lub 10 (L2 i L3) punktów mocowania ładunku w podłodze (niedostępne z ANY) </t>
  </si>
  <si>
    <t xml:space="preserve">Szerokość między nadkolami 1.380 mm </t>
  </si>
  <si>
    <t>0DL26HE5A</t>
  </si>
  <si>
    <t>0DL26HG6A</t>
  </si>
  <si>
    <t>0086WTHY</t>
  </si>
  <si>
    <t>0019WQXB</t>
  </si>
  <si>
    <t>0067WQT2</t>
  </si>
  <si>
    <t>1.5dt 102KM MT5 S&amp;S</t>
  </si>
  <si>
    <t>CMO E2R LP3Y RU9 XIAA</t>
  </si>
  <si>
    <t>G4I :Gris Artense M2</t>
  </si>
  <si>
    <t>B86 CMO DD8 KI5 KTF LP3Y RU9 XIAA</t>
  </si>
  <si>
    <t>G7R :Noir Onyx S</t>
  </si>
  <si>
    <t>LP3Y RU9 XIAA</t>
  </si>
  <si>
    <t>CMO</t>
  </si>
  <si>
    <t>E2R</t>
  </si>
  <si>
    <t>RU9</t>
  </si>
  <si>
    <t>1.5dt 102KM MT5 S&amp;S L1H1</t>
  </si>
  <si>
    <t>1.5dth 131KM MT6 S&amp;S L1H1</t>
  </si>
  <si>
    <t>b86</t>
  </si>
  <si>
    <t>DD8</t>
  </si>
  <si>
    <t>KI5</t>
  </si>
  <si>
    <t>KTF</t>
  </si>
  <si>
    <t>LP3Y</t>
  </si>
  <si>
    <t>Lakier</t>
  </si>
  <si>
    <t xml:space="preserve">Biały - Jade, bazowy G2o </t>
  </si>
  <si>
    <t xml:space="preserve">Czarny - Onyx, bazowy G7R  </t>
  </si>
  <si>
    <t xml:space="preserve">Brązowy - Cosmic, perłowy GLV  </t>
  </si>
  <si>
    <t xml:space="preserve">Granatowy - Night, metaliczny GBT  </t>
  </si>
  <si>
    <t xml:space="preserve">Srebrny - Quartz, metaliczny G4i </t>
  </si>
  <si>
    <t xml:space="preserve">Szary - Cool, metaliczny GAC </t>
  </si>
  <si>
    <t xml:space="preserve">Szary - Moonstone, metaliczny G4o </t>
  </si>
  <si>
    <t xml:space="preserve"> Podgrzewana szyba przednia  </t>
  </si>
  <si>
    <t xml:space="preserve">Relingi dachowe </t>
  </si>
  <si>
    <t>Koło zapasowe stalowe</t>
  </si>
  <si>
    <t>Listwy boczne w kolorze nadwozia</t>
  </si>
  <si>
    <t xml:space="preserve">Lusterko wewnętrzne elektrochromatyczne </t>
  </si>
  <si>
    <t xml:space="preserve">Gniazdo zasilania 230V po stronie pasażera z przodu </t>
  </si>
  <si>
    <t xml:space="preserve">Dwa kluczyki składane </t>
  </si>
  <si>
    <t xml:space="preserve">Pakiet "Enjoy Plus" </t>
  </si>
  <si>
    <t xml:space="preserve">Czujniki parkowania z tyłu  </t>
  </si>
  <si>
    <t>Przednie światła przeciwmgielne</t>
  </si>
  <si>
    <t xml:space="preserve">System "Multimedia" (wyświetlacz 8" kolorowy dotykowy, BlueTooth, USB </t>
  </si>
  <si>
    <t>COMBO LIFE L1H1 WYP STAND</t>
  </si>
  <si>
    <t xml:space="preserve">Wyposażenie standardowe </t>
  </si>
  <si>
    <t xml:space="preserve">Osłony szyn prowadzących drzwi przesuwnych w kolorze nadwozia </t>
  </si>
  <si>
    <t xml:space="preserve">Fotel kierowcy z podłokietnikiem: regulacja wzdłużna, pochylenia oparcia, wysokości </t>
  </si>
  <si>
    <t xml:space="preserve">Fotele przednie standardowe </t>
  </si>
  <si>
    <t xml:space="preserve">Przednie szyby sterowane elektrycznie </t>
  </si>
  <si>
    <t xml:space="preserve">Fotel pasażera: brak podłokietnika </t>
  </si>
  <si>
    <t xml:space="preserve">Przednie pasy z napinaczami </t>
  </si>
  <si>
    <t xml:space="preserve">Fotel pasażera: regulacja wzdłużna, pochylenia oparcia </t>
  </si>
  <si>
    <t xml:space="preserve">Wykrywanie zmęczenia kierowcy ### </t>
  </si>
  <si>
    <t xml:space="preserve">Przednie zagłówki z regulacją wysokości </t>
  </si>
  <si>
    <t xml:space="preserve">Fotel kierowcy: manualna regulacja odcinka lędźwiowego </t>
  </si>
  <si>
    <t xml:space="preserve">Tylna kanapa składana w proporcji 60/40 z trzema mocowaniami IsoFix </t>
  </si>
  <si>
    <t xml:space="preserve">Szyby stałe na wysokości przestrzeni bagażowej / trzeciego rzędu </t>
  </si>
  <si>
    <t xml:space="preserve">Poduszki powietrzne czołowe i boczne kierowcy i pasażera, poduszki powietrzne kurtynowe dla pierwszego i drugiego rzędu </t>
  </si>
  <si>
    <t xml:space="preserve">Listwy boczne czarne </t>
  </si>
  <si>
    <t xml:space="preserve">Nawiewy dla drugiego rzędu siedzeń </t>
  </si>
  <si>
    <t xml:space="preserve">Klimatyzacja manualna </t>
  </si>
  <si>
    <t xml:space="preserve">Czujnik deszczu, wycieraczki automatyczne </t>
  </si>
  <si>
    <t xml:space="preserve">Drzwi przesuwne z prawej strony z uchylnym oknem </t>
  </si>
  <si>
    <t xml:space="preserve">Drzwi przesuwne z lewej strony z uchylnym oknem </t>
  </si>
  <si>
    <t xml:space="preserve">Pakiet "Dobra Widoczność" </t>
  </si>
  <si>
    <t xml:space="preserve">Składana półka (z XiAA) lub roleta (z XiAD) w przestrzeni bagażowej </t>
  </si>
  <si>
    <t xml:space="preserve">Dolny zamykany schowek w przedniej konsoli przed fotelem pasażera </t>
  </si>
  <si>
    <t xml:space="preserve">Klamki zewnętrzne w kolorze nadwozia </t>
  </si>
  <si>
    <t xml:space="preserve">Osłony przeciwsłoneczne, po stronie kierowcy z lusterkiem </t>
  </si>
  <si>
    <t xml:space="preserve">Obudowy lusterek zewnętrznych w kolorze nadwozia </t>
  </si>
  <si>
    <t xml:space="preserve">Lusterka zewnętrzne elektrycznie sterowane i ogrzewane </t>
  </si>
  <si>
    <t xml:space="preserve">Klamki wewnętrzne w srebrnym kolorze </t>
  </si>
  <si>
    <t xml:space="preserve">System kontroli stabilności ESP </t>
  </si>
  <si>
    <t xml:space="preserve">Radio (wyświetlacz monochromatyczny, Bluetooth, USB) </t>
  </si>
  <si>
    <t xml:space="preserve">Tylna klapa ze stałym oknem unoszona do góry, wycieraczka i ogrzewanie szyby </t>
  </si>
  <si>
    <t xml:space="preserve">Hamulec postojowy mechaniczny </t>
  </si>
  <si>
    <t xml:space="preserve">Tempomat elektroniczny z ogranicznikiem prędkości </t>
  </si>
  <si>
    <t xml:space="preserve">Zestaw naprawczy </t>
  </si>
  <si>
    <t xml:space="preserve">Dwa kluczyki w tym jeden składany </t>
  </si>
  <si>
    <t xml:space="preserve">Koło kierownicy pokryte skórą </t>
  </si>
  <si>
    <t xml:space="preserve">Mechaniczna blokada zabezpieczająca przed otwarciem tylnych drzwi od wewnątrz </t>
  </si>
  <si>
    <t xml:space="preserve">Opony o niskim oporze toczenia 205/60R16 SL 92H BW HW1 </t>
  </si>
  <si>
    <t xml:space="preserve">Kołpaki (tylko z RRY) </t>
  </si>
  <si>
    <t xml:space="preserve">Koła stalowe 16" </t>
  </si>
  <si>
    <t xml:space="preserve">Tylne pasy z napinaczami </t>
  </si>
  <si>
    <t xml:space="preserve">Przednie reflektory halogenowe </t>
  </si>
  <si>
    <t xml:space="preserve">Automatyczny włącznik świateł (czujnik oświetlenia) </t>
  </si>
  <si>
    <t xml:space="preserve">Przyciski sterowania w kierownicy </t>
  </si>
  <si>
    <t xml:space="preserve">Wyświetlacz kierowcy kolorowy 3.5" </t>
  </si>
  <si>
    <t xml:space="preserve">Ostrzeganie przed potencjalną kolizją oraz automatyczne hamowanie </t>
  </si>
  <si>
    <t xml:space="preserve">Czujniki zapięcia pasów w pierwszym i drugim rzędzie siedzeń </t>
  </si>
  <si>
    <t xml:space="preserve">Układ utrzymywania pojazdu w pasie ruchu </t>
  </si>
  <si>
    <t xml:space="preserve">Czujnik ciśnienia w oponach (pomiar pośredni) </t>
  </si>
  <si>
    <t xml:space="preserve">Podgrzewanie kierownicy </t>
  </si>
  <si>
    <t xml:space="preserve">Rozpoznawanie znaków ograniczenia prędkości </t>
  </si>
  <si>
    <t xml:space="preserve">6 głośników </t>
  </si>
  <si>
    <t xml:space="preserve">Zderzak tylny w kolorze nadwozia </t>
  </si>
  <si>
    <t xml:space="preserve">Zderzak przedni w kolorze nadwozia </t>
  </si>
  <si>
    <t xml:space="preserve">Ilość miejsc 5 </t>
  </si>
  <si>
    <t xml:space="preserve">4 uchwyty w podłodze do mocowania bagażu </t>
  </si>
  <si>
    <t>W0VECYHYCLJ620550</t>
  </si>
  <si>
    <t>W0VECYHZJLJ580055</t>
  </si>
  <si>
    <t>W0VECYHYCLJ611989</t>
  </si>
  <si>
    <t>Cena z opcjami brutto</t>
  </si>
  <si>
    <t>Cena samochodu po rabacie netto</t>
  </si>
  <si>
    <t>Cena sprzedaży netto</t>
  </si>
  <si>
    <t>0DL05HE5E</t>
  </si>
  <si>
    <t>0082WRZ3</t>
  </si>
  <si>
    <t>W0VEFYHYCLJ634845</t>
  </si>
  <si>
    <t>Wymiar</t>
  </si>
  <si>
    <t>L2H1</t>
  </si>
  <si>
    <t>8G8 KI5 UD7 XIAE XIEH</t>
  </si>
  <si>
    <t>8g8</t>
  </si>
  <si>
    <t>UD7</t>
  </si>
  <si>
    <t>XIEH</t>
  </si>
  <si>
    <t>CVN</t>
  </si>
  <si>
    <t>XIAE</t>
  </si>
  <si>
    <t xml:space="preserve">Wersja XL: długość L2 4753mm, ładowność zwiększona </t>
  </si>
  <si>
    <t xml:space="preserve"> Dodatkowe 4 punkty mocowania ładunku w połowie wysokości burt, oświetlenie LED oraz gniazdko 12V w przestrzeni bagażowej  </t>
  </si>
  <si>
    <t xml:space="preserve"> Lewe drzwi przesuwne nieprzeszklone </t>
  </si>
  <si>
    <t>pakiet profi</t>
  </si>
  <si>
    <t xml:space="preserve">Fotel pasażera z przodu dla dwóch osób </t>
  </si>
  <si>
    <t xml:space="preserve">Pełna stalowa przegroda bez okna i z otworem na długie przedmioty - Flex Cargo </t>
  </si>
  <si>
    <t xml:space="preserve">Podłoga przestrzeni bagażowej pokryta sklejką   </t>
  </si>
  <si>
    <t xml:space="preserve">Ruchomy stolik z tworzywa sztucznego po złożeniu oparcia środkowego pasażera  </t>
  </si>
  <si>
    <t>Cena katalogowa z opcjami brutto</t>
  </si>
  <si>
    <t>WYP STD COMBO van</t>
  </si>
  <si>
    <t xml:space="preserve">Osłony szyn drzwi przesuwnych w kolorze nadwozia </t>
  </si>
  <si>
    <t xml:space="preserve">Przednie pasy z napinaczami (kierowca + pasażer z prawej) </t>
  </si>
  <si>
    <t xml:space="preserve">Poduszka powietrzna czołowa kierowcy </t>
  </si>
  <si>
    <t xml:space="preserve">Zagłówki z przodu z regulacją wysokości </t>
  </si>
  <si>
    <t xml:space="preserve">Poduszki powietrzne czołowe dla kierowcy i pasażera </t>
  </si>
  <si>
    <t xml:space="preserve">Pełna stalowa przegroda przestrzeni ładunkowej bez okna </t>
  </si>
  <si>
    <t xml:space="preserve">Lewy panel nieprzeszklony </t>
  </si>
  <si>
    <t xml:space="preserve">Prawe drzwi przesuwne nieprzeszklone </t>
  </si>
  <si>
    <t xml:space="preserve">Klamki zewnętrzne czarne </t>
  </si>
  <si>
    <t xml:space="preserve">Osłony przeciwsłoneczne kierowcy i pasażera bez lusterek </t>
  </si>
  <si>
    <t xml:space="preserve">Klamki wewnętrzne czarne </t>
  </si>
  <si>
    <t xml:space="preserve">Tylne drzwi skrzydłowe, asymetryczne, nieprzeszklone </t>
  </si>
  <si>
    <t xml:space="preserve">Koło kierownicy z tworzywa sztucznego </t>
  </si>
  <si>
    <t xml:space="preserve">Kołpaki małe osłaniające piastę </t>
  </si>
  <si>
    <t xml:space="preserve">Koło zapasowe stalowe 16" (tylko z kołami RRY) </t>
  </si>
  <si>
    <t xml:space="preserve">Wyświetlacz kierowcy tekstowy monochromatyczny </t>
  </si>
  <si>
    <t xml:space="preserve">Ostrzeżenie o braku zapiętych pasów kierowcy </t>
  </si>
  <si>
    <t xml:space="preserve">4 głośniki </t>
  </si>
  <si>
    <t xml:space="preserve">Zderzak przedni w kolorze czarnym </t>
  </si>
  <si>
    <t xml:space="preserve">Zderzak tylny w kolorze czarnym </t>
  </si>
  <si>
    <t xml:space="preserve">Opony o niskim oporze toczenia 205/60R16 XL 96H BW HW1 VAR1 (tylko z XiAB/XiAE) </t>
  </si>
  <si>
    <t xml:space="preserve">6 punktów mocowania ładunku w podłodze </t>
  </si>
  <si>
    <t>Rodzaj</t>
  </si>
  <si>
    <t>08DC5MKPE</t>
  </si>
  <si>
    <t>0049WRKM</t>
  </si>
  <si>
    <t>0096WNQG</t>
  </si>
  <si>
    <t>2.0d 122KM MT6</t>
  </si>
  <si>
    <t>ILOŚC MIEJSC</t>
  </si>
  <si>
    <t>VXEVFAHKKLZ031453</t>
  </si>
  <si>
    <t>VXEVFAHKKLZ031454</t>
  </si>
  <si>
    <t>IO5 N34 RBK XIFE</t>
  </si>
  <si>
    <t>i05</t>
  </si>
  <si>
    <t>n34</t>
  </si>
  <si>
    <t>rbk</t>
  </si>
  <si>
    <t>XIFE</t>
  </si>
  <si>
    <t xml:space="preserve"> System "Multimedia", wyświetlacz 7" dotykowy, BlueTooth, USB </t>
  </si>
  <si>
    <t xml:space="preserve"> Koła stalowe 16x7. </t>
  </si>
  <si>
    <t>WYP STAND FURGON ZAŁOGOWY</t>
  </si>
  <si>
    <t xml:space="preserve">Stałe szyby boczne dla drugiego rzędu foteli </t>
  </si>
  <si>
    <t xml:space="preserve">Fotel kierowcy - regulacja wysokości, przy zamówieniu YA2 również odcinka lędźwiowego </t>
  </si>
  <si>
    <t xml:space="preserve">Fotel kierowcy z podłokietnikiem </t>
  </si>
  <si>
    <t xml:space="preserve">Podwójne siedzenie dla pasażerów z przodu - stałe, brak regulacji </t>
  </si>
  <si>
    <t xml:space="preserve">Pełna stalowa przegroda przestrzeni ładunkowej </t>
  </si>
  <si>
    <t xml:space="preserve">Podwójne siedzenie dla pasażerów z przodu ze schowkiem pod siedziskiem </t>
  </si>
  <si>
    <t xml:space="preserve">Dodatkowo przyciemniane (ok. 70%) szyby boczne dla drugiego rzędu foteli </t>
  </si>
  <si>
    <t xml:space="preserve">Przednie szyby sterowane elektrycznie jednoimpulsowo </t>
  </si>
  <si>
    <t xml:space="preserve">Poduszki bezpieczeństwa czołowe oraz boczne dla kierowcy i pasażera </t>
  </si>
  <si>
    <t xml:space="preserve">Lusterko wewnętrzne </t>
  </si>
  <si>
    <t xml:space="preserve">Fotel kierowcy - składane oparcie (tylko z opcjami YA6&amp;AGE) </t>
  </si>
  <si>
    <t xml:space="preserve">Brak elektrycznego sterowania drzwiami przesuwnymi </t>
  </si>
  <si>
    <t xml:space="preserve">Osłony przeciwsłoneczne </t>
  </si>
  <si>
    <t xml:space="preserve">Lusterka zewnętrzne podgrzewane i sterowane elektrycznie, składane ręcznie </t>
  </si>
  <si>
    <t xml:space="preserve">System kontroli stabilności ESP wraz z układem wspomagania ruszania na pochyłościach </t>
  </si>
  <si>
    <t xml:space="preserve">Radio, wyświetlacz monochromatyczny, BlueTooth, wejście USB </t>
  </si>
  <si>
    <t xml:space="preserve">Drzwi tylne nieprzeszklone, otwierane pod kątem 180 stopni </t>
  </si>
  <si>
    <t xml:space="preserve">Tempomat oraz ogranicznik prędkości </t>
  </si>
  <si>
    <t xml:space="preserve">Opony 215 / 65 R16 C 106T, letnie </t>
  </si>
  <si>
    <t xml:space="preserve">Koło zapasowe stalowe pełnowymiarowe </t>
  </si>
  <si>
    <t xml:space="preserve">Koła stalowe 16x7.0J </t>
  </si>
  <si>
    <t xml:space="preserve">Przednie światła przeciwmgielne </t>
  </si>
  <si>
    <t xml:space="preserve">Światła mijania/drogowe halogenowe </t>
  </si>
  <si>
    <t xml:space="preserve">Wyświetlacz kierowcy segmentowy monochromatyczny </t>
  </si>
  <si>
    <t xml:space="preserve">8 głośników (średniotonowe w drzwiach przednich, wysokotonowe w przednich słupkach, dla drugiego rzędu średnio i wysokotonowe w panelach bocznych) </t>
  </si>
  <si>
    <t xml:space="preserve">Drzwi przesuwne prawe </t>
  </si>
  <si>
    <t xml:space="preserve">Przedni zderzak w kolorze nadwozia oraz chromowane elementy osłony chłodnicy </t>
  </si>
  <si>
    <t xml:space="preserve">Klamki i lusterka zewnętrzne oraz listwy boczne w kolorze nadwozia </t>
  </si>
  <si>
    <t xml:space="preserve">Punkty mocowania ładunku: 4 dla Compact/Long (XiFA/B/C/D, 6 dla Extra Long (XiFE) </t>
  </si>
  <si>
    <t>08D05MKP1</t>
  </si>
  <si>
    <t>ROCZNIK</t>
  </si>
  <si>
    <t>AY0 B26 N34 ODO QQ5 UD7 XIFE</t>
  </si>
  <si>
    <t>ATM BBD CR1 QQ5 T3U UD7 XIFE</t>
  </si>
  <si>
    <t>VXEVFAHKKLZ010125</t>
  </si>
  <si>
    <t>VXEVFAHKKLZ014347</t>
  </si>
  <si>
    <t>VXEVFAHKKLZ014348</t>
  </si>
  <si>
    <t>X</t>
  </si>
  <si>
    <t>0056WHGF</t>
  </si>
  <si>
    <t>0076WLV1</t>
  </si>
  <si>
    <t>0084WN3K</t>
  </si>
  <si>
    <t>AYO</t>
  </si>
  <si>
    <t>B26</t>
  </si>
  <si>
    <t>ODO</t>
  </si>
  <si>
    <t>QQ5</t>
  </si>
  <si>
    <t>T3U</t>
  </si>
  <si>
    <t>CR1 + ATM</t>
  </si>
  <si>
    <t>pakiet rzemieślniczy</t>
  </si>
  <si>
    <t xml:space="preserve">Koło zapasowe </t>
  </si>
  <si>
    <t>Pakiet rzemiślniczy</t>
  </si>
  <si>
    <t>Poduszki boczne dla kierowcy i pasażera</t>
  </si>
  <si>
    <t>Pakiet bezpieczeństwo</t>
  </si>
  <si>
    <t xml:space="preserve">Ostrzeganie przed potencjalną kolizją 
Przednia kamera oraz radar 
Przednia szyba atermiczna  
Przyciski sterowania w kierownicy 
System "Multimedia" (wyświetlacz 7" kolorowy dotykowy, BlueTooth, USB)  
Tempomat adaptacyjny (hamowanie wyłącznie silnikiem)  
Układ awaryjnego hamowania 
Wyświetlacz kierowcy graficzny kolorowy  
</t>
  </si>
  <si>
    <t xml:space="preserve">Drewniana podłoga (sklejka 9mm) przestrzeni ładunkowej, pokryta tworzywem antypoślizgowym 
 Podwójne siedzenie dla pasażerów z przodu z otworem na długie przedmioty FlexCargo  
</t>
  </si>
  <si>
    <t>Rocznik</t>
  </si>
  <si>
    <t>Vivaro FURGON</t>
  </si>
  <si>
    <t xml:space="preserve">Fotel kierowcy - regulacja wysokości i odcinka lędźwiowego </t>
  </si>
  <si>
    <t xml:space="preserve">Poduszki bezpieczeństwa czołowe dla kierowcy i pasażera </t>
  </si>
  <si>
    <t xml:space="preserve">Przyciemniane (ok. 30%) szyby boczne dla drugiego i trzeciego rzędu siedzeń </t>
  </si>
  <si>
    <t xml:space="preserve">4 głośniki (średniotonowe w drzwiach, wysokotonowe w przednich słupkach) </t>
  </si>
  <si>
    <t xml:space="preserve">Punkty mocowania ładunku: 6 dla Compact/Long (XiFA/B/C/D, 8 dla Extra Long (XiFE) </t>
  </si>
  <si>
    <t>Otomoto</t>
  </si>
  <si>
    <t>05D43QMI1</t>
  </si>
  <si>
    <t>0014WTYN</t>
  </si>
  <si>
    <t>0038WSNB</t>
  </si>
  <si>
    <t>2.3 BiTurbo 136KM MT6 Eur 6d DRL</t>
  </si>
  <si>
    <t>W0VVS8600LB219058</t>
  </si>
  <si>
    <t>W0VVS8600LB219190</t>
  </si>
  <si>
    <t>DBE LPF4 XZ23 XZ49</t>
  </si>
  <si>
    <t>LPF4</t>
  </si>
  <si>
    <t>XZ49</t>
  </si>
  <si>
    <t>Stasus</t>
  </si>
  <si>
    <t>na lini w fabryce</t>
  </si>
  <si>
    <t>wyprodukowany got do transportu</t>
  </si>
  <si>
    <t>na magazynie w kraju</t>
  </si>
  <si>
    <t>na placu dealera</t>
  </si>
  <si>
    <t>SKRZYNKA OTWARTA, 3900x2100x400, osłona kierowcy słupek</t>
  </si>
  <si>
    <t>Cena katalogowa brutto</t>
  </si>
  <si>
    <t>CENA SPRZEDAŻY NETTO</t>
  </si>
  <si>
    <t>Cena zabudowy katalog netto</t>
  </si>
  <si>
    <t>łączna cena sprzedazy netto</t>
  </si>
  <si>
    <t xml:space="preserve">Lusterka zewnętrzne na przedłużonych ramionach </t>
  </si>
  <si>
    <t>Klimatyzacja manualna z przodu, tempomat</t>
  </si>
  <si>
    <t xml:space="preserve">Pakiet Wygodnej Pracy
Wielofukcyjne podwójne siedzenie pasażera z dolnymi schowkami i ze składanym oparciem środkowym tworzącym stolik  
Elektryczne szyby przednie jednoimpulsowe dla kierowcy 
Schowek FlexTray w formie szuflady po stronie pasażera  
Zamykany schowek w środkowej części kokpitu 
Wysuwany stolik oraz uchwyt na kubek po stronie pasażera </t>
  </si>
  <si>
    <t xml:space="preserve">Ścianka działowa z oknem </t>
  </si>
  <si>
    <t xml:space="preserve">Pełnowymiarowe koło zapasowe (pod podłogą) (niedostępne z WTC) </t>
  </si>
  <si>
    <t xml:space="preserve">Zamek centralny z 2-funkcyjnym kluczykiem do selektywnego zamykania drzwi automatycznym zamykaniem </t>
  </si>
  <si>
    <t xml:space="preserve">Elektroniczny system stabilności (ESP) Kontrola Trakcji (TC) </t>
  </si>
  <si>
    <t xml:space="preserve">Promień skrętu (między krawężnikami) 13,6 m </t>
  </si>
  <si>
    <t xml:space="preserve">Lusterko wsteczne </t>
  </si>
  <si>
    <t xml:space="preserve">Kolumna kierownicy z regulowaną wysokością </t>
  </si>
  <si>
    <t>cena netto po rabacie 08.04.2020</t>
  </si>
  <si>
    <t>43:Podwozie Załog.</t>
  </si>
  <si>
    <t>PODWOZIE ZAŁOGOWE: Wyposażenie standardowe</t>
  </si>
  <si>
    <t>LPA4 XZ23 XZ49</t>
  </si>
  <si>
    <t>05D03QII1</t>
  </si>
  <si>
    <t>2.3 BiTurbo 163KM MT6 S&amp;S Eur VId</t>
  </si>
  <si>
    <t>Łączna cena sprzedazy</t>
  </si>
  <si>
    <t>Wyposażenie std</t>
  </si>
  <si>
    <t xml:space="preserve">Pakiet Super Międzynarodówka (niedostępny z TACQ)  
Klimatyzacja elektroniczna z przodu 
Lusterka zewnętrzne na przedłużonych ramionach  
Pneumatyczny fotel kierowcy (6 kierunków) ze stałym podłokietnikiem 
Przednie lampy przeciwmgielne 
Tempomat 
Wielofukcyjne podwójne siedzenie pasażera z dolnymi schowkami i ze składanym oparciem środkowym tworzącym stolik 
Zbiornik paliwa na 105 litrów  </t>
  </si>
  <si>
    <t xml:space="preserve">Pakiet Wygodnej Pracy
Wielofukcyjne podwójne siedzenie pasażera z dolnymi schowkami i ze składanym oparciem środkowym tworzącym stolik  
Elektryczne szyby przednie jednoimpulsowe dla kierowcy
Schowek FlexTray w formie szuflady po stronie pasażera
Zamykany schowek w środkowej części kokpitu
Wysuwany stolik oraz uchwyt na kubek po stronie pasażera </t>
  </si>
  <si>
    <t xml:space="preserve">System Elektornicznej Kontroli Stabilności (ESP) i Kontroli Trakcji (ASR) </t>
  </si>
  <si>
    <t>otomoto</t>
  </si>
  <si>
    <t>link do oferty</t>
  </si>
  <si>
    <t>Oferta</t>
  </si>
  <si>
    <t>W0VMR8609LB218806 nowe movano furgon zalogowy.pdf</t>
  </si>
  <si>
    <t>W0VVSY603KB171327 movano partner plandeka z owiewka 9EP.pdf</t>
  </si>
  <si>
    <t>W0VECYHYCLJ620550 combo life 2020.pdf</t>
  </si>
  <si>
    <t>W0VECYHYCLJ611989 combo life 2020.pdf</t>
  </si>
  <si>
    <t>W0VECYHZJLJ580055 combo life 2020.pdf</t>
  </si>
  <si>
    <t>VXEVFAHKKLZ031453 nowe vivaro brygadowe.pdf</t>
  </si>
  <si>
    <t>VXEVFAHKKLZ031454 nowe vivaro brygadowe.pdf</t>
  </si>
  <si>
    <t>VXEVFAHKKLZ014345 nowe vivaro furgon 2019.pdf</t>
  </si>
  <si>
    <t>W0VEFYHYCLJ634845 oferta combo van 2020.pdf</t>
  </si>
  <si>
    <t>W0VMR860XLB218555 nowe movano furgon l3h2.pdf</t>
  </si>
  <si>
    <t>W0VVS8600LB219058 movano załogowe skrzynia partner.pdf</t>
  </si>
  <si>
    <t>W0VVS8600LB219190 movano załogowe skrzynia partner.pdf</t>
  </si>
  <si>
    <t>jest kp</t>
  </si>
  <si>
    <t>5PA wyciszenie przegrody</t>
  </si>
  <si>
    <t>XIFH</t>
  </si>
  <si>
    <t xml:space="preserve">VBO - Wysuwany stolik oraz uchwyt na kubek po stronie pasażera </t>
  </si>
  <si>
    <t xml:space="preserve">Asystent świateł drogowych </t>
  </si>
  <si>
    <t>System ostrzegający przed niezamierzonym opuszczeniem pasa ruchu</t>
  </si>
  <si>
    <t xml:space="preserve">Pakiet Międzynarodówka 
 Fotel "Komfort" dla kierowcy z regulacją w 6 kierunkach (przód-tył, góra-dół, pochylenie oparcia), podłokietnikiem i regulacją lędźwiową  
 Klimatyzacja Manualna 
 Lusterka zewnętrzne na przedłużonych ramionach  
 Przednie lampy przeciwmgielne  
 Tempomat 
 Wielofukcyjne podwójne siedzenie pasażera z dolnymi schowkami i ze składanym oparciem środkowym tworzącym stolik
 Zbiornik paliwa na 105 litrów  
</t>
  </si>
  <si>
    <t>W0VVS260XLB219050</t>
  </si>
  <si>
    <t>OBC</t>
  </si>
  <si>
    <t>dodatkowy akumulator</t>
  </si>
  <si>
    <t>KPD</t>
  </si>
  <si>
    <t xml:space="preserve">Elektryczne złącze odbioru mocy dla konwersji (6-PIN) </t>
  </si>
  <si>
    <t>VB0</t>
  </si>
  <si>
    <t xml:space="preserve">Wysuwany stolik oraz uchwyt na kubek po stronie pasażera (tylko z AJ3) </t>
  </si>
  <si>
    <t>0BC KPD LPA3 VB0 XZ23</t>
  </si>
  <si>
    <t>0012WX2T</t>
  </si>
  <si>
    <t>0BC AE1 KPD LPA4 XZ23 XZ49</t>
  </si>
  <si>
    <t>0096WRTX</t>
  </si>
  <si>
    <t>W0VVS2608LB217863</t>
  </si>
  <si>
    <t>CENA B2B</t>
  </si>
  <si>
    <t>cena sprzedazy B2B</t>
  </si>
  <si>
    <t>B2B</t>
  </si>
  <si>
    <t>b2b</t>
  </si>
  <si>
    <t>cena z zabudowa b2b</t>
  </si>
  <si>
    <t>b2b spzerdaz</t>
  </si>
  <si>
    <t xml:space="preserve">    </t>
  </si>
  <si>
    <t>0068WW2D</t>
  </si>
  <si>
    <t>0077WZ09</t>
  </si>
  <si>
    <t>0056WWT6</t>
  </si>
  <si>
    <t>W0VVS2604LB221649</t>
  </si>
  <si>
    <t>W0VVS2604LB221697</t>
  </si>
  <si>
    <t>W0VVS260XLB221588</t>
  </si>
  <si>
    <t>0065WSYK</t>
  </si>
  <si>
    <t>05D05QMI1</t>
  </si>
  <si>
    <t>LPF4 XIEX XZ13 XZ49</t>
  </si>
  <si>
    <t xml:space="preserve">05:Furgon L3H2 </t>
  </si>
  <si>
    <t>05:Furgon L2H2 3,3t</t>
  </si>
  <si>
    <t>W0VMR8600LB218709</t>
  </si>
  <si>
    <t>W zabudowie</t>
  </si>
  <si>
    <t>w zabudowie</t>
  </si>
  <si>
    <t>0BC 2OS AHZ C37 K4C KPD LPA4 XZ23 XZ49</t>
  </si>
  <si>
    <t>W0VVS2602LB216952</t>
  </si>
  <si>
    <t>W0VVS2604LB217049</t>
  </si>
  <si>
    <t>0014WQ0R</t>
  </si>
  <si>
    <t>0034WRGR</t>
  </si>
  <si>
    <t>9EP burtofirana Klapka</t>
  </si>
  <si>
    <t>nowa cena</t>
  </si>
  <si>
    <t>stara cena</t>
  </si>
  <si>
    <t>C37</t>
  </si>
  <si>
    <t>K4C</t>
  </si>
  <si>
    <t>20S</t>
  </si>
  <si>
    <t>Ae1</t>
  </si>
  <si>
    <t xml:space="preserve">Bezprzewodowa ładowarka telefonu </t>
  </si>
  <si>
    <t>Podgrzewany fotel kierowcy (dostępny tylko z TACR</t>
  </si>
  <si>
    <t>Cena katalogpwa</t>
  </si>
  <si>
    <t>AHZ</t>
  </si>
  <si>
    <t xml:space="preserve">Pojedynczy fotel pasażera "Komfort" z przodu z regulacją w 6 kierunkach, podłokietnikiem i regulacją lędźwiową </t>
  </si>
  <si>
    <t>Lakier meta</t>
  </si>
  <si>
    <t>10EP BF PD</t>
  </si>
  <si>
    <t>437250 ( winda 15470)</t>
  </si>
  <si>
    <t>NIEBIESKI MET - 10EP BF PD</t>
  </si>
  <si>
    <t xml:space="preserve">NIEBIESKI MET - 10EP Burtofirana podnoszony dach tylna kabina spojkar </t>
  </si>
  <si>
    <t>Cena po rabacie firmowa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</si>
</sst>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63">
    <font>
      <sz val="11"/>
      <color rgb="FF00000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u/>
      <sz val="11"/>
      <color rgb="FF0000FF"/>
      <name val="Czcionka tekstu podstawowego"/>
      <family val="2"/>
      <charset val="238"/>
    </font>
    <font>
      <sz val="11"/>
      <color rgb="FF000000"/>
      <name val="Calibri"/>
      <family val="2"/>
    </font>
    <font>
      <u/>
      <sz val="11"/>
      <color rgb="FF800080"/>
      <name val="Czcionka tekstu podstawowego"/>
      <family val="2"/>
      <charset val="238"/>
    </font>
    <font>
      <sz val="10"/>
      <color rgb="FF000000"/>
      <name val="Calibri"/>
      <family val="2"/>
      <charset val="238"/>
    </font>
    <font>
      <b/>
      <sz val="10"/>
      <color rgb="FF00B050"/>
      <name val="Calibri"/>
      <family val="2"/>
      <charset val="238"/>
    </font>
    <font>
      <b/>
      <sz val="10"/>
      <color rgb="FFFF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i/>
      <sz val="10"/>
      <color rgb="FF000000"/>
      <name val="Calibri"/>
      <family val="2"/>
      <charset val="238"/>
    </font>
    <font>
      <b/>
      <sz val="11"/>
      <color theme="1"/>
      <name val="Czcionka tekstu podstawowego"/>
      <family val="2"/>
      <charset val="238"/>
    </font>
    <font>
      <sz val="10"/>
      <color theme="1"/>
      <name val="Calibri"/>
      <family val="2"/>
      <charset val="238"/>
    </font>
    <font>
      <sz val="10"/>
      <color rgb="FFFFFFFF"/>
      <name val="Calibri"/>
      <family val="2"/>
      <charset val="238"/>
    </font>
    <font>
      <sz val="10"/>
      <color rgb="FFFF0000"/>
      <name val="Calibri"/>
      <family val="2"/>
      <charset val="238"/>
    </font>
    <font>
      <b/>
      <sz val="10"/>
      <color rgb="FF002060"/>
      <name val="Calibri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</font>
    <font>
      <b/>
      <sz val="11"/>
      <color theme="1"/>
      <name val="Czcionka tekstu podstawowego"/>
      <charset val="238"/>
    </font>
    <font>
      <b/>
      <sz val="11"/>
      <color rgb="FF000000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0"/>
      <color indexed="10"/>
      <name val="Arial"/>
      <family val="2"/>
      <charset val="238"/>
    </font>
    <font>
      <sz val="10"/>
      <color rgb="FFFF0000"/>
      <name val="Arial"/>
      <family val="2"/>
      <charset val="238"/>
    </font>
    <font>
      <sz val="11"/>
      <color rgb="FF1F497D"/>
      <name val="Calibri"/>
      <family val="2"/>
      <charset val="238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7.5"/>
      <color rgb="FF000000"/>
      <name val="Arial"/>
      <family val="2"/>
      <charset val="238"/>
    </font>
    <font>
      <sz val="12"/>
      <color rgb="FF000000"/>
      <name val="Times New Roman"/>
      <family val="1"/>
      <charset val="238"/>
    </font>
    <font>
      <b/>
      <sz val="7.5"/>
      <color rgb="FF000000"/>
      <name val="Arial"/>
      <family val="2"/>
      <charset val="238"/>
    </font>
    <font>
      <sz val="10"/>
      <name val="Arial"/>
      <family val="2"/>
    </font>
    <font>
      <sz val="9"/>
      <color theme="1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sz val="8"/>
      <color rgb="FF000000"/>
      <name val="Arial CE"/>
    </font>
    <font>
      <b/>
      <sz val="11"/>
      <color rgb="FFFF0000"/>
      <name val="Czcionka tekstu podstawowego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/>
    <xf numFmtId="0" fontId="58" fillId="0" borderId="0"/>
    <xf numFmtId="9" fontId="58" fillId="0" borderId="0" applyFont="0" applyFill="0" applyBorder="0" applyAlignment="0" applyProtection="0"/>
  </cellStyleXfs>
  <cellXfs count="146">
    <xf numFmtId="0" fontId="26" fillId="0" borderId="0" xfId="0" applyFont="1"/>
    <xf numFmtId="0" fontId="30" fillId="0" borderId="0" xfId="0" applyFont="1"/>
    <xf numFmtId="0" fontId="30" fillId="0" borderId="13" xfId="0" applyFont="1" applyBorder="1" applyAlignment="1">
      <alignment wrapText="1"/>
    </xf>
    <xf numFmtId="0" fontId="35" fillId="0" borderId="0" xfId="0" applyFont="1"/>
    <xf numFmtId="0" fontId="36" fillId="0" borderId="0" xfId="0" applyFont="1"/>
    <xf numFmtId="0" fontId="37" fillId="0" borderId="12" xfId="0" applyFont="1" applyBorder="1" applyAlignment="1">
      <alignment horizontal="right"/>
    </xf>
    <xf numFmtId="0" fontId="37" fillId="0" borderId="13" xfId="0" applyFont="1" applyBorder="1"/>
    <xf numFmtId="0" fontId="39" fillId="0" borderId="13" xfId="0" applyFont="1" applyBorder="1" applyAlignment="1">
      <alignment wrapText="1"/>
    </xf>
    <xf numFmtId="0" fontId="0" fillId="0" borderId="0" xfId="0" applyFont="1"/>
    <xf numFmtId="0" fontId="33" fillId="33" borderId="10" xfId="0" applyFont="1" applyFill="1" applyBorder="1" applyAlignment="1">
      <alignment horizontal="right" wrapText="1"/>
    </xf>
    <xf numFmtId="0" fontId="33" fillId="33" borderId="11" xfId="0" applyFont="1" applyFill="1" applyBorder="1" applyAlignment="1">
      <alignment wrapText="1"/>
    </xf>
    <xf numFmtId="0" fontId="26" fillId="0" borderId="16" xfId="0" applyFont="1" applyBorder="1"/>
    <xf numFmtId="0" fontId="37" fillId="0" borderId="16" xfId="0" applyFont="1" applyBorder="1"/>
    <xf numFmtId="0" fontId="30" fillId="0" borderId="16" xfId="0" applyFont="1" applyBorder="1" applyAlignment="1">
      <alignment wrapText="1"/>
    </xf>
    <xf numFmtId="0" fontId="33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30" fillId="35" borderId="13" xfId="42" applyFont="1" applyFill="1" applyBorder="1" applyAlignment="1">
      <alignment wrapText="1"/>
    </xf>
    <xf numFmtId="0" fontId="30" fillId="35" borderId="13" xfId="42" applyFont="1" applyFill="1" applyBorder="1"/>
    <xf numFmtId="0" fontId="43" fillId="0" borderId="0" xfId="0" applyFont="1"/>
    <xf numFmtId="0" fontId="30" fillId="0" borderId="16" xfId="0" applyFont="1" applyBorder="1"/>
    <xf numFmtId="0" fontId="35" fillId="0" borderId="16" xfId="0" applyFont="1" applyBorder="1"/>
    <xf numFmtId="0" fontId="26" fillId="0" borderId="0" xfId="0" applyFont="1" applyBorder="1"/>
    <xf numFmtId="0" fontId="33" fillId="35" borderId="13" xfId="0" applyFont="1" applyFill="1" applyBorder="1" applyAlignment="1">
      <alignment wrapText="1"/>
    </xf>
    <xf numFmtId="0" fontId="33" fillId="35" borderId="13" xfId="0" applyFont="1" applyFill="1" applyBorder="1"/>
    <xf numFmtId="0" fontId="32" fillId="35" borderId="13" xfId="0" applyFont="1" applyFill="1" applyBorder="1" applyAlignment="1">
      <alignment wrapText="1"/>
    </xf>
    <xf numFmtId="0" fontId="34" fillId="35" borderId="13" xfId="0" applyFont="1" applyFill="1" applyBorder="1"/>
    <xf numFmtId="0" fontId="33" fillId="33" borderId="16" xfId="0" applyFont="1" applyFill="1" applyBorder="1" applyAlignment="1">
      <alignment wrapText="1"/>
    </xf>
    <xf numFmtId="0" fontId="0" fillId="0" borderId="16" xfId="0" applyBorder="1"/>
    <xf numFmtId="0" fontId="31" fillId="35" borderId="13" xfId="0" applyFont="1" applyFill="1" applyBorder="1" applyAlignment="1">
      <alignment wrapText="1"/>
    </xf>
    <xf numFmtId="0" fontId="30" fillId="35" borderId="13" xfId="0" applyFont="1" applyFill="1" applyBorder="1"/>
    <xf numFmtId="0" fontId="42" fillId="35" borderId="13" xfId="0" applyFont="1" applyFill="1" applyBorder="1" applyAlignment="1">
      <alignment wrapText="1"/>
    </xf>
    <xf numFmtId="0" fontId="30" fillId="0" borderId="0" xfId="42" applyFont="1" applyFill="1" applyBorder="1" applyAlignment="1">
      <alignment wrapText="1"/>
    </xf>
    <xf numFmtId="0" fontId="44" fillId="0" borderId="0" xfId="0" applyFont="1" applyBorder="1" applyAlignment="1">
      <alignment wrapText="1"/>
    </xf>
    <xf numFmtId="0" fontId="26" fillId="0" borderId="16" xfId="0" applyFont="1" applyBorder="1" applyAlignment="1">
      <alignment horizontal="right"/>
    </xf>
    <xf numFmtId="0" fontId="35" fillId="0" borderId="16" xfId="0" applyFont="1" applyBorder="1" applyAlignment="1">
      <alignment horizontal="right"/>
    </xf>
    <xf numFmtId="0" fontId="35" fillId="0" borderId="0" xfId="0" applyFont="1" applyBorder="1"/>
    <xf numFmtId="0" fontId="26" fillId="0" borderId="15" xfId="0" applyFont="1" applyBorder="1"/>
    <xf numFmtId="0" fontId="26" fillId="0" borderId="14" xfId="0" applyFont="1" applyBorder="1"/>
    <xf numFmtId="0" fontId="36" fillId="35" borderId="13" xfId="0" applyFont="1" applyFill="1" applyBorder="1"/>
    <xf numFmtId="0" fontId="0" fillId="35" borderId="16" xfId="0" applyFont="1" applyFill="1" applyBorder="1"/>
    <xf numFmtId="0" fontId="30" fillId="0" borderId="16" xfId="0" applyFont="1" applyFill="1" applyBorder="1" applyAlignment="1">
      <alignment wrapText="1"/>
    </xf>
    <xf numFmtId="0" fontId="45" fillId="0" borderId="20" xfId="0" applyFont="1" applyBorder="1"/>
    <xf numFmtId="0" fontId="45" fillId="0" borderId="19" xfId="0" applyFont="1" applyBorder="1"/>
    <xf numFmtId="0" fontId="46" fillId="0" borderId="19" xfId="0" applyFont="1" applyBorder="1"/>
    <xf numFmtId="0" fontId="47" fillId="0" borderId="19" xfId="0" applyFont="1" applyBorder="1"/>
    <xf numFmtId="0" fontId="45" fillId="0" borderId="18" xfId="0" applyFont="1" applyBorder="1"/>
    <xf numFmtId="0" fontId="30" fillId="35" borderId="12" xfId="0" applyFont="1" applyFill="1" applyBorder="1" applyAlignment="1">
      <alignment horizontal="right"/>
    </xf>
    <xf numFmtId="0" fontId="26" fillId="35" borderId="16" xfId="0" applyFont="1" applyFill="1" applyBorder="1"/>
    <xf numFmtId="0" fontId="40" fillId="35" borderId="16" xfId="0" applyFont="1" applyFill="1" applyBorder="1"/>
    <xf numFmtId="0" fontId="40" fillId="35" borderId="16" xfId="0" applyFont="1" applyFill="1" applyBorder="1" applyAlignment="1">
      <alignment vertical="center"/>
    </xf>
    <xf numFmtId="0" fontId="40" fillId="35" borderId="16" xfId="0" applyFont="1" applyFill="1" applyBorder="1" applyAlignment="1">
      <alignment vertical="center" shrinkToFit="1"/>
    </xf>
    <xf numFmtId="2" fontId="30" fillId="35" borderId="13" xfId="0" applyNumberFormat="1" applyFont="1" applyFill="1" applyBorder="1" applyAlignment="1">
      <alignment wrapText="1"/>
    </xf>
    <xf numFmtId="0" fontId="30" fillId="35" borderId="13" xfId="0" applyFont="1" applyFill="1" applyBorder="1" applyAlignment="1">
      <alignment wrapText="1"/>
    </xf>
    <xf numFmtId="0" fontId="32" fillId="35" borderId="13" xfId="42" applyFont="1" applyFill="1" applyBorder="1" applyAlignment="1">
      <alignment wrapText="1"/>
    </xf>
    <xf numFmtId="0" fontId="0" fillId="35" borderId="16" xfId="0" applyFill="1" applyBorder="1"/>
    <xf numFmtId="0" fontId="0" fillId="0" borderId="16" xfId="0" applyFill="1" applyBorder="1"/>
    <xf numFmtId="0" fontId="40" fillId="0" borderId="16" xfId="0" applyFont="1" applyFill="1" applyBorder="1"/>
    <xf numFmtId="0" fontId="37" fillId="0" borderId="17" xfId="0" applyFont="1" applyFill="1" applyBorder="1"/>
    <xf numFmtId="0" fontId="39" fillId="0" borderId="16" xfId="0" applyFont="1" applyFill="1" applyBorder="1" applyAlignment="1">
      <alignment wrapText="1"/>
    </xf>
    <xf numFmtId="0" fontId="30" fillId="0" borderId="16" xfId="0" applyFont="1" applyFill="1" applyBorder="1"/>
    <xf numFmtId="0" fontId="37" fillId="0" borderId="16" xfId="0" applyFont="1" applyFill="1" applyBorder="1"/>
    <xf numFmtId="0" fontId="30" fillId="0" borderId="0" xfId="0" applyFont="1" applyFill="1"/>
    <xf numFmtId="0" fontId="36" fillId="0" borderId="0" xfId="0" applyFont="1" applyFill="1"/>
    <xf numFmtId="14" fontId="30" fillId="35" borderId="13" xfId="42" applyNumberFormat="1" applyFont="1" applyFill="1" applyBorder="1"/>
    <xf numFmtId="164" fontId="48" fillId="35" borderId="21" xfId="0" applyNumberFormat="1" applyFont="1" applyFill="1" applyBorder="1" applyAlignment="1">
      <alignment horizontal="center" vertical="center"/>
    </xf>
    <xf numFmtId="164" fontId="49" fillId="35" borderId="21" xfId="0" applyNumberFormat="1" applyFont="1" applyFill="1" applyBorder="1" applyAlignment="1">
      <alignment horizontal="center" vertical="center"/>
    </xf>
    <xf numFmtId="0" fontId="27" fillId="0" borderId="16" xfId="42" applyBorder="1"/>
    <xf numFmtId="164" fontId="48" fillId="35" borderId="16" xfId="0" applyNumberFormat="1" applyFont="1" applyFill="1" applyBorder="1" applyAlignment="1">
      <alignment horizontal="center" vertical="center"/>
    </xf>
    <xf numFmtId="0" fontId="37" fillId="0" borderId="12" xfId="0" applyFont="1" applyFill="1" applyBorder="1" applyAlignment="1">
      <alignment horizontal="right"/>
    </xf>
    <xf numFmtId="0" fontId="40" fillId="0" borderId="16" xfId="0" applyFont="1" applyFill="1" applyBorder="1" applyAlignment="1">
      <alignment vertical="center"/>
    </xf>
    <xf numFmtId="0" fontId="40" fillId="0" borderId="16" xfId="0" applyFont="1" applyFill="1" applyBorder="1" applyAlignment="1">
      <alignment vertical="center" shrinkToFit="1"/>
    </xf>
    <xf numFmtId="2" fontId="30" fillId="0" borderId="13" xfId="0" applyNumberFormat="1" applyFont="1" applyFill="1" applyBorder="1" applyAlignment="1">
      <alignment wrapText="1"/>
    </xf>
    <xf numFmtId="0" fontId="32" fillId="0" borderId="13" xfId="0" applyFont="1" applyFill="1" applyBorder="1" applyAlignment="1">
      <alignment wrapText="1"/>
    </xf>
    <xf numFmtId="0" fontId="38" fillId="35" borderId="12" xfId="0" applyFont="1" applyFill="1" applyBorder="1" applyAlignment="1">
      <alignment horizontal="right"/>
    </xf>
    <xf numFmtId="0" fontId="26" fillId="35" borderId="13" xfId="0" applyFont="1" applyFill="1" applyBorder="1"/>
    <xf numFmtId="0" fontId="51" fillId="0" borderId="16" xfId="0" applyFont="1" applyBorder="1"/>
    <xf numFmtId="0" fontId="33" fillId="33" borderId="0" xfId="0" applyFont="1" applyFill="1" applyBorder="1" applyAlignment="1">
      <alignment wrapText="1"/>
    </xf>
    <xf numFmtId="0" fontId="0" fillId="0" borderId="0" xfId="0" applyBorder="1"/>
    <xf numFmtId="0" fontId="50" fillId="0" borderId="16" xfId="0" applyFont="1" applyBorder="1"/>
    <xf numFmtId="0" fontId="32" fillId="0" borderId="13" xfId="42" applyFont="1" applyFill="1" applyBorder="1" applyAlignment="1">
      <alignment wrapText="1"/>
    </xf>
    <xf numFmtId="0" fontId="52" fillId="37" borderId="13" xfId="42" applyFont="1" applyFill="1" applyBorder="1" applyAlignment="1">
      <alignment wrapText="1"/>
    </xf>
    <xf numFmtId="0" fontId="30" fillId="0" borderId="0" xfId="0" applyFont="1" applyBorder="1"/>
    <xf numFmtId="2" fontId="52" fillId="37" borderId="13" xfId="42" applyNumberFormat="1" applyFont="1" applyFill="1" applyBorder="1" applyAlignment="1">
      <alignment wrapText="1"/>
    </xf>
    <xf numFmtId="0" fontId="30" fillId="0" borderId="16" xfId="0" applyFont="1" applyBorder="1" applyAlignment="1">
      <alignment horizontal="right"/>
    </xf>
    <xf numFmtId="0" fontId="42" fillId="34" borderId="13" xfId="0" applyFont="1" applyFill="1" applyBorder="1"/>
    <xf numFmtId="0" fontId="53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6" xfId="0" applyFont="1" applyBorder="1" applyAlignment="1">
      <alignment vertical="center" shrinkToFit="1"/>
    </xf>
    <xf numFmtId="0" fontId="54" fillId="0" borderId="22" xfId="0" applyFont="1" applyBorder="1" applyAlignment="1">
      <alignment vertical="top" wrapText="1"/>
    </xf>
    <xf numFmtId="0" fontId="55" fillId="0" borderId="22" xfId="0" applyFont="1" applyBorder="1" applyAlignment="1">
      <alignment vertical="center" wrapText="1"/>
    </xf>
    <xf numFmtId="0" fontId="54" fillId="0" borderId="0" xfId="0" applyFont="1" applyAlignment="1">
      <alignment vertical="center"/>
    </xf>
    <xf numFmtId="0" fontId="33" fillId="33" borderId="23" xfId="0" applyFont="1" applyFill="1" applyBorder="1" applyAlignment="1">
      <alignment wrapText="1"/>
    </xf>
    <xf numFmtId="3" fontId="26" fillId="0" borderId="16" xfId="0" applyNumberFormat="1" applyFont="1" applyBorder="1"/>
    <xf numFmtId="0" fontId="54" fillId="0" borderId="24" xfId="0" applyFont="1" applyBorder="1" applyAlignment="1">
      <alignment vertical="top" wrapText="1"/>
    </xf>
    <xf numFmtId="0" fontId="55" fillId="0" borderId="25" xfId="0" applyFont="1" applyBorder="1" applyAlignment="1">
      <alignment horizontal="center" vertical="center" wrapText="1"/>
    </xf>
    <xf numFmtId="0" fontId="33" fillId="33" borderId="26" xfId="0" applyFont="1" applyFill="1" applyBorder="1" applyAlignment="1">
      <alignment wrapText="1"/>
    </xf>
    <xf numFmtId="0" fontId="33" fillId="33" borderId="27" xfId="0" applyFont="1" applyFill="1" applyBorder="1" applyAlignment="1">
      <alignment wrapText="1"/>
    </xf>
    <xf numFmtId="0" fontId="8" fillId="35" borderId="16" xfId="0" applyFont="1" applyFill="1" applyBorder="1" applyAlignment="1">
      <alignment vertical="center"/>
    </xf>
    <xf numFmtId="0" fontId="8" fillId="35" borderId="16" xfId="0" applyFont="1" applyFill="1" applyBorder="1" applyAlignment="1">
      <alignment vertical="center" shrinkToFit="1"/>
    </xf>
    <xf numFmtId="0" fontId="33" fillId="38" borderId="23" xfId="0" applyFont="1" applyFill="1" applyBorder="1" applyAlignment="1">
      <alignment wrapText="1"/>
    </xf>
    <xf numFmtId="0" fontId="42" fillId="39" borderId="0" xfId="0" applyFont="1" applyFill="1" applyAlignment="1">
      <alignment wrapText="1"/>
    </xf>
    <xf numFmtId="0" fontId="33" fillId="39" borderId="16" xfId="0" applyFont="1" applyFill="1" applyBorder="1" applyAlignment="1">
      <alignment wrapText="1"/>
    </xf>
    <xf numFmtId="0" fontId="33" fillId="38" borderId="16" xfId="0" applyFont="1" applyFill="1" applyBorder="1" applyAlignment="1">
      <alignment wrapText="1"/>
    </xf>
    <xf numFmtId="0" fontId="57" fillId="0" borderId="22" xfId="0" applyFont="1" applyBorder="1" applyAlignment="1">
      <alignment vertical="center" wrapText="1"/>
    </xf>
    <xf numFmtId="0" fontId="56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42" fillId="39" borderId="16" xfId="0" applyFont="1" applyFill="1" applyBorder="1" applyAlignment="1">
      <alignment wrapText="1"/>
    </xf>
    <xf numFmtId="0" fontId="42" fillId="39" borderId="26" xfId="0" applyFont="1" applyFill="1" applyBorder="1" applyAlignment="1">
      <alignment wrapText="1"/>
    </xf>
    <xf numFmtId="0" fontId="8" fillId="0" borderId="0" xfId="0" applyFont="1" applyBorder="1" applyAlignment="1">
      <alignment vertical="center" shrinkToFit="1"/>
    </xf>
    <xf numFmtId="0" fontId="58" fillId="0" borderId="0" xfId="45"/>
    <xf numFmtId="0" fontId="58" fillId="0" borderId="0" xfId="45" applyAlignment="1">
      <alignment vertical="center"/>
    </xf>
    <xf numFmtId="0" fontId="59" fillId="0" borderId="0" xfId="0" applyFont="1" applyAlignment="1">
      <alignment wrapText="1"/>
    </xf>
    <xf numFmtId="0" fontId="60" fillId="0" borderId="0" xfId="0" applyFont="1" applyAlignment="1">
      <alignment wrapText="1"/>
    </xf>
    <xf numFmtId="0" fontId="26" fillId="0" borderId="28" xfId="0" applyFont="1" applyBorder="1"/>
    <xf numFmtId="0" fontId="26" fillId="35" borderId="28" xfId="0" applyFont="1" applyFill="1" applyBorder="1"/>
    <xf numFmtId="0" fontId="61" fillId="0" borderId="0" xfId="0" applyFont="1"/>
    <xf numFmtId="0" fontId="7" fillId="0" borderId="0" xfId="0" applyFont="1" applyAlignment="1">
      <alignment vertical="center" shrinkToFit="1"/>
    </xf>
    <xf numFmtId="0" fontId="26" fillId="0" borderId="0" xfId="0" applyFont="1" applyAlignment="1">
      <alignment wrapText="1"/>
    </xf>
    <xf numFmtId="0" fontId="7" fillId="0" borderId="16" xfId="0" applyFont="1" applyBorder="1" applyAlignment="1">
      <alignment vertical="center"/>
    </xf>
    <xf numFmtId="0" fontId="7" fillId="0" borderId="16" xfId="0" applyFont="1" applyBorder="1" applyAlignment="1">
      <alignment vertical="center" shrinkToFit="1"/>
    </xf>
    <xf numFmtId="0" fontId="42" fillId="0" borderId="16" xfId="0" applyFont="1" applyBorder="1" applyAlignment="1">
      <alignment wrapText="1"/>
    </xf>
    <xf numFmtId="0" fontId="6" fillId="0" borderId="16" xfId="0" applyFont="1" applyBorder="1" applyAlignment="1">
      <alignment vertical="center"/>
    </xf>
    <xf numFmtId="0" fontId="27" fillId="0" borderId="0" xfId="42"/>
    <xf numFmtId="0" fontId="26" fillId="36" borderId="16" xfId="0" applyFont="1" applyFill="1" applyBorder="1"/>
    <xf numFmtId="0" fontId="62" fillId="0" borderId="16" xfId="0" applyFont="1" applyBorder="1"/>
    <xf numFmtId="0" fontId="5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 shrinkToFit="1"/>
    </xf>
    <xf numFmtId="0" fontId="26" fillId="36" borderId="0" xfId="0" applyFont="1" applyFill="1"/>
    <xf numFmtId="0" fontId="3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vertical="center" shrinkToFit="1"/>
    </xf>
    <xf numFmtId="0" fontId="41" fillId="0" borderId="0" xfId="0" applyFont="1" applyAlignment="1">
      <alignment vertical="center"/>
    </xf>
    <xf numFmtId="0" fontId="44" fillId="0" borderId="14" xfId="0" applyFont="1" applyBorder="1" applyAlignment="1">
      <alignment wrapText="1"/>
    </xf>
    <xf numFmtId="0" fontId="33" fillId="38" borderId="27" xfId="0" applyFont="1" applyFill="1" applyBorder="1" applyAlignment="1">
      <alignment wrapText="1"/>
    </xf>
    <xf numFmtId="0" fontId="43" fillId="0" borderId="16" xfId="0" applyFont="1" applyBorder="1"/>
    <xf numFmtId="0" fontId="43" fillId="35" borderId="16" xfId="0" applyFont="1" applyFill="1" applyBorder="1"/>
    <xf numFmtId="0" fontId="42" fillId="39" borderId="0" xfId="0" applyFont="1" applyFill="1" applyBorder="1" applyAlignment="1">
      <alignment wrapText="1"/>
    </xf>
    <xf numFmtId="2" fontId="44" fillId="0" borderId="0" xfId="0" applyNumberFormat="1" applyFont="1" applyBorder="1" applyAlignment="1">
      <alignment wrapText="1"/>
    </xf>
    <xf numFmtId="0" fontId="1" fillId="0" borderId="16" xfId="0" applyFont="1" applyBorder="1" applyAlignment="1">
      <alignment vertical="center"/>
    </xf>
    <xf numFmtId="0" fontId="46" fillId="0" borderId="0" xfId="0" applyFont="1" applyAlignment="1">
      <alignment vertical="center"/>
    </xf>
    <xf numFmtId="0" fontId="54" fillId="0" borderId="0" xfId="0" applyFont="1" applyAlignment="1">
      <alignment vertical="center" wrapText="1"/>
    </xf>
    <xf numFmtId="0" fontId="26" fillId="35" borderId="0" xfId="0" applyFont="1" applyFill="1"/>
  </cellXfs>
  <cellStyles count="47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Normalny 2" xfId="45"/>
    <cellStyle name="Normalny 2 2" xfId="44"/>
    <cellStyle name="Obliczenia" xfId="11" builtinId="22" customBuiltin="1"/>
    <cellStyle name="Odwiedzone hiperłącze" xfId="43" builtinId="9" customBuiltin="1"/>
    <cellStyle name="Procentowy 2" xfId="46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57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8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theme="0"/>
      </font>
    </dxf>
    <dxf>
      <font>
        <color theme="0"/>
      </font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W0VVSY603KB171327%20movano%20partner%20plandeka%20z%20owiewka%209EP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W0VVS8600LB219190%20movano%20za&#322;ogowe%20skrzynia%20partner.pdf" TargetMode="External"/><Relationship Id="rId1" Type="http://schemas.openxmlformats.org/officeDocument/2006/relationships/hyperlink" Target="W0VVS8600LB219058%20movano%20za&#322;ogowe%20skrzynia%20partner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W0VMR860XLB218555%20nowe%20movano%20furgon%20l3h2.pdf" TargetMode="External"/><Relationship Id="rId2" Type="http://schemas.openxmlformats.org/officeDocument/2006/relationships/hyperlink" Target="W0VMR860XLB218555%20nowe%20movano%20furgon%20l3h2.pdf" TargetMode="External"/><Relationship Id="rId1" Type="http://schemas.openxmlformats.org/officeDocument/2006/relationships/hyperlink" Target="W0VMR8609LB218806%20nowe%20movano%20furgon%20zalogowy.pdf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../../../../../../../../../../../../../../../../../../../../../../../../../../../../../../../../../../../../../../../../../../../../../../../../../../../../../../../../../../../../../../../../../../../../../../../../../../../../../../../../Desktop/zabudowy/furgon/0013VYA1.pdf" TargetMode="External"/><Relationship Id="rId1" Type="http://schemas.openxmlformats.org/officeDocument/2006/relationships/hyperlink" Target="../../../../../../../../../../../../../../../../../../../../../../../../../../../../../../../../../../../../../../../../../../../../../../../../../../../../../../../../../../../../../../../../../../../../../../../../../../../../../../../../../../../../Desktop/zabudowy/furgon/0016WA2D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W0VECYHZJLJ580055%20combo%20life%202020.pdf" TargetMode="External"/><Relationship Id="rId2" Type="http://schemas.openxmlformats.org/officeDocument/2006/relationships/hyperlink" Target="W0VECYHYCLJ611989%20combo%20life%202020.pdf" TargetMode="External"/><Relationship Id="rId1" Type="http://schemas.openxmlformats.org/officeDocument/2006/relationships/hyperlink" Target="W0VECYHYCLJ620550%20combo%20life%202020.pdf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W0VEFYHYCLJ634845%20oferta%20combo%20van%202020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VXEVFAHKKLZ014345%20nowe%20vivaro%20furgon%202019.pdf" TargetMode="External"/><Relationship Id="rId2" Type="http://schemas.openxmlformats.org/officeDocument/2006/relationships/hyperlink" Target="VXEVFAHKKLZ031454%20nowe%20vivaro%20brygadowe.pdf" TargetMode="External"/><Relationship Id="rId1" Type="http://schemas.openxmlformats.org/officeDocument/2006/relationships/hyperlink" Target="VXEVFAHKKLZ031453%20nowe%20vivaro%20brygadowe.pdf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30"/>
  <sheetViews>
    <sheetView showGridLines="0" topLeftCell="B1" zoomScale="85" zoomScaleNormal="85" workbookViewId="0">
      <selection activeCell="B2" sqref="B2"/>
    </sheetView>
  </sheetViews>
  <sheetFormatPr defaultRowHeight="14.25"/>
  <cols>
    <col min="1" max="1" width="11.25" style="11" bestFit="1" customWidth="1"/>
    <col min="2" max="3" width="9.75" customWidth="1"/>
    <col min="4" max="5" width="17.5" customWidth="1"/>
    <col min="6" max="6" width="12" customWidth="1"/>
    <col min="7" max="7" width="51.125" customWidth="1"/>
    <col min="8" max="8" width="16.25" customWidth="1"/>
    <col min="9" max="10" width="20.875" customWidth="1"/>
    <col min="11" max="12" width="24.25" customWidth="1"/>
    <col min="13" max="13" width="9.625" customWidth="1"/>
    <col min="14" max="14" width="14.875" customWidth="1"/>
    <col min="15" max="15" width="31.625" customWidth="1"/>
    <col min="16" max="16" width="16.25" hidden="1" customWidth="1"/>
  </cols>
  <sheetData>
    <row r="1" spans="1:27" s="15" customFormat="1" ht="42" customHeight="1">
      <c r="A1" s="26" t="s">
        <v>0</v>
      </c>
      <c r="B1" s="10" t="s">
        <v>1</v>
      </c>
      <c r="C1" s="10"/>
      <c r="D1" s="10" t="s">
        <v>6</v>
      </c>
      <c r="E1" s="76" t="s">
        <v>74</v>
      </c>
      <c r="F1" s="14" t="s">
        <v>12</v>
      </c>
      <c r="G1" s="10" t="s">
        <v>2</v>
      </c>
      <c r="H1" s="10" t="s">
        <v>4</v>
      </c>
      <c r="I1" s="10"/>
      <c r="J1" s="10" t="s">
        <v>78</v>
      </c>
      <c r="K1" s="10" t="s">
        <v>79</v>
      </c>
      <c r="L1" s="10" t="s">
        <v>82</v>
      </c>
      <c r="M1" s="10" t="s">
        <v>27</v>
      </c>
      <c r="N1" s="10" t="s">
        <v>3</v>
      </c>
      <c r="O1" s="10" t="s">
        <v>5</v>
      </c>
      <c r="P1" s="14" t="s">
        <v>12</v>
      </c>
      <c r="Q1" s="15" t="s">
        <v>424</v>
      </c>
    </row>
    <row r="2" spans="1:27" ht="15" customHeight="1">
      <c r="A2" s="54">
        <v>2</v>
      </c>
      <c r="B2" s="25" t="s">
        <v>22</v>
      </c>
      <c r="C2" s="65">
        <v>43594</v>
      </c>
      <c r="D2" s="84" t="s">
        <v>24</v>
      </c>
      <c r="E2" s="30" t="s">
        <v>437</v>
      </c>
      <c r="F2" s="39">
        <f>120190+300+400+4900</f>
        <v>125790</v>
      </c>
      <c r="G2" s="16" t="s">
        <v>80</v>
      </c>
      <c r="H2" s="28" t="s">
        <v>23</v>
      </c>
      <c r="I2" s="79" t="s">
        <v>68</v>
      </c>
      <c r="J2" s="53">
        <v>67600</v>
      </c>
      <c r="K2" s="80">
        <f>J2+17800</f>
        <v>85400</v>
      </c>
      <c r="L2" s="82">
        <f>K2+$L$8</f>
        <v>87400</v>
      </c>
      <c r="M2" s="52"/>
      <c r="N2" s="22">
        <v>19800</v>
      </c>
      <c r="O2" s="38" t="s">
        <v>66</v>
      </c>
      <c r="P2" s="8"/>
      <c r="Q2" s="123" t="s">
        <v>426</v>
      </c>
    </row>
    <row r="3" spans="1:27" s="62" customFormat="1" ht="17.25" hidden="1" customHeight="1">
      <c r="A3" s="55"/>
      <c r="B3" s="57"/>
      <c r="C3" s="57"/>
      <c r="D3" s="58"/>
      <c r="E3" s="58"/>
      <c r="F3" s="59"/>
      <c r="G3" s="59"/>
      <c r="H3" s="40"/>
      <c r="I3" s="59"/>
      <c r="J3" s="59"/>
      <c r="K3" s="59"/>
      <c r="L3" s="59"/>
      <c r="M3" s="60"/>
      <c r="N3" s="40"/>
      <c r="O3" s="60"/>
      <c r="P3" s="61"/>
    </row>
    <row r="4" spans="1:27" s="4" customFormat="1" ht="17.25" hidden="1" customHeight="1">
      <c r="A4" s="55"/>
      <c r="B4" s="57"/>
      <c r="C4" s="57"/>
      <c r="D4" s="85"/>
      <c r="E4" s="58"/>
      <c r="F4" s="66"/>
      <c r="G4" s="19"/>
      <c r="H4" s="13"/>
      <c r="I4" s="19"/>
      <c r="J4" s="19"/>
      <c r="K4" s="19"/>
      <c r="L4" s="19"/>
      <c r="M4" s="12"/>
      <c r="N4" s="13"/>
      <c r="O4" s="12"/>
      <c r="P4" s="1"/>
    </row>
    <row r="5" spans="1:27" s="4" customFormat="1" ht="17.25" hidden="1" customHeight="1">
      <c r="A5" s="55"/>
      <c r="B5" s="57"/>
      <c r="C5" s="57"/>
      <c r="D5" s="85"/>
      <c r="E5" s="27"/>
      <c r="F5" s="19"/>
      <c r="G5" s="19"/>
      <c r="H5" s="13"/>
      <c r="I5" s="19"/>
      <c r="J5" s="19"/>
      <c r="K5" s="19"/>
      <c r="L5" s="19"/>
      <c r="M5" s="12"/>
      <c r="N5" s="13"/>
      <c r="O5" s="12">
        <v>72500</v>
      </c>
      <c r="P5" s="1"/>
    </row>
    <row r="6" spans="1:27" s="4" customFormat="1" ht="17.25" hidden="1" customHeight="1">
      <c r="A6" s="55"/>
      <c r="B6" s="57"/>
      <c r="C6" s="57"/>
      <c r="D6" s="85"/>
      <c r="E6" s="75"/>
      <c r="F6" s="19"/>
      <c r="G6" s="19"/>
      <c r="H6" s="13"/>
      <c r="I6" s="19"/>
      <c r="J6" s="19"/>
      <c r="K6" s="19"/>
      <c r="L6" s="19"/>
      <c r="M6" s="12"/>
      <c r="N6" s="13"/>
      <c r="O6" s="12"/>
      <c r="P6" s="1"/>
    </row>
    <row r="7" spans="1:27" s="4" customFormat="1" ht="17.25" hidden="1" customHeight="1">
      <c r="A7" s="55"/>
      <c r="B7" s="57"/>
      <c r="C7" s="57"/>
      <c r="D7" s="27"/>
      <c r="E7" s="27"/>
      <c r="F7" s="19"/>
      <c r="G7" s="19"/>
      <c r="H7" s="13"/>
      <c r="I7" s="19"/>
      <c r="J7" s="19"/>
      <c r="K7" s="19"/>
      <c r="L7" s="19"/>
      <c r="M7" s="12"/>
      <c r="N7" s="13"/>
      <c r="O7" s="12"/>
      <c r="P7" s="1"/>
    </row>
    <row r="8" spans="1:27" s="4" customFormat="1" ht="17.25" hidden="1" customHeight="1">
      <c r="A8" s="55"/>
      <c r="B8" s="57"/>
      <c r="C8" s="57"/>
      <c r="D8" s="27"/>
      <c r="E8" s="27"/>
      <c r="F8" s="19"/>
      <c r="G8" s="78"/>
      <c r="H8" s="13"/>
      <c r="I8" s="19"/>
      <c r="J8" s="19"/>
      <c r="K8" s="83" t="s">
        <v>81</v>
      </c>
      <c r="L8" s="81">
        <v>2000</v>
      </c>
      <c r="M8"/>
      <c r="N8" s="13"/>
      <c r="O8" s="12"/>
      <c r="P8" s="1"/>
    </row>
    <row r="9" spans="1:27" hidden="1">
      <c r="A9" s="27"/>
      <c r="D9" s="27"/>
      <c r="E9" s="77"/>
      <c r="N9">
        <f>M8+N8</f>
        <v>0</v>
      </c>
    </row>
    <row r="10" spans="1:27" ht="15" hidden="1" customHeight="1">
      <c r="D10" s="27"/>
      <c r="E10" s="77"/>
      <c r="F10" s="31"/>
      <c r="G10" s="136" t="s">
        <v>8</v>
      </c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</row>
    <row r="11" spans="1:27" ht="21.75" customHeight="1">
      <c r="D11" s="27"/>
      <c r="E11" s="77"/>
      <c r="F11" s="31"/>
      <c r="G11" s="32"/>
      <c r="H11" s="32"/>
      <c r="I11" s="32"/>
      <c r="J11" s="32"/>
      <c r="K11" s="32"/>
      <c r="L11" s="32"/>
      <c r="M11" s="141" t="e">
        <f>#REF!-#REF!</f>
        <v>#REF!</v>
      </c>
      <c r="N11" s="32"/>
      <c r="O11" s="32"/>
      <c r="P11" s="32"/>
      <c r="Q11" s="32"/>
      <c r="R11" s="32"/>
      <c r="S11" s="32"/>
    </row>
    <row r="12" spans="1:27" ht="15" hidden="1">
      <c r="D12" s="27"/>
      <c r="E12" s="77"/>
      <c r="F12" s="31"/>
      <c r="G12" s="18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27" ht="15">
      <c r="A13" s="33"/>
      <c r="D13" s="27"/>
      <c r="E13" s="77"/>
      <c r="F13" s="18" t="s">
        <v>34</v>
      </c>
    </row>
    <row r="14" spans="1:27" ht="15.75">
      <c r="A14" s="33"/>
      <c r="D14" s="27"/>
      <c r="E14" s="27"/>
      <c r="F14" s="11" t="s">
        <v>35</v>
      </c>
      <c r="G14" s="41" t="s">
        <v>49</v>
      </c>
      <c r="H14" s="37"/>
      <c r="I14" s="37"/>
      <c r="J14" s="37"/>
      <c r="K14" s="37"/>
      <c r="L14" s="37"/>
      <c r="M14" s="37"/>
      <c r="N14" s="37"/>
      <c r="O14" s="37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5.75">
      <c r="A15" s="33"/>
      <c r="D15" s="27"/>
      <c r="E15" s="27"/>
      <c r="F15" s="11" t="s">
        <v>36</v>
      </c>
      <c r="G15" s="42" t="s">
        <v>48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5.75">
      <c r="A16" s="33"/>
      <c r="D16" s="91"/>
      <c r="E16" s="27"/>
      <c r="F16" s="11" t="s">
        <v>37</v>
      </c>
      <c r="G16" s="42" t="s">
        <v>77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5.75">
      <c r="A17" s="33"/>
      <c r="D17" s="91" t="s">
        <v>25</v>
      </c>
      <c r="E17" s="27"/>
      <c r="F17" s="11" t="s">
        <v>38</v>
      </c>
      <c r="G17" s="42" t="s">
        <v>47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s="3" customFormat="1" ht="15.75">
      <c r="A18" s="34"/>
      <c r="D18" s="91"/>
      <c r="E18" s="27"/>
      <c r="F18" s="20" t="s">
        <v>65</v>
      </c>
      <c r="G18" s="43" t="s">
        <v>76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s="3" customFormat="1" ht="15.75">
      <c r="A19" s="34"/>
      <c r="D19" s="91" t="s">
        <v>26</v>
      </c>
      <c r="E19" s="27"/>
      <c r="F19" s="20" t="s">
        <v>50</v>
      </c>
      <c r="G19" s="43" t="s">
        <v>62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spans="1:27" s="3" customFormat="1" ht="15.75">
      <c r="A20" s="34"/>
      <c r="D20" s="27"/>
      <c r="E20" s="27"/>
      <c r="F20" s="20" t="s">
        <v>51</v>
      </c>
      <c r="G20" s="43" t="s">
        <v>63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1:27" ht="15.75">
      <c r="A21" s="33"/>
      <c r="D21" s="27"/>
      <c r="E21" s="27"/>
      <c r="F21" s="11" t="s">
        <v>39</v>
      </c>
      <c r="G21" s="42" t="s">
        <v>46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>
      <c r="A22" s="33"/>
      <c r="D22" s="27"/>
      <c r="E22" s="27"/>
      <c r="F22" s="11" t="s">
        <v>40</v>
      </c>
      <c r="G22" s="44" t="s">
        <v>45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5.75">
      <c r="A23" s="33"/>
      <c r="F23" s="11" t="s">
        <v>41</v>
      </c>
      <c r="G23" s="42" t="s">
        <v>44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>
      <c r="A24" s="33"/>
      <c r="F24" s="11" t="s">
        <v>42</v>
      </c>
      <c r="G24" s="44" t="s">
        <v>43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15.75">
      <c r="F25" s="11" t="s">
        <v>52</v>
      </c>
      <c r="G25" s="42" t="s">
        <v>57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5.75">
      <c r="F26" s="11" t="s">
        <v>53</v>
      </c>
      <c r="G26" s="42" t="s">
        <v>58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5.75">
      <c r="F27" s="11" t="s">
        <v>54</v>
      </c>
      <c r="G27" s="42" t="s">
        <v>59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5.75">
      <c r="F28" s="11" t="s">
        <v>55</v>
      </c>
      <c r="G28" s="42" t="s">
        <v>60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15.75">
      <c r="F29" s="11" t="s">
        <v>56</v>
      </c>
      <c r="G29" s="42" t="s">
        <v>61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5.75">
      <c r="F30" s="11" t="s">
        <v>37</v>
      </c>
      <c r="G30" s="45" t="s">
        <v>64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</sheetData>
  <autoFilter ref="A1:P10">
    <filterColumn colId="7">
      <customFilters>
        <customFilter operator="notEqual" val=" "/>
      </customFilters>
    </filterColumn>
  </autoFilter>
  <hyperlinks>
    <hyperlink ref="Q2" r:id="rId1"/>
  </hyperlinks>
  <pageMargins left="0.7" right="0.7" top="0.75" bottom="0.75" header="0.3" footer="0.3"/>
  <pageSetup paperSize="9" scale="21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zoomScale="80" zoomScaleNormal="80" workbookViewId="0">
      <selection activeCell="A3" sqref="A3"/>
    </sheetView>
  </sheetViews>
  <sheetFormatPr defaultRowHeight="14.25"/>
  <cols>
    <col min="2" max="2" width="10.5" bestFit="1" customWidth="1"/>
    <col min="3" max="3" width="14" bestFit="1" customWidth="1"/>
    <col min="4" max="4" width="14" customWidth="1"/>
    <col min="5" max="5" width="27.5" bestFit="1" customWidth="1"/>
    <col min="6" max="6" width="19.625" customWidth="1"/>
    <col min="7" max="7" width="15.875" bestFit="1" customWidth="1"/>
    <col min="8" max="8" width="55.125" bestFit="1" customWidth="1"/>
    <col min="9" max="9" width="9.625" bestFit="1" customWidth="1"/>
    <col min="10" max="10" width="9.25" bestFit="1" customWidth="1"/>
    <col min="11" max="13" width="9.25" customWidth="1"/>
    <col min="15" max="15" width="8.625" bestFit="1" customWidth="1"/>
  </cols>
  <sheetData>
    <row r="1" spans="1:19" s="15" customFormat="1" ht="55.5" customHeight="1">
      <c r="A1" s="96" t="s">
        <v>0</v>
      </c>
      <c r="B1" s="92" t="s">
        <v>1</v>
      </c>
      <c r="C1" s="92" t="s">
        <v>83</v>
      </c>
      <c r="D1" s="92"/>
      <c r="E1" s="92" t="s">
        <v>9</v>
      </c>
      <c r="F1" s="92" t="s">
        <v>6</v>
      </c>
      <c r="G1" s="76" t="s">
        <v>10</v>
      </c>
      <c r="H1" s="92" t="s">
        <v>2</v>
      </c>
      <c r="I1" s="92" t="s">
        <v>4</v>
      </c>
      <c r="J1" s="92" t="s">
        <v>397</v>
      </c>
      <c r="K1" s="92" t="s">
        <v>459</v>
      </c>
      <c r="L1" s="92"/>
      <c r="M1" s="92" t="s">
        <v>460</v>
      </c>
      <c r="N1" s="92" t="s">
        <v>411</v>
      </c>
      <c r="O1" s="92" t="s">
        <v>398</v>
      </c>
      <c r="P1" s="92" t="s">
        <v>399</v>
      </c>
      <c r="Q1" s="92" t="s">
        <v>400</v>
      </c>
      <c r="R1" s="15" t="s">
        <v>381</v>
      </c>
      <c r="S1" s="15" t="s">
        <v>424</v>
      </c>
    </row>
    <row r="2" spans="1:19" ht="15" customHeight="1">
      <c r="A2" s="11" t="s">
        <v>475</v>
      </c>
      <c r="B2" s="138" t="s">
        <v>383</v>
      </c>
      <c r="C2" s="119" t="s">
        <v>382</v>
      </c>
      <c r="D2" s="119" t="s">
        <v>412</v>
      </c>
      <c r="E2" s="119" t="s">
        <v>385</v>
      </c>
      <c r="F2" s="127" t="s">
        <v>386</v>
      </c>
      <c r="G2" s="120" t="s">
        <v>388</v>
      </c>
      <c r="H2" s="11" t="s">
        <v>396</v>
      </c>
      <c r="I2" s="11" t="s">
        <v>23</v>
      </c>
      <c r="J2" s="11">
        <f>G11+F12+F13+F14</f>
        <v>137740</v>
      </c>
      <c r="K2" s="11">
        <v>89900</v>
      </c>
      <c r="L2" s="11">
        <v>92000</v>
      </c>
      <c r="M2" s="138">
        <f>L2+P2</f>
        <v>103300</v>
      </c>
      <c r="N2" s="11">
        <v>76700</v>
      </c>
      <c r="O2" s="11">
        <v>78900</v>
      </c>
      <c r="P2" s="11">
        <v>11300</v>
      </c>
      <c r="Q2" s="11">
        <f>O2+P2</f>
        <v>90200</v>
      </c>
      <c r="R2" s="129" t="s">
        <v>75</v>
      </c>
      <c r="S2" s="123" t="s">
        <v>435</v>
      </c>
    </row>
    <row r="3" spans="1:19" ht="15">
      <c r="A3" s="11">
        <v>33</v>
      </c>
      <c r="B3" s="11" t="s">
        <v>384</v>
      </c>
      <c r="C3" s="119" t="s">
        <v>382</v>
      </c>
      <c r="D3" s="119" t="s">
        <v>412</v>
      </c>
      <c r="E3" s="119" t="s">
        <v>385</v>
      </c>
      <c r="F3" s="126" t="s">
        <v>387</v>
      </c>
      <c r="G3" s="120" t="s">
        <v>388</v>
      </c>
      <c r="H3" s="11" t="s">
        <v>396</v>
      </c>
      <c r="I3" s="11" t="s">
        <v>23</v>
      </c>
      <c r="J3" s="11">
        <v>137740</v>
      </c>
      <c r="K3" s="11">
        <v>89900</v>
      </c>
      <c r="L3" s="11">
        <v>92000</v>
      </c>
      <c r="M3" s="138">
        <f>L3+P3</f>
        <v>103300</v>
      </c>
      <c r="N3" s="11">
        <v>76700</v>
      </c>
      <c r="O3" s="11">
        <v>78900</v>
      </c>
      <c r="P3" s="11">
        <v>11300</v>
      </c>
      <c r="Q3" s="11">
        <f>O3+P3</f>
        <v>90200</v>
      </c>
      <c r="R3" s="129" t="s">
        <v>75</v>
      </c>
      <c r="S3" s="123" t="s">
        <v>436</v>
      </c>
    </row>
    <row r="4" spans="1:19" ht="17.25" customHeight="1"/>
    <row r="5" spans="1:19" ht="17.25" customHeight="1"/>
    <row r="6" spans="1:19" ht="17.25" customHeight="1"/>
    <row r="9" spans="1:19">
      <c r="B9" t="s">
        <v>391</v>
      </c>
    </row>
    <row r="10" spans="1:19">
      <c r="B10">
        <v>33</v>
      </c>
      <c r="C10" t="s">
        <v>392</v>
      </c>
    </row>
    <row r="11" spans="1:19">
      <c r="B11">
        <v>42</v>
      </c>
      <c r="C11" t="s">
        <v>393</v>
      </c>
      <c r="G11">
        <v>131990</v>
      </c>
    </row>
    <row r="12" spans="1:19">
      <c r="B12">
        <v>48</v>
      </c>
      <c r="C12" t="s">
        <v>394</v>
      </c>
      <c r="F12">
        <v>400</v>
      </c>
      <c r="G12" t="s">
        <v>52</v>
      </c>
      <c r="H12" t="s">
        <v>401</v>
      </c>
    </row>
    <row r="13" spans="1:19">
      <c r="B13">
        <v>58</v>
      </c>
      <c r="C13" t="s">
        <v>395</v>
      </c>
      <c r="F13">
        <v>4000</v>
      </c>
      <c r="G13" t="s">
        <v>389</v>
      </c>
      <c r="H13" t="s">
        <v>402</v>
      </c>
    </row>
    <row r="14" spans="1:19" ht="114">
      <c r="F14">
        <v>1350</v>
      </c>
      <c r="G14" t="s">
        <v>390</v>
      </c>
      <c r="H14" s="118" t="s">
        <v>403</v>
      </c>
    </row>
    <row r="16" spans="1:19" ht="15">
      <c r="H16" s="18" t="s">
        <v>413</v>
      </c>
    </row>
    <row r="17" spans="8:8" ht="21">
      <c r="H17" s="90" t="s">
        <v>112</v>
      </c>
    </row>
    <row r="18" spans="8:8">
      <c r="H18" s="90" t="s">
        <v>113</v>
      </c>
    </row>
    <row r="19" spans="8:8">
      <c r="H19" s="90" t="s">
        <v>114</v>
      </c>
    </row>
    <row r="20" spans="8:8" ht="21">
      <c r="H20" s="90" t="s">
        <v>115</v>
      </c>
    </row>
    <row r="21" spans="8:8">
      <c r="H21" s="90" t="s">
        <v>152</v>
      </c>
    </row>
    <row r="22" spans="8:8">
      <c r="H22" s="90" t="s">
        <v>117</v>
      </c>
    </row>
    <row r="23" spans="8:8">
      <c r="H23" s="90" t="s">
        <v>404</v>
      </c>
    </row>
    <row r="24" spans="8:8">
      <c r="H24" s="90" t="s">
        <v>120</v>
      </c>
    </row>
    <row r="25" spans="8:8">
      <c r="H25" s="90" t="s">
        <v>121</v>
      </c>
    </row>
    <row r="26" spans="8:8" ht="21">
      <c r="H26" s="90" t="s">
        <v>123</v>
      </c>
    </row>
    <row r="27" spans="8:8" ht="21">
      <c r="H27" s="90" t="s">
        <v>124</v>
      </c>
    </row>
    <row r="28" spans="8:8">
      <c r="H28" s="90" t="s">
        <v>126</v>
      </c>
    </row>
    <row r="29" spans="8:8">
      <c r="H29" s="90" t="s">
        <v>128</v>
      </c>
    </row>
    <row r="30" spans="8:8">
      <c r="H30" s="90" t="s">
        <v>405</v>
      </c>
    </row>
    <row r="31" spans="8:8">
      <c r="H31" s="90" t="s">
        <v>130</v>
      </c>
    </row>
    <row r="32" spans="8:8">
      <c r="H32" s="90" t="s">
        <v>131</v>
      </c>
    </row>
    <row r="33" spans="8:8" ht="21">
      <c r="H33" s="90" t="s">
        <v>406</v>
      </c>
    </row>
    <row r="34" spans="8:8">
      <c r="H34" s="90" t="s">
        <v>133</v>
      </c>
    </row>
    <row r="35" spans="8:8">
      <c r="H35" s="90" t="s">
        <v>407</v>
      </c>
    </row>
    <row r="36" spans="8:8">
      <c r="H36" s="90" t="s">
        <v>408</v>
      </c>
    </row>
    <row r="37" spans="8:8">
      <c r="H37" s="90" t="s">
        <v>137</v>
      </c>
    </row>
    <row r="38" spans="8:8" ht="31.5">
      <c r="H38" s="90" t="s">
        <v>136</v>
      </c>
    </row>
    <row r="39" spans="8:8" ht="21">
      <c r="H39" s="90" t="s">
        <v>139</v>
      </c>
    </row>
    <row r="40" spans="8:8">
      <c r="H40" s="90" t="s">
        <v>409</v>
      </c>
    </row>
    <row r="41" spans="8:8">
      <c r="H41" s="90" t="s">
        <v>410</v>
      </c>
    </row>
    <row r="42" spans="8:8">
      <c r="H42" s="90" t="s">
        <v>138</v>
      </c>
    </row>
    <row r="43" spans="8:8">
      <c r="H43" s="90" t="s">
        <v>147</v>
      </c>
    </row>
    <row r="44" spans="8:8">
      <c r="H44" s="90" t="s">
        <v>148</v>
      </c>
    </row>
    <row r="45" spans="8:8" ht="15">
      <c r="H45" s="91"/>
    </row>
  </sheetData>
  <conditionalFormatting sqref="C2:C3 E2:E3">
    <cfRule type="expression" dxfId="56" priority="16" stopIfTrue="1">
      <formula>#REF!="Objęty promocją wg. Biuletynu 2870"</formula>
    </cfRule>
  </conditionalFormatting>
  <conditionalFormatting sqref="F2:F3">
    <cfRule type="expression" dxfId="55" priority="15" stopIfTrue="1">
      <formula>#REF!="Objęty promocją wg. Biuletynu 2870"</formula>
    </cfRule>
  </conditionalFormatting>
  <conditionalFormatting sqref="G2:G3">
    <cfRule type="expression" dxfId="54" priority="12" stopIfTrue="1">
      <formula>#REF!="Objęty promocją wg. Biuletynu 2870"</formula>
    </cfRule>
  </conditionalFormatting>
  <conditionalFormatting sqref="G2:G3">
    <cfRule type="cellIs" dxfId="53" priority="13" stopIfTrue="1" operator="equal">
      <formula>0</formula>
    </cfRule>
    <cfRule type="expression" dxfId="52" priority="14" stopIfTrue="1">
      <formula>$G2=0</formula>
    </cfRule>
  </conditionalFormatting>
  <conditionalFormatting sqref="D2:D3">
    <cfRule type="expression" dxfId="51" priority="10" stopIfTrue="1">
      <formula>#REF!="Objęty promocją wg. Biuletynu 2870"</formula>
    </cfRule>
  </conditionalFormatting>
  <hyperlinks>
    <hyperlink ref="S2" r:id="rId1"/>
    <hyperlink ref="S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B1" zoomScale="80" zoomScaleNormal="80" workbookViewId="0">
      <selection activeCell="E7" sqref="E7:E8"/>
    </sheetView>
  </sheetViews>
  <sheetFormatPr defaultRowHeight="14.25"/>
  <cols>
    <col min="2" max="2" width="10.5" bestFit="1" customWidth="1"/>
    <col min="3" max="3" width="9.625" bestFit="1" customWidth="1"/>
    <col min="4" max="4" width="27.5" bestFit="1" customWidth="1"/>
    <col min="5" max="5" width="17.25" bestFit="1" customWidth="1"/>
    <col min="6" max="6" width="35.25" customWidth="1"/>
    <col min="7" max="7" width="50.25" bestFit="1" customWidth="1"/>
    <col min="8" max="8" width="37.625" customWidth="1"/>
    <col min="9" max="9" width="20.875" customWidth="1"/>
    <col min="10" max="10" width="21.25" bestFit="1" customWidth="1"/>
    <col min="11" max="11" width="17.875" customWidth="1"/>
  </cols>
  <sheetData>
    <row r="1" spans="1:14" s="15" customFormat="1" ht="42" customHeight="1">
      <c r="A1" s="26" t="s">
        <v>0</v>
      </c>
      <c r="B1" s="10" t="s">
        <v>1</v>
      </c>
      <c r="C1" s="10" t="s">
        <v>83</v>
      </c>
      <c r="D1" s="10" t="s">
        <v>9</v>
      </c>
      <c r="E1" s="10" t="s">
        <v>6</v>
      </c>
      <c r="F1" s="76" t="s">
        <v>10</v>
      </c>
      <c r="G1" s="10" t="s">
        <v>2</v>
      </c>
      <c r="H1" s="10" t="s">
        <v>4</v>
      </c>
      <c r="I1" s="10" t="s">
        <v>491</v>
      </c>
      <c r="J1" s="10" t="s">
        <v>3</v>
      </c>
      <c r="K1" s="10" t="s">
        <v>499</v>
      </c>
      <c r="L1" s="10" t="s">
        <v>82</v>
      </c>
      <c r="M1" s="10" t="s">
        <v>417</v>
      </c>
      <c r="N1" s="15" t="s">
        <v>381</v>
      </c>
    </row>
    <row r="2" spans="1:14" ht="15.75">
      <c r="A2" s="133" t="s">
        <v>476</v>
      </c>
      <c r="B2" s="143" t="s">
        <v>452</v>
      </c>
      <c r="C2" s="131" t="s">
        <v>415</v>
      </c>
      <c r="D2" s="117" t="s">
        <v>416</v>
      </c>
      <c r="E2" s="132" t="s">
        <v>444</v>
      </c>
      <c r="F2" t="s">
        <v>451</v>
      </c>
      <c r="G2" t="s">
        <v>482</v>
      </c>
      <c r="H2" t="s">
        <v>23</v>
      </c>
      <c r="I2" s="145">
        <f>G11+J17+J22+J24+J27</f>
        <v>139090</v>
      </c>
      <c r="J2" s="145">
        <v>45010</v>
      </c>
      <c r="K2">
        <v>78600</v>
      </c>
      <c r="M2" t="e">
        <f>#REF!+#REF!</f>
        <v>#REF!</v>
      </c>
    </row>
    <row r="3" spans="1:14" ht="15">
      <c r="A3" s="133" t="s">
        <v>476</v>
      </c>
      <c r="B3" s="18" t="s">
        <v>454</v>
      </c>
      <c r="C3" s="131" t="s">
        <v>415</v>
      </c>
      <c r="D3" s="117" t="s">
        <v>416</v>
      </c>
      <c r="E3" s="135" t="s">
        <v>455</v>
      </c>
      <c r="F3" s="134" t="s">
        <v>453</v>
      </c>
      <c r="G3" t="s">
        <v>495</v>
      </c>
      <c r="H3" t="s">
        <v>23</v>
      </c>
      <c r="I3">
        <f>130790+1500+800+8250+1350</f>
        <v>142690</v>
      </c>
      <c r="J3">
        <v>27800</v>
      </c>
      <c r="K3">
        <v>80600</v>
      </c>
    </row>
    <row r="4" spans="1:14" ht="15">
      <c r="A4" s="133" t="s">
        <v>476</v>
      </c>
      <c r="B4" s="18" t="s">
        <v>463</v>
      </c>
      <c r="C4" s="131" t="s">
        <v>415</v>
      </c>
      <c r="D4" s="117" t="s">
        <v>416</v>
      </c>
      <c r="E4" s="133" t="s">
        <v>466</v>
      </c>
      <c r="F4" s="134" t="s">
        <v>414</v>
      </c>
      <c r="G4" t="s">
        <v>482</v>
      </c>
      <c r="H4" t="s">
        <v>7</v>
      </c>
      <c r="I4">
        <f>130760+8250+1350</f>
        <v>140360</v>
      </c>
      <c r="J4" t="s">
        <v>496</v>
      </c>
      <c r="K4">
        <v>79300</v>
      </c>
    </row>
    <row r="5" spans="1:14" ht="15">
      <c r="A5" s="133" t="s">
        <v>476</v>
      </c>
      <c r="B5" s="18" t="s">
        <v>464</v>
      </c>
      <c r="C5" s="131" t="s">
        <v>415</v>
      </c>
      <c r="D5" s="117" t="s">
        <v>416</v>
      </c>
      <c r="E5" s="133" t="s">
        <v>467</v>
      </c>
      <c r="F5" s="134" t="s">
        <v>414</v>
      </c>
      <c r="G5" t="s">
        <v>482</v>
      </c>
      <c r="H5" t="s">
        <v>23</v>
      </c>
      <c r="I5">
        <f>I4</f>
        <v>140360</v>
      </c>
      <c r="J5">
        <v>42060</v>
      </c>
      <c r="K5">
        <v>79300</v>
      </c>
    </row>
    <row r="6" spans="1:14" ht="15">
      <c r="B6" s="18" t="s">
        <v>465</v>
      </c>
      <c r="C6" s="131" t="s">
        <v>415</v>
      </c>
      <c r="D6" s="117" t="s">
        <v>416</v>
      </c>
      <c r="E6" s="133" t="s">
        <v>468</v>
      </c>
      <c r="F6" s="134" t="s">
        <v>414</v>
      </c>
      <c r="G6" t="s">
        <v>482</v>
      </c>
      <c r="H6" t="s">
        <v>23</v>
      </c>
      <c r="I6">
        <f>I4</f>
        <v>140360</v>
      </c>
      <c r="J6">
        <v>45010</v>
      </c>
      <c r="K6">
        <v>79300</v>
      </c>
    </row>
    <row r="7" spans="1:14" ht="15">
      <c r="B7" s="144" t="s">
        <v>480</v>
      </c>
      <c r="C7" s="131" t="s">
        <v>415</v>
      </c>
      <c r="D7" s="117" t="s">
        <v>416</v>
      </c>
      <c r="E7" s="132" t="s">
        <v>478</v>
      </c>
      <c r="F7" s="144" t="s">
        <v>477</v>
      </c>
      <c r="G7" t="s">
        <v>498</v>
      </c>
      <c r="H7" t="s">
        <v>7</v>
      </c>
      <c r="I7">
        <f>130790+1500+3600+300+500+450+800+8250+2000+1350</f>
        <v>149540</v>
      </c>
      <c r="J7">
        <v>36835</v>
      </c>
      <c r="K7">
        <v>84400</v>
      </c>
    </row>
    <row r="8" spans="1:14" ht="15.75" customHeight="1">
      <c r="B8" s="144" t="s">
        <v>481</v>
      </c>
      <c r="C8" s="131" t="s">
        <v>415</v>
      </c>
      <c r="D8" s="117" t="s">
        <v>416</v>
      </c>
      <c r="E8" s="132" t="s">
        <v>479</v>
      </c>
      <c r="F8" s="144" t="s">
        <v>477</v>
      </c>
      <c r="G8" t="s">
        <v>497</v>
      </c>
      <c r="H8" t="s">
        <v>7</v>
      </c>
      <c r="I8">
        <f>130790+1500+3600+300+500+450+800+8250+2000+1350</f>
        <v>149540</v>
      </c>
      <c r="J8">
        <v>28830</v>
      </c>
      <c r="K8">
        <v>84400</v>
      </c>
    </row>
    <row r="10" spans="1:14">
      <c r="G10">
        <v>135490</v>
      </c>
      <c r="H10" t="s">
        <v>483</v>
      </c>
    </row>
    <row r="11" spans="1:14">
      <c r="G11">
        <v>130790</v>
      </c>
      <c r="H11" t="s">
        <v>484</v>
      </c>
    </row>
    <row r="12" spans="1:14">
      <c r="F12" t="s">
        <v>418</v>
      </c>
      <c r="H12" t="s">
        <v>65</v>
      </c>
      <c r="J12">
        <v>8250</v>
      </c>
    </row>
    <row r="13" spans="1:14" ht="158.25" customHeight="1">
      <c r="F13" s="90" t="s">
        <v>112</v>
      </c>
      <c r="H13" s="118" t="s">
        <v>419</v>
      </c>
      <c r="I13" s="118"/>
      <c r="K13" s="118"/>
    </row>
    <row r="14" spans="1:14" ht="21">
      <c r="F14" s="90" t="s">
        <v>113</v>
      </c>
      <c r="H14" t="s">
        <v>390</v>
      </c>
      <c r="J14">
        <v>1350</v>
      </c>
    </row>
    <row r="15" spans="1:14" ht="111.75" customHeight="1">
      <c r="F15" s="90" t="s">
        <v>114</v>
      </c>
      <c r="H15" s="118" t="s">
        <v>420</v>
      </c>
      <c r="I15" s="118"/>
    </row>
    <row r="16" spans="1:14" ht="21">
      <c r="F16" s="90" t="s">
        <v>115</v>
      </c>
      <c r="H16" t="s">
        <v>438</v>
      </c>
      <c r="J16">
        <v>350</v>
      </c>
    </row>
    <row r="17" spans="6:10">
      <c r="F17" s="90" t="s">
        <v>152</v>
      </c>
      <c r="H17" t="s">
        <v>440</v>
      </c>
      <c r="J17">
        <v>600</v>
      </c>
    </row>
    <row r="18" spans="6:10">
      <c r="F18" s="90" t="s">
        <v>117</v>
      </c>
      <c r="H18" t="s">
        <v>439</v>
      </c>
    </row>
    <row r="19" spans="6:10">
      <c r="F19" s="90" t="s">
        <v>404</v>
      </c>
      <c r="H19" t="s">
        <v>442</v>
      </c>
      <c r="J19">
        <v>2200</v>
      </c>
    </row>
    <row r="20" spans="6:10">
      <c r="F20" s="90" t="s">
        <v>156</v>
      </c>
      <c r="H20" t="s">
        <v>441</v>
      </c>
    </row>
    <row r="21" spans="6:10">
      <c r="F21" s="90" t="s">
        <v>121</v>
      </c>
    </row>
    <row r="22" spans="6:10" ht="21">
      <c r="F22" s="90" t="s">
        <v>123</v>
      </c>
      <c r="H22" t="s">
        <v>50</v>
      </c>
      <c r="J22">
        <v>5400</v>
      </c>
    </row>
    <row r="23" spans="6:10" ht="228">
      <c r="F23" s="90" t="s">
        <v>124</v>
      </c>
      <c r="H23" s="118" t="s">
        <v>443</v>
      </c>
      <c r="I23" s="118"/>
    </row>
    <row r="24" spans="6:10">
      <c r="F24" s="90" t="s">
        <v>126</v>
      </c>
      <c r="H24" t="s">
        <v>445</v>
      </c>
      <c r="J24">
        <v>1500</v>
      </c>
    </row>
    <row r="25" spans="6:10">
      <c r="F25" s="90" t="s">
        <v>128</v>
      </c>
      <c r="H25" t="s">
        <v>446</v>
      </c>
    </row>
    <row r="26" spans="6:10">
      <c r="F26" s="90" t="s">
        <v>129</v>
      </c>
    </row>
    <row r="27" spans="6:10">
      <c r="F27" s="90" t="s">
        <v>130</v>
      </c>
      <c r="H27" t="s">
        <v>447</v>
      </c>
      <c r="J27">
        <v>800</v>
      </c>
    </row>
    <row r="28" spans="6:10">
      <c r="F28" s="90" t="s">
        <v>131</v>
      </c>
      <c r="H28" t="s">
        <v>448</v>
      </c>
    </row>
    <row r="29" spans="6:10" ht="31.5">
      <c r="F29" s="90" t="s">
        <v>406</v>
      </c>
    </row>
    <row r="30" spans="6:10">
      <c r="F30" s="90" t="s">
        <v>133</v>
      </c>
      <c r="H30" t="s">
        <v>449</v>
      </c>
      <c r="J30">
        <v>600</v>
      </c>
    </row>
    <row r="31" spans="6:10" ht="21">
      <c r="F31" s="90" t="s">
        <v>421</v>
      </c>
      <c r="H31" t="s">
        <v>450</v>
      </c>
    </row>
    <row r="32" spans="6:10" ht="21">
      <c r="F32" s="90" t="s">
        <v>138</v>
      </c>
      <c r="H32" t="s">
        <v>485</v>
      </c>
      <c r="J32">
        <v>500</v>
      </c>
    </row>
    <row r="33" spans="6:10">
      <c r="F33" s="90" t="s">
        <v>408</v>
      </c>
      <c r="H33" t="s">
        <v>490</v>
      </c>
    </row>
    <row r="34" spans="6:10">
      <c r="F34" s="90" t="s">
        <v>410</v>
      </c>
      <c r="H34" t="s">
        <v>486</v>
      </c>
      <c r="J34">
        <v>450</v>
      </c>
    </row>
    <row r="35" spans="6:10" ht="52.5">
      <c r="F35" s="90" t="s">
        <v>136</v>
      </c>
      <c r="H35" t="s">
        <v>489</v>
      </c>
    </row>
    <row r="36" spans="6:10" ht="21">
      <c r="F36" s="90" t="s">
        <v>139</v>
      </c>
      <c r="H36" t="s">
        <v>447</v>
      </c>
      <c r="J36">
        <v>800</v>
      </c>
    </row>
    <row r="37" spans="6:10">
      <c r="F37" s="90" t="s">
        <v>137</v>
      </c>
      <c r="H37" t="s">
        <v>448</v>
      </c>
    </row>
    <row r="38" spans="6:10">
      <c r="F38" s="90" t="s">
        <v>142</v>
      </c>
      <c r="H38" t="s">
        <v>487</v>
      </c>
    </row>
    <row r="39" spans="6:10" ht="36.75" customHeight="1">
      <c r="F39" s="90" t="s">
        <v>147</v>
      </c>
      <c r="H39" s="118" t="s">
        <v>109</v>
      </c>
      <c r="I39" s="118"/>
      <c r="J39">
        <v>3600</v>
      </c>
    </row>
    <row r="40" spans="6:10">
      <c r="F40" s="90" t="s">
        <v>148</v>
      </c>
      <c r="H40" t="s">
        <v>488</v>
      </c>
    </row>
    <row r="41" spans="6:10" ht="15">
      <c r="F41" s="91"/>
      <c r="H41" t="s">
        <v>58</v>
      </c>
    </row>
    <row r="43" spans="6:10">
      <c r="H43" t="s">
        <v>492</v>
      </c>
      <c r="J43">
        <v>300</v>
      </c>
    </row>
    <row r="44" spans="6:10" ht="38.25" customHeight="1">
      <c r="H44" s="118" t="s">
        <v>493</v>
      </c>
    </row>
    <row r="47" spans="6:10">
      <c r="H47" t="s">
        <v>494</v>
      </c>
      <c r="J47">
        <v>2000</v>
      </c>
    </row>
  </sheetData>
  <autoFilter ref="A1:N6"/>
  <conditionalFormatting sqref="C2">
    <cfRule type="expression" dxfId="50" priority="44" stopIfTrue="1">
      <formula>#REF!="Objęty promocją wg. Biuletynu 2870"</formula>
    </cfRule>
  </conditionalFormatting>
  <conditionalFormatting sqref="A2:A4">
    <cfRule type="expression" dxfId="49" priority="37" stopIfTrue="1">
      <formula>#REF!="Objęty promocją wg. Biuletynu 2870"</formula>
    </cfRule>
  </conditionalFormatting>
  <conditionalFormatting sqref="A2:A4">
    <cfRule type="cellIs" dxfId="48" priority="38" stopIfTrue="1" operator="equal">
      <formula>0</formula>
    </cfRule>
    <cfRule type="expression" dxfId="47" priority="39" stopIfTrue="1">
      <formula>$F2=0</formula>
    </cfRule>
  </conditionalFormatting>
  <conditionalFormatting sqref="B2">
    <cfRule type="expression" dxfId="46" priority="23" stopIfTrue="1">
      <formula>#REF!="Objęty promocją wg. Biuletynu 2870"</formula>
    </cfRule>
  </conditionalFormatting>
  <conditionalFormatting sqref="B2">
    <cfRule type="cellIs" dxfId="45" priority="24" stopIfTrue="1" operator="equal">
      <formula>0</formula>
    </cfRule>
    <cfRule type="expression" dxfId="44" priority="25" stopIfTrue="1">
      <formula>$F2=0</formula>
    </cfRule>
  </conditionalFormatting>
  <conditionalFormatting sqref="D2">
    <cfRule type="expression" dxfId="43" priority="22" stopIfTrue="1">
      <formula>#REF!="Objęty promocją wg. Biuletynu 2870"</formula>
    </cfRule>
  </conditionalFormatting>
  <conditionalFormatting sqref="F3">
    <cfRule type="expression" dxfId="42" priority="19" stopIfTrue="1">
      <formula>#REF!="Objęty promocją wg. Biuletynu 2870"</formula>
    </cfRule>
  </conditionalFormatting>
  <conditionalFormatting sqref="F3">
    <cfRule type="cellIs" dxfId="41" priority="20" stopIfTrue="1" operator="equal">
      <formula>0</formula>
    </cfRule>
    <cfRule type="expression" dxfId="40" priority="21" stopIfTrue="1">
      <formula>$F3=0</formula>
    </cfRule>
  </conditionalFormatting>
  <conditionalFormatting sqref="C3:C8">
    <cfRule type="expression" dxfId="39" priority="18" stopIfTrue="1">
      <formula>#REF!="Objęty promocją wg. Biuletynu 2870"</formula>
    </cfRule>
  </conditionalFormatting>
  <conditionalFormatting sqref="D3:D8">
    <cfRule type="expression" dxfId="38" priority="17" stopIfTrue="1">
      <formula>#REF!="Objęty promocją wg. Biuletynu 2870"</formula>
    </cfRule>
  </conditionalFormatting>
  <conditionalFormatting sqref="E3">
    <cfRule type="expression" dxfId="37" priority="16" stopIfTrue="1">
      <formula>#REF!="Objęty promocją wg. Biuletynu 2870"</formula>
    </cfRule>
  </conditionalFormatting>
  <conditionalFormatting sqref="F4:F6">
    <cfRule type="expression" dxfId="36" priority="5" stopIfTrue="1">
      <formula>#REF!="Objęty promocją wg. Biuletynu 2870"</formula>
    </cfRule>
  </conditionalFormatting>
  <conditionalFormatting sqref="F4:F6">
    <cfRule type="cellIs" dxfId="35" priority="6" stopIfTrue="1" operator="equal">
      <formula>0</formula>
    </cfRule>
    <cfRule type="expression" dxfId="34" priority="7" stopIfTrue="1">
      <formula>$F4=0</formula>
    </cfRule>
  </conditionalFormatting>
  <conditionalFormatting sqref="E4:E6">
    <cfRule type="expression" dxfId="33" priority="4" stopIfTrue="1">
      <formula>#REF!="Objęty promocją wg. Biuletynu 2870"</formula>
    </cfRule>
  </conditionalFormatting>
  <conditionalFormatting sqref="A5">
    <cfRule type="expression" dxfId="32" priority="1" stopIfTrue="1">
      <formula>#REF!="Objęty promocją wg. Biuletynu 2870"</formula>
    </cfRule>
  </conditionalFormatting>
  <conditionalFormatting sqref="A5">
    <cfRule type="cellIs" dxfId="31" priority="2" stopIfTrue="1" operator="equal">
      <formula>0</formula>
    </cfRule>
    <cfRule type="expression" dxfId="30" priority="3" stopIfTrue="1">
      <formula>$F5=0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D1" workbookViewId="0">
      <selection activeCell="F5" sqref="F5"/>
    </sheetView>
  </sheetViews>
  <sheetFormatPr defaultRowHeight="14.25"/>
  <cols>
    <col min="3" max="3" width="32" bestFit="1" customWidth="1"/>
    <col min="4" max="4" width="27.875" bestFit="1" customWidth="1"/>
    <col min="5" max="5" width="10.5" bestFit="1" customWidth="1"/>
    <col min="6" max="6" width="17.875" bestFit="1" customWidth="1"/>
    <col min="7" max="7" width="24" customWidth="1"/>
    <col min="9" max="11" width="13.375" customWidth="1"/>
    <col min="12" max="12" width="10.75" customWidth="1"/>
    <col min="16" max="16" width="49.625" bestFit="1" customWidth="1"/>
  </cols>
  <sheetData>
    <row r="1" spans="1:16" s="15" customFormat="1" ht="42" customHeight="1">
      <c r="A1" s="103" t="s">
        <v>0</v>
      </c>
      <c r="B1" s="103" t="s">
        <v>83</v>
      </c>
      <c r="C1" s="103" t="s">
        <v>86</v>
      </c>
      <c r="D1" s="103" t="s">
        <v>89</v>
      </c>
      <c r="E1" s="103" t="s">
        <v>1</v>
      </c>
      <c r="F1" s="103" t="s">
        <v>6</v>
      </c>
      <c r="G1" s="103" t="s">
        <v>5</v>
      </c>
      <c r="H1" s="102" t="s">
        <v>12</v>
      </c>
      <c r="I1" s="103" t="s">
        <v>259</v>
      </c>
      <c r="J1" s="103" t="s">
        <v>458</v>
      </c>
      <c r="K1" s="103">
        <v>104000</v>
      </c>
      <c r="L1" s="103" t="s">
        <v>260</v>
      </c>
      <c r="M1" s="107" t="s">
        <v>261</v>
      </c>
      <c r="N1" s="107" t="s">
        <v>374</v>
      </c>
      <c r="O1" s="15" t="s">
        <v>422</v>
      </c>
      <c r="P1" s="15" t="s">
        <v>424</v>
      </c>
    </row>
    <row r="2" spans="1:16" ht="15">
      <c r="A2" s="11">
        <v>38</v>
      </c>
      <c r="B2" s="86" t="s">
        <v>84</v>
      </c>
      <c r="C2" s="86" t="s">
        <v>97</v>
      </c>
      <c r="D2" s="128" t="s">
        <v>90</v>
      </c>
      <c r="E2" s="11" t="s">
        <v>91</v>
      </c>
      <c r="F2" s="127" t="s">
        <v>94</v>
      </c>
      <c r="G2" s="88" t="s">
        <v>99</v>
      </c>
      <c r="H2" s="11">
        <v>145340</v>
      </c>
      <c r="I2" s="11">
        <f>H2+E11+E12+E13</f>
        <v>156290</v>
      </c>
      <c r="J2" s="11">
        <v>102000</v>
      </c>
      <c r="K2" s="138">
        <v>104000</v>
      </c>
      <c r="L2" s="93">
        <v>97000</v>
      </c>
      <c r="M2" s="93">
        <v>99000</v>
      </c>
      <c r="N2" s="11">
        <v>2020</v>
      </c>
      <c r="O2" s="129" t="s">
        <v>75</v>
      </c>
      <c r="P2" s="123" t="s">
        <v>425</v>
      </c>
    </row>
    <row r="3" spans="1:16" ht="15">
      <c r="A3" s="11">
        <v>48</v>
      </c>
      <c r="B3" s="86" t="s">
        <v>85</v>
      </c>
      <c r="C3" s="86" t="s">
        <v>98</v>
      </c>
      <c r="D3" s="88" t="s">
        <v>90</v>
      </c>
      <c r="E3" s="11" t="s">
        <v>92</v>
      </c>
      <c r="F3" s="122" t="s">
        <v>95</v>
      </c>
      <c r="G3" s="88" t="s">
        <v>100</v>
      </c>
      <c r="H3" s="11">
        <v>135240</v>
      </c>
      <c r="I3" s="11">
        <f>H3+E11+E13</f>
        <v>144390</v>
      </c>
      <c r="J3" s="11">
        <v>88000</v>
      </c>
      <c r="K3" s="138">
        <v>89900</v>
      </c>
      <c r="L3" s="93">
        <v>80400</v>
      </c>
      <c r="M3" s="11">
        <v>82400</v>
      </c>
      <c r="N3" s="11">
        <v>2020</v>
      </c>
      <c r="O3" s="129" t="s">
        <v>75</v>
      </c>
      <c r="P3" s="123" t="s">
        <v>434</v>
      </c>
    </row>
    <row r="4" spans="1:16" ht="15">
      <c r="A4" s="11">
        <v>48</v>
      </c>
      <c r="B4" s="86" t="s">
        <v>85</v>
      </c>
      <c r="C4" s="142" t="s">
        <v>472</v>
      </c>
      <c r="D4" s="88" t="s">
        <v>90</v>
      </c>
      <c r="E4" s="11" t="s">
        <v>93</v>
      </c>
      <c r="F4" s="86" t="s">
        <v>96</v>
      </c>
      <c r="G4" s="88" t="s">
        <v>100</v>
      </c>
      <c r="H4" s="11">
        <v>135240</v>
      </c>
      <c r="I4" s="11">
        <v>144390</v>
      </c>
      <c r="J4" s="11">
        <v>88000</v>
      </c>
      <c r="K4" s="138">
        <v>89900</v>
      </c>
      <c r="L4" s="11">
        <v>80400</v>
      </c>
      <c r="M4" s="11">
        <v>82400</v>
      </c>
      <c r="N4" s="11">
        <v>2020</v>
      </c>
      <c r="O4" s="129" t="s">
        <v>75</v>
      </c>
      <c r="P4" s="123" t="s">
        <v>434</v>
      </c>
    </row>
    <row r="5" spans="1:16" ht="15">
      <c r="B5" s="134" t="s">
        <v>470</v>
      </c>
      <c r="C5" s="142" t="s">
        <v>473</v>
      </c>
      <c r="D5" s="134" t="s">
        <v>385</v>
      </c>
      <c r="E5" t="s">
        <v>469</v>
      </c>
      <c r="F5" s="133" t="s">
        <v>474</v>
      </c>
      <c r="G5" t="s">
        <v>471</v>
      </c>
    </row>
    <row r="6" spans="1:16">
      <c r="K6">
        <v>86700</v>
      </c>
    </row>
    <row r="11" spans="1:16">
      <c r="E11">
        <v>300</v>
      </c>
      <c r="F11" t="s">
        <v>101</v>
      </c>
      <c r="G11" t="s">
        <v>102</v>
      </c>
    </row>
    <row r="12" spans="1:16">
      <c r="E12">
        <v>1800</v>
      </c>
      <c r="F12" t="s">
        <v>42</v>
      </c>
      <c r="G12" t="s">
        <v>111</v>
      </c>
    </row>
    <row r="13" spans="1:16">
      <c r="E13">
        <v>8850</v>
      </c>
      <c r="F13" t="s">
        <v>103</v>
      </c>
      <c r="G13" t="s">
        <v>107</v>
      </c>
    </row>
    <row r="14" spans="1:16">
      <c r="G14" t="s">
        <v>108</v>
      </c>
    </row>
    <row r="15" spans="1:16">
      <c r="G15" t="s">
        <v>109</v>
      </c>
    </row>
    <row r="16" spans="1:16">
      <c r="G16" t="s">
        <v>104</v>
      </c>
    </row>
    <row r="17" spans="3:7">
      <c r="G17" t="s">
        <v>105</v>
      </c>
    </row>
    <row r="18" spans="3:7">
      <c r="G18" t="s">
        <v>106</v>
      </c>
    </row>
    <row r="19" spans="3:7">
      <c r="G19" t="s">
        <v>110</v>
      </c>
    </row>
    <row r="24" spans="3:7" ht="15">
      <c r="C24" s="18" t="s">
        <v>149</v>
      </c>
      <c r="D24" s="18" t="s">
        <v>150</v>
      </c>
    </row>
    <row r="25" spans="3:7" ht="15">
      <c r="C25" s="94"/>
      <c r="D25" s="11"/>
    </row>
    <row r="26" spans="3:7" ht="31.5">
      <c r="C26" s="90" t="s">
        <v>112</v>
      </c>
      <c r="D26" s="95" t="s">
        <v>151</v>
      </c>
      <c r="G26">
        <f>145340+4800</f>
        <v>150140</v>
      </c>
    </row>
    <row r="27" spans="3:7" ht="21">
      <c r="C27" s="90" t="s">
        <v>113</v>
      </c>
      <c r="D27" s="90" t="s">
        <v>113</v>
      </c>
    </row>
    <row r="28" spans="3:7">
      <c r="C28" s="90" t="s">
        <v>114</v>
      </c>
      <c r="D28" s="90" t="s">
        <v>114</v>
      </c>
    </row>
    <row r="29" spans="3:7" ht="31.5">
      <c r="C29" s="90" t="s">
        <v>115</v>
      </c>
      <c r="D29" s="90" t="s">
        <v>115</v>
      </c>
    </row>
    <row r="30" spans="3:7" ht="42">
      <c r="C30" s="90" t="s">
        <v>116</v>
      </c>
      <c r="D30" s="90" t="s">
        <v>152</v>
      </c>
    </row>
    <row r="31" spans="3:7" ht="21">
      <c r="C31" s="90" t="s">
        <v>117</v>
      </c>
      <c r="D31" s="90" t="s">
        <v>117</v>
      </c>
    </row>
    <row r="32" spans="3:7" ht="21">
      <c r="C32" s="90" t="s">
        <v>118</v>
      </c>
      <c r="D32" s="90" t="s">
        <v>153</v>
      </c>
    </row>
    <row r="33" spans="3:4">
      <c r="C33" s="90" t="s">
        <v>119</v>
      </c>
      <c r="D33" s="90" t="s">
        <v>154</v>
      </c>
    </row>
    <row r="34" spans="3:4">
      <c r="C34" s="90" t="s">
        <v>120</v>
      </c>
      <c r="D34" s="90" t="s">
        <v>155</v>
      </c>
    </row>
    <row r="35" spans="3:4">
      <c r="C35" s="90" t="s">
        <v>121</v>
      </c>
      <c r="D35" s="90" t="s">
        <v>156</v>
      </c>
    </row>
    <row r="36" spans="3:4" ht="21">
      <c r="C36" s="90" t="s">
        <v>122</v>
      </c>
      <c r="D36" s="90" t="s">
        <v>121</v>
      </c>
    </row>
    <row r="37" spans="3:4" ht="21">
      <c r="C37" s="90" t="s">
        <v>123</v>
      </c>
      <c r="D37" s="90" t="s">
        <v>157</v>
      </c>
    </row>
    <row r="38" spans="3:4" ht="31.5">
      <c r="C38" s="90" t="s">
        <v>124</v>
      </c>
      <c r="D38" s="90" t="s">
        <v>123</v>
      </c>
    </row>
    <row r="39" spans="3:4" ht="31.5">
      <c r="C39" s="90" t="s">
        <v>125</v>
      </c>
      <c r="D39" s="90" t="s">
        <v>124</v>
      </c>
    </row>
    <row r="40" spans="3:4" ht="21">
      <c r="C40" s="90" t="s">
        <v>126</v>
      </c>
      <c r="D40" s="90" t="s">
        <v>125</v>
      </c>
    </row>
    <row r="41" spans="3:4">
      <c r="C41" s="90" t="s">
        <v>127</v>
      </c>
      <c r="D41" s="90" t="s">
        <v>126</v>
      </c>
    </row>
    <row r="42" spans="3:4">
      <c r="C42" s="90" t="s">
        <v>128</v>
      </c>
      <c r="D42" s="90" t="s">
        <v>128</v>
      </c>
    </row>
    <row r="43" spans="3:4" ht="21">
      <c r="C43" s="90" t="s">
        <v>129</v>
      </c>
      <c r="D43" s="90" t="s">
        <v>129</v>
      </c>
    </row>
    <row r="44" spans="3:4">
      <c r="C44" s="90" t="s">
        <v>130</v>
      </c>
      <c r="D44" s="90" t="s">
        <v>130</v>
      </c>
    </row>
    <row r="45" spans="3:4">
      <c r="C45" s="90" t="s">
        <v>131</v>
      </c>
      <c r="D45" s="90" t="s">
        <v>131</v>
      </c>
    </row>
    <row r="46" spans="3:4" ht="21">
      <c r="C46" s="90" t="s">
        <v>132</v>
      </c>
      <c r="D46" s="90" t="s">
        <v>132</v>
      </c>
    </row>
    <row r="47" spans="3:4">
      <c r="C47" s="90" t="s">
        <v>133</v>
      </c>
      <c r="D47" s="90" t="s">
        <v>133</v>
      </c>
    </row>
    <row r="48" spans="3:4">
      <c r="C48" s="90" t="s">
        <v>134</v>
      </c>
      <c r="D48" s="90" t="s">
        <v>134</v>
      </c>
    </row>
    <row r="49" spans="3:4" ht="21">
      <c r="C49" s="90" t="s">
        <v>135</v>
      </c>
      <c r="D49" s="90" t="s">
        <v>140</v>
      </c>
    </row>
    <row r="50" spans="3:4" ht="52.5">
      <c r="C50" s="90" t="s">
        <v>136</v>
      </c>
      <c r="D50" s="90" t="s">
        <v>141</v>
      </c>
    </row>
    <row r="51" spans="3:4" ht="21">
      <c r="C51" s="90" t="s">
        <v>137</v>
      </c>
      <c r="D51" s="90" t="s">
        <v>142</v>
      </c>
    </row>
    <row r="52" spans="3:4" ht="52.5">
      <c r="C52" s="90" t="s">
        <v>136</v>
      </c>
      <c r="D52" s="90" t="s">
        <v>158</v>
      </c>
    </row>
    <row r="53" spans="3:4" ht="21">
      <c r="C53" s="90" t="s">
        <v>138</v>
      </c>
      <c r="D53" s="90" t="s">
        <v>144</v>
      </c>
    </row>
    <row r="54" spans="3:4" ht="21">
      <c r="C54" s="90" t="s">
        <v>139</v>
      </c>
      <c r="D54" s="90" t="s">
        <v>145</v>
      </c>
    </row>
    <row r="55" spans="3:4" ht="21">
      <c r="C55" s="90" t="s">
        <v>140</v>
      </c>
      <c r="D55" s="90" t="s">
        <v>146</v>
      </c>
    </row>
    <row r="56" spans="3:4" ht="21">
      <c r="C56" s="90" t="s">
        <v>141</v>
      </c>
      <c r="D56" s="90" t="s">
        <v>143</v>
      </c>
    </row>
    <row r="57" spans="3:4" ht="63">
      <c r="C57" s="90" t="s">
        <v>142</v>
      </c>
      <c r="D57" s="90" t="s">
        <v>136</v>
      </c>
    </row>
    <row r="58" spans="3:4" ht="21">
      <c r="C58" s="90" t="s">
        <v>143</v>
      </c>
      <c r="D58" s="90" t="s">
        <v>137</v>
      </c>
    </row>
    <row r="59" spans="3:4" ht="21">
      <c r="C59" s="90" t="s">
        <v>144</v>
      </c>
      <c r="D59" s="90" t="s">
        <v>138</v>
      </c>
    </row>
    <row r="60" spans="3:4" ht="21">
      <c r="C60" s="90" t="s">
        <v>145</v>
      </c>
      <c r="D60" s="90" t="s">
        <v>147</v>
      </c>
    </row>
    <row r="61" spans="3:4" ht="21">
      <c r="C61" s="90" t="s">
        <v>146</v>
      </c>
      <c r="D61" s="90" t="s">
        <v>148</v>
      </c>
    </row>
    <row r="62" spans="3:4" ht="21">
      <c r="C62" s="90" t="s">
        <v>143</v>
      </c>
      <c r="D62" s="91"/>
    </row>
    <row r="63" spans="3:4">
      <c r="C63" s="90" t="s">
        <v>147</v>
      </c>
    </row>
    <row r="64" spans="3:4">
      <c r="C64" s="90" t="s">
        <v>148</v>
      </c>
    </row>
    <row r="65" spans="3:3" ht="15">
      <c r="C65" s="91"/>
    </row>
  </sheetData>
  <conditionalFormatting sqref="B2:B4">
    <cfRule type="expression" dxfId="29" priority="22" stopIfTrue="1">
      <formula>#REF!="Objęty promocją wg. Biuletynu 2870"</formula>
    </cfRule>
  </conditionalFormatting>
  <conditionalFormatting sqref="C2:C5">
    <cfRule type="expression" dxfId="28" priority="21" stopIfTrue="1">
      <formula>#REF!="Objęty promocją wg. Biuletynu 2870"</formula>
    </cfRule>
  </conditionalFormatting>
  <conditionalFormatting sqref="D2:D4">
    <cfRule type="expression" dxfId="27" priority="20" stopIfTrue="1">
      <formula>#REF!="Objęty promocją wg. Biuletynu 2870"</formula>
    </cfRule>
  </conditionalFormatting>
  <conditionalFormatting sqref="G2:G4">
    <cfRule type="expression" dxfId="26" priority="10" stopIfTrue="1">
      <formula>#REF!="Objęty promocją wg. Biuletynu 2870"</formula>
    </cfRule>
  </conditionalFormatting>
  <conditionalFormatting sqref="G2:G4">
    <cfRule type="cellIs" dxfId="25" priority="11" stopIfTrue="1" operator="equal">
      <formula>0</formula>
    </cfRule>
    <cfRule type="expression" dxfId="24" priority="12" stopIfTrue="1">
      <formula>$F2=0</formula>
    </cfRule>
  </conditionalFormatting>
  <conditionalFormatting sqref="F2:F4">
    <cfRule type="expression" dxfId="23" priority="13" stopIfTrue="1">
      <formula>#REF!="Objęty promocją wg. Biuletynu 2870"</formula>
    </cfRule>
  </conditionalFormatting>
  <conditionalFormatting sqref="B5">
    <cfRule type="expression" dxfId="22" priority="6" stopIfTrue="1">
      <formula>#REF!="Objęty promocją wg. Biuletynu 2870"</formula>
    </cfRule>
  </conditionalFormatting>
  <conditionalFormatting sqref="D5">
    <cfRule type="expression" dxfId="21" priority="5" stopIfTrue="1">
      <formula>#REF!="Objęty promocją wg. Biuletynu 2870"</formula>
    </cfRule>
  </conditionalFormatting>
  <conditionalFormatting sqref="F5">
    <cfRule type="expression" dxfId="20" priority="1" stopIfTrue="1">
      <formula>#REF!="Objęty promocją wg. Biuletynu 2870"</formula>
    </cfRule>
  </conditionalFormatting>
  <hyperlinks>
    <hyperlink ref="P2" r:id="rId1"/>
    <hyperlink ref="P3" r:id="rId2"/>
    <hyperlink ref="P4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13" sqref="F13"/>
    </sheetView>
  </sheetViews>
  <sheetFormatPr defaultRowHeight="14.25"/>
  <cols>
    <col min="4" max="4" width="13.5" customWidth="1"/>
    <col min="7" max="7" width="19.875" customWidth="1"/>
    <col min="14" max="14" width="13.125" bestFit="1" customWidth="1"/>
  </cols>
  <sheetData>
    <row r="1" spans="1:14" ht="38.25">
      <c r="A1" s="9" t="s">
        <v>67</v>
      </c>
      <c r="B1" s="10" t="s">
        <v>1</v>
      </c>
      <c r="C1" s="10"/>
      <c r="D1" s="10" t="s">
        <v>6</v>
      </c>
      <c r="E1" s="10" t="s">
        <v>3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69</v>
      </c>
      <c r="K1" s="10" t="s">
        <v>69</v>
      </c>
      <c r="L1" s="10" t="s">
        <v>70</v>
      </c>
      <c r="M1" t="s">
        <v>71</v>
      </c>
      <c r="N1" t="s">
        <v>72</v>
      </c>
    </row>
    <row r="2" spans="1:14">
      <c r="A2" s="46"/>
      <c r="B2" s="17" t="s">
        <v>16</v>
      </c>
      <c r="C2" s="63">
        <v>43602</v>
      </c>
      <c r="D2" s="23" t="s">
        <v>17</v>
      </c>
      <c r="E2" s="29" t="s">
        <v>15</v>
      </c>
      <c r="F2" s="29" t="s">
        <v>13</v>
      </c>
      <c r="G2" s="29" t="s">
        <v>18</v>
      </c>
      <c r="H2" s="29" t="s">
        <v>14</v>
      </c>
      <c r="I2" s="29">
        <v>136040</v>
      </c>
      <c r="J2" s="47">
        <v>73000</v>
      </c>
      <c r="K2" s="74">
        <v>74000</v>
      </c>
      <c r="L2" s="24"/>
    </row>
    <row r="3" spans="1:14">
      <c r="A3" s="46"/>
      <c r="B3" s="17" t="s">
        <v>19</v>
      </c>
      <c r="C3" s="67">
        <v>43658</v>
      </c>
      <c r="D3" s="23" t="s">
        <v>20</v>
      </c>
      <c r="E3" s="29" t="s">
        <v>15</v>
      </c>
      <c r="F3" s="29" t="s">
        <v>13</v>
      </c>
      <c r="G3" s="29" t="s">
        <v>21</v>
      </c>
      <c r="H3" s="29" t="s">
        <v>14</v>
      </c>
      <c r="I3" s="29">
        <v>134840</v>
      </c>
      <c r="J3" s="47">
        <v>72400</v>
      </c>
      <c r="K3" s="74">
        <v>73400</v>
      </c>
      <c r="L3" s="24"/>
    </row>
    <row r="4" spans="1:14">
      <c r="A4" s="68"/>
      <c r="B4" s="56" t="s">
        <v>28</v>
      </c>
      <c r="C4" s="56"/>
      <c r="D4" s="69" t="s">
        <v>32</v>
      </c>
      <c r="E4" s="69" t="s">
        <v>15</v>
      </c>
      <c r="F4" s="70" t="s">
        <v>13</v>
      </c>
      <c r="G4" s="56" t="s">
        <v>30</v>
      </c>
      <c r="H4" s="56" t="s">
        <v>14</v>
      </c>
      <c r="I4" s="71">
        <v>138540</v>
      </c>
      <c r="J4">
        <v>74400</v>
      </c>
      <c r="L4" s="72"/>
    </row>
    <row r="5" spans="1:14">
      <c r="A5" s="73" t="s">
        <v>73</v>
      </c>
      <c r="B5" s="48" t="s">
        <v>29</v>
      </c>
      <c r="C5" s="64">
        <v>43775</v>
      </c>
      <c r="D5" s="49" t="s">
        <v>33</v>
      </c>
      <c r="E5" s="49" t="s">
        <v>15</v>
      </c>
      <c r="F5" s="50" t="s">
        <v>13</v>
      </c>
      <c r="G5" s="48" t="s">
        <v>31</v>
      </c>
      <c r="H5" s="48" t="s">
        <v>14</v>
      </c>
      <c r="I5" s="51">
        <v>137440</v>
      </c>
      <c r="J5">
        <v>73800</v>
      </c>
      <c r="L5" s="24"/>
    </row>
    <row r="6" spans="1:14">
      <c r="A6" s="5"/>
      <c r="B6" s="6"/>
      <c r="C6" s="6"/>
      <c r="D6" s="6"/>
      <c r="E6" s="2"/>
      <c r="F6" s="2"/>
      <c r="G6" s="2"/>
      <c r="H6" s="2"/>
      <c r="I6" s="2"/>
      <c r="J6" s="6"/>
      <c r="K6" s="6"/>
      <c r="L6" s="7"/>
    </row>
  </sheetData>
  <conditionalFormatting sqref="D5:E5 D4:E4">
    <cfRule type="expression" dxfId="19" priority="2" stopIfTrue="1">
      <formula>#REF!="Objęty promocją wg. Biuletynu 2870"</formula>
    </cfRule>
  </conditionalFormatting>
  <conditionalFormatting sqref="F4:F5">
    <cfRule type="expression" dxfId="18" priority="1" stopIfTrue="1">
      <formula>#REF!="Objęty promocją wg. Biuletynu 2870"</formula>
    </cfRule>
  </conditionalFormatting>
  <hyperlinks>
    <hyperlink ref="B2" r:id="rId1" display="../../../../../../Desktop/zabudowy/furgon/0016WA2D.pdf"/>
    <hyperlink ref="B3" r:id="rId2" display="../../../../../../Desktop/zabudowy/furgon/0013VYA1.pd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opLeftCell="F1" workbookViewId="0">
      <selection activeCell="I4" sqref="I4"/>
    </sheetView>
  </sheetViews>
  <sheetFormatPr defaultRowHeight="14.25"/>
  <cols>
    <col min="3" max="3" width="16.125" customWidth="1"/>
    <col min="4" max="4" width="19.5" customWidth="1"/>
    <col min="5" max="5" width="21.625" bestFit="1" customWidth="1"/>
    <col min="6" max="6" width="18.125" bestFit="1" customWidth="1"/>
    <col min="7" max="7" width="29" bestFit="1" customWidth="1"/>
    <col min="16" max="16" width="37.375" bestFit="1" customWidth="1"/>
  </cols>
  <sheetData>
    <row r="1" spans="1:16" s="15" customFormat="1" ht="51" customHeight="1">
      <c r="A1" s="96" t="s">
        <v>0</v>
      </c>
      <c r="B1" s="97" t="s">
        <v>83</v>
      </c>
      <c r="C1" s="92" t="s">
        <v>1</v>
      </c>
      <c r="D1" s="92" t="s">
        <v>6</v>
      </c>
      <c r="E1" s="92" t="s">
        <v>9</v>
      </c>
      <c r="F1" s="92" t="s">
        <v>11</v>
      </c>
      <c r="G1" s="100" t="s">
        <v>5</v>
      </c>
      <c r="H1" s="102" t="s">
        <v>12</v>
      </c>
      <c r="I1" s="103" t="s">
        <v>259</v>
      </c>
      <c r="J1" s="137" t="s">
        <v>456</v>
      </c>
      <c r="K1" s="137" t="s">
        <v>457</v>
      </c>
      <c r="L1" s="100" t="s">
        <v>260</v>
      </c>
      <c r="M1" s="101" t="s">
        <v>261</v>
      </c>
      <c r="N1" s="107" t="s">
        <v>351</v>
      </c>
      <c r="O1" s="121" t="s">
        <v>381</v>
      </c>
    </row>
    <row r="2" spans="1:16" ht="15">
      <c r="A2" s="11">
        <v>48</v>
      </c>
      <c r="B2" s="86" t="s">
        <v>159</v>
      </c>
      <c r="C2" s="138" t="s">
        <v>161</v>
      </c>
      <c r="D2" s="122" t="s">
        <v>256</v>
      </c>
      <c r="E2" s="88" t="s">
        <v>173</v>
      </c>
      <c r="F2" s="88" t="s">
        <v>166</v>
      </c>
      <c r="G2" s="88" t="s">
        <v>165</v>
      </c>
      <c r="H2" s="11">
        <v>86150</v>
      </c>
      <c r="I2" s="11">
        <f>90550+B13</f>
        <v>92950</v>
      </c>
      <c r="J2" s="11">
        <v>62300</v>
      </c>
      <c r="K2" s="11">
        <v>64900</v>
      </c>
      <c r="L2" s="11">
        <v>56400</v>
      </c>
      <c r="M2" s="114">
        <v>58600</v>
      </c>
      <c r="N2" s="11">
        <v>2020</v>
      </c>
      <c r="O2" s="124" t="s">
        <v>75</v>
      </c>
      <c r="P2" s="123" t="s">
        <v>427</v>
      </c>
    </row>
    <row r="3" spans="1:16" ht="15">
      <c r="A3" s="47">
        <v>58</v>
      </c>
      <c r="B3" s="98" t="s">
        <v>160</v>
      </c>
      <c r="C3" s="139" t="s">
        <v>162</v>
      </c>
      <c r="D3" s="122" t="s">
        <v>257</v>
      </c>
      <c r="E3" s="99" t="s">
        <v>174</v>
      </c>
      <c r="F3" s="99" t="s">
        <v>166</v>
      </c>
      <c r="G3" s="99" t="s">
        <v>167</v>
      </c>
      <c r="H3" s="47">
        <v>92950</v>
      </c>
      <c r="I3" s="47">
        <f>H3+E12+E9+E13+E14+E15+E16+E11+B13</f>
        <v>100000</v>
      </c>
      <c r="J3" s="47">
        <v>67000</v>
      </c>
      <c r="K3" s="47">
        <v>69800</v>
      </c>
      <c r="L3" s="47">
        <v>60600</v>
      </c>
      <c r="M3" s="115">
        <v>63000</v>
      </c>
      <c r="N3" s="11">
        <v>2020</v>
      </c>
      <c r="O3" s="124" t="s">
        <v>75</v>
      </c>
      <c r="P3" s="123" t="s">
        <v>429</v>
      </c>
    </row>
    <row r="4" spans="1:16" ht="15">
      <c r="A4" s="11">
        <v>48</v>
      </c>
      <c r="B4" s="86" t="s">
        <v>159</v>
      </c>
      <c r="C4" s="138" t="s">
        <v>163</v>
      </c>
      <c r="D4" s="127" t="s">
        <v>258</v>
      </c>
      <c r="E4" s="88" t="s">
        <v>173</v>
      </c>
      <c r="F4" s="88" t="s">
        <v>168</v>
      </c>
      <c r="G4" s="88" t="s">
        <v>169</v>
      </c>
      <c r="H4" s="11">
        <v>86150</v>
      </c>
      <c r="I4" s="11">
        <f>H4+E16+E11</f>
        <v>89250</v>
      </c>
      <c r="J4" s="11">
        <v>59800</v>
      </c>
      <c r="K4" s="11">
        <v>61800</v>
      </c>
      <c r="L4" s="11">
        <v>54200</v>
      </c>
      <c r="M4" s="114">
        <v>56800</v>
      </c>
      <c r="N4" s="11">
        <v>2020</v>
      </c>
      <c r="O4" s="124" t="s">
        <v>75</v>
      </c>
      <c r="P4" s="123" t="s">
        <v>428</v>
      </c>
    </row>
    <row r="8" spans="1:16">
      <c r="C8" t="s">
        <v>180</v>
      </c>
    </row>
    <row r="9" spans="1:16">
      <c r="B9">
        <v>0</v>
      </c>
      <c r="C9" t="s">
        <v>181</v>
      </c>
      <c r="E9">
        <v>450</v>
      </c>
      <c r="F9" s="106" t="s">
        <v>170</v>
      </c>
      <c r="G9" t="s">
        <v>188</v>
      </c>
    </row>
    <row r="10" spans="1:16">
      <c r="B10">
        <v>0</v>
      </c>
      <c r="C10" t="s">
        <v>182</v>
      </c>
      <c r="E10">
        <v>850</v>
      </c>
      <c r="F10" s="106" t="s">
        <v>171</v>
      </c>
      <c r="G10" t="s">
        <v>189</v>
      </c>
    </row>
    <row r="11" spans="1:16">
      <c r="B11">
        <v>2400</v>
      </c>
      <c r="C11" t="s">
        <v>183</v>
      </c>
      <c r="E11">
        <v>500</v>
      </c>
      <c r="F11" s="106" t="s">
        <v>172</v>
      </c>
      <c r="G11" t="s">
        <v>190</v>
      </c>
    </row>
    <row r="12" spans="1:16">
      <c r="B12">
        <v>2400</v>
      </c>
      <c r="C12" t="s">
        <v>184</v>
      </c>
      <c r="E12">
        <v>300</v>
      </c>
      <c r="F12" s="106" t="s">
        <v>175</v>
      </c>
      <c r="G12" t="s">
        <v>191</v>
      </c>
    </row>
    <row r="13" spans="1:16">
      <c r="B13">
        <v>2400</v>
      </c>
      <c r="C13" t="s">
        <v>185</v>
      </c>
      <c r="E13">
        <v>300</v>
      </c>
      <c r="F13" s="106" t="s">
        <v>176</v>
      </c>
      <c r="G13" t="s">
        <v>192</v>
      </c>
    </row>
    <row r="14" spans="1:16">
      <c r="B14">
        <v>2400</v>
      </c>
      <c r="C14" t="s">
        <v>186</v>
      </c>
      <c r="E14">
        <v>250</v>
      </c>
      <c r="F14" s="106" t="s">
        <v>177</v>
      </c>
      <c r="G14" t="s">
        <v>193</v>
      </c>
    </row>
    <row r="15" spans="1:16">
      <c r="B15">
        <v>2400</v>
      </c>
      <c r="C15" t="s">
        <v>187</v>
      </c>
      <c r="E15">
        <v>250</v>
      </c>
      <c r="F15" s="106" t="s">
        <v>178</v>
      </c>
      <c r="G15" t="s">
        <v>194</v>
      </c>
    </row>
    <row r="16" spans="1:16">
      <c r="E16">
        <v>2600</v>
      </c>
      <c r="F16" s="106" t="s">
        <v>179</v>
      </c>
      <c r="G16" t="s">
        <v>195</v>
      </c>
    </row>
    <row r="17" spans="3:7">
      <c r="G17" t="s">
        <v>196</v>
      </c>
    </row>
    <row r="18" spans="3:7">
      <c r="G18" t="s">
        <v>197</v>
      </c>
    </row>
    <row r="19" spans="3:7">
      <c r="G19" t="s">
        <v>198</v>
      </c>
    </row>
    <row r="21" spans="3:7" ht="15">
      <c r="C21" s="18" t="s">
        <v>199</v>
      </c>
      <c r="D21" s="18"/>
    </row>
    <row r="22" spans="3:7">
      <c r="D22" s="104" t="s">
        <v>200</v>
      </c>
    </row>
    <row r="23" spans="3:7" ht="31.5">
      <c r="D23" s="90" t="s">
        <v>201</v>
      </c>
    </row>
    <row r="24" spans="3:7" ht="42">
      <c r="D24" s="90" t="s">
        <v>202</v>
      </c>
    </row>
    <row r="25" spans="3:7">
      <c r="D25" s="90" t="s">
        <v>203</v>
      </c>
    </row>
    <row r="26" spans="3:7" ht="21">
      <c r="D26" s="90" t="s">
        <v>204</v>
      </c>
    </row>
    <row r="27" spans="3:7" ht="21">
      <c r="D27" s="90" t="s">
        <v>205</v>
      </c>
    </row>
    <row r="28" spans="3:7">
      <c r="D28" s="90" t="s">
        <v>206</v>
      </c>
    </row>
    <row r="29" spans="3:7" ht="21">
      <c r="D29" s="90" t="s">
        <v>207</v>
      </c>
    </row>
    <row r="30" spans="3:7" ht="21">
      <c r="D30" s="90" t="s">
        <v>208</v>
      </c>
    </row>
    <row r="31" spans="3:7" ht="21">
      <c r="D31" s="90" t="s">
        <v>209</v>
      </c>
    </row>
    <row r="32" spans="3:7" ht="31.5">
      <c r="D32" s="90" t="s">
        <v>210</v>
      </c>
    </row>
    <row r="33" spans="4:4" ht="31.5">
      <c r="D33" s="90" t="s">
        <v>211</v>
      </c>
    </row>
    <row r="34" spans="4:4" ht="31.5">
      <c r="D34" s="90" t="s">
        <v>212</v>
      </c>
    </row>
    <row r="35" spans="4:4" ht="52.5">
      <c r="D35" s="90" t="s">
        <v>213</v>
      </c>
    </row>
    <row r="36" spans="4:4">
      <c r="D36" s="90" t="s">
        <v>214</v>
      </c>
    </row>
    <row r="37" spans="4:4" ht="21">
      <c r="D37" s="90" t="s">
        <v>215</v>
      </c>
    </row>
    <row r="38" spans="4:4">
      <c r="D38" s="90" t="s">
        <v>216</v>
      </c>
    </row>
    <row r="39" spans="4:4" ht="21">
      <c r="D39" s="90" t="s">
        <v>217</v>
      </c>
    </row>
    <row r="40" spans="4:4" ht="21">
      <c r="D40" s="90" t="s">
        <v>218</v>
      </c>
    </row>
    <row r="41" spans="4:4" ht="21">
      <c r="D41" s="90" t="s">
        <v>219</v>
      </c>
    </row>
    <row r="42" spans="4:4">
      <c r="D42" s="90" t="s">
        <v>220</v>
      </c>
    </row>
    <row r="43" spans="4:4" ht="31.5">
      <c r="D43" s="90" t="s">
        <v>221</v>
      </c>
    </row>
    <row r="44" spans="4:4" ht="31.5">
      <c r="D44" s="90" t="s">
        <v>222</v>
      </c>
    </row>
    <row r="45" spans="4:4" ht="21">
      <c r="D45" s="90" t="s">
        <v>223</v>
      </c>
    </row>
    <row r="46" spans="4:4" ht="21">
      <c r="D46" s="90" t="s">
        <v>224</v>
      </c>
    </row>
    <row r="47" spans="4:4" ht="21">
      <c r="D47" s="90" t="s">
        <v>192</v>
      </c>
    </row>
    <row r="48" spans="4:4" ht="31.5">
      <c r="D48" s="90" t="s">
        <v>225</v>
      </c>
    </row>
    <row r="49" spans="4:4" ht="31.5">
      <c r="D49" s="90" t="s">
        <v>226</v>
      </c>
    </row>
    <row r="50" spans="4:4" ht="21">
      <c r="D50" s="90" t="s">
        <v>227</v>
      </c>
    </row>
    <row r="51" spans="4:4" ht="21">
      <c r="D51" s="90" t="s">
        <v>228</v>
      </c>
    </row>
    <row r="52" spans="4:4" ht="31.5">
      <c r="D52" s="90" t="s">
        <v>229</v>
      </c>
    </row>
    <row r="53" spans="4:4" ht="31.5">
      <c r="D53" s="90" t="s">
        <v>230</v>
      </c>
    </row>
    <row r="54" spans="4:4" ht="21">
      <c r="D54" s="90" t="s">
        <v>231</v>
      </c>
    </row>
    <row r="55" spans="4:4" ht="21">
      <c r="D55" s="90" t="s">
        <v>232</v>
      </c>
    </row>
    <row r="56" spans="4:4">
      <c r="D56" s="90" t="s">
        <v>233</v>
      </c>
    </row>
    <row r="57" spans="4:4" ht="21">
      <c r="D57" s="90" t="s">
        <v>234</v>
      </c>
    </row>
    <row r="58" spans="4:4">
      <c r="D58" s="90" t="s">
        <v>235</v>
      </c>
    </row>
    <row r="59" spans="4:4" ht="42">
      <c r="D59" s="90" t="s">
        <v>236</v>
      </c>
    </row>
    <row r="60" spans="4:4" ht="15.75">
      <c r="D60" s="105"/>
    </row>
    <row r="61" spans="4:4" ht="31.5">
      <c r="D61" s="90" t="s">
        <v>237</v>
      </c>
    </row>
    <row r="62" spans="4:4">
      <c r="D62" s="90" t="s">
        <v>238</v>
      </c>
    </row>
    <row r="63" spans="4:4">
      <c r="D63" s="90" t="s">
        <v>239</v>
      </c>
    </row>
    <row r="64" spans="4:4">
      <c r="D64" s="90" t="s">
        <v>240</v>
      </c>
    </row>
    <row r="65" spans="4:4" ht="21">
      <c r="D65" s="90" t="s">
        <v>241</v>
      </c>
    </row>
    <row r="66" spans="4:4" ht="21">
      <c r="D66" s="90" t="s">
        <v>242</v>
      </c>
    </row>
    <row r="67" spans="4:4" ht="21">
      <c r="D67" s="90" t="s">
        <v>243</v>
      </c>
    </row>
    <row r="68" spans="4:4" ht="21">
      <c r="D68" s="90" t="s">
        <v>244</v>
      </c>
    </row>
    <row r="69" spans="4:4" ht="31.5">
      <c r="D69" s="90" t="s">
        <v>245</v>
      </c>
    </row>
    <row r="70" spans="4:4" ht="31.5">
      <c r="D70" s="90" t="s">
        <v>246</v>
      </c>
    </row>
    <row r="71" spans="4:4" ht="21">
      <c r="D71" s="90" t="s">
        <v>247</v>
      </c>
    </row>
    <row r="72" spans="4:4" ht="21">
      <c r="D72" s="90" t="s">
        <v>248</v>
      </c>
    </row>
    <row r="73" spans="4:4">
      <c r="D73" s="90" t="s">
        <v>249</v>
      </c>
    </row>
    <row r="74" spans="4:4" ht="21">
      <c r="D74" s="90" t="s">
        <v>250</v>
      </c>
    </row>
    <row r="75" spans="4:4">
      <c r="D75" s="90" t="s">
        <v>251</v>
      </c>
    </row>
    <row r="76" spans="4:4" ht="21">
      <c r="D76" s="90" t="s">
        <v>252</v>
      </c>
    </row>
    <row r="77" spans="4:4" ht="21">
      <c r="D77" s="90" t="s">
        <v>253</v>
      </c>
    </row>
    <row r="78" spans="4:4">
      <c r="D78" s="90" t="s">
        <v>254</v>
      </c>
    </row>
    <row r="79" spans="4:4" ht="21">
      <c r="D79" s="90" t="s">
        <v>255</v>
      </c>
    </row>
    <row r="80" spans="4:4" ht="15">
      <c r="D80" s="91"/>
    </row>
  </sheetData>
  <conditionalFormatting sqref="B2:B4">
    <cfRule type="expression" dxfId="17" priority="8" stopIfTrue="1">
      <formula>#REF!="Objęty promocją wg. Biuletynu 2870"</formula>
    </cfRule>
  </conditionalFormatting>
  <conditionalFormatting sqref="E2:G4">
    <cfRule type="expression" dxfId="16" priority="2" stopIfTrue="1">
      <formula>#REF!="Objęty promocją wg. Biuletynu 2870"</formula>
    </cfRule>
  </conditionalFormatting>
  <conditionalFormatting sqref="F2:G4">
    <cfRule type="cellIs" dxfId="15" priority="3" stopIfTrue="1" operator="equal">
      <formula>0</formula>
    </cfRule>
    <cfRule type="expression" dxfId="14" priority="4" stopIfTrue="1">
      <formula>$F2=0</formula>
    </cfRule>
  </conditionalFormatting>
  <conditionalFormatting sqref="D2:D4">
    <cfRule type="expression" dxfId="13" priority="1" stopIfTrue="1">
      <formula>#REF!="Objęty promocją wg. Biuletynu 2870"</formula>
    </cfRule>
  </conditionalFormatting>
  <hyperlinks>
    <hyperlink ref="P2" r:id="rId1"/>
    <hyperlink ref="P4" r:id="rId2"/>
    <hyperlink ref="P3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A3" sqref="A3:XFD3"/>
    </sheetView>
  </sheetViews>
  <sheetFormatPr defaultRowHeight="14.25"/>
  <cols>
    <col min="3" max="3" width="10.5" bestFit="1" customWidth="1"/>
    <col min="4" max="4" width="20.5" bestFit="1" customWidth="1"/>
    <col min="5" max="5" width="17.5" bestFit="1" customWidth="1"/>
    <col min="6" max="6" width="6.25" bestFit="1" customWidth="1"/>
    <col min="7" max="7" width="18.25" bestFit="1" customWidth="1"/>
    <col min="9" max="9" width="11" bestFit="1" customWidth="1"/>
    <col min="10" max="11" width="11" customWidth="1"/>
    <col min="12" max="12" width="10.125" customWidth="1"/>
  </cols>
  <sheetData>
    <row r="1" spans="1:16" s="15" customFormat="1" ht="57" customHeight="1">
      <c r="A1" s="96" t="s">
        <v>0</v>
      </c>
      <c r="B1" s="97" t="s">
        <v>83</v>
      </c>
      <c r="C1" s="92" t="s">
        <v>1</v>
      </c>
      <c r="D1" s="92" t="s">
        <v>6</v>
      </c>
      <c r="E1" s="92" t="s">
        <v>9</v>
      </c>
      <c r="F1" s="92" t="s">
        <v>265</v>
      </c>
      <c r="G1" s="92" t="s">
        <v>5</v>
      </c>
      <c r="H1" s="14" t="s">
        <v>12</v>
      </c>
      <c r="I1" s="92" t="s">
        <v>281</v>
      </c>
      <c r="J1" s="97" t="s">
        <v>459</v>
      </c>
      <c r="K1" s="97" t="s">
        <v>461</v>
      </c>
      <c r="L1" s="26" t="s">
        <v>260</v>
      </c>
      <c r="M1" s="107" t="s">
        <v>261</v>
      </c>
      <c r="N1" s="107" t="s">
        <v>351</v>
      </c>
      <c r="O1" s="15" t="s">
        <v>381</v>
      </c>
    </row>
    <row r="2" spans="1:16" ht="15">
      <c r="A2" s="11">
        <v>58</v>
      </c>
      <c r="B2" s="86" t="s">
        <v>262</v>
      </c>
      <c r="C2" s="11" t="s">
        <v>263</v>
      </c>
      <c r="D2" s="122" t="s">
        <v>264</v>
      </c>
      <c r="E2" s="88" t="s">
        <v>164</v>
      </c>
      <c r="F2" s="86" t="s">
        <v>266</v>
      </c>
      <c r="G2" s="88" t="s">
        <v>267</v>
      </c>
      <c r="H2" s="11">
        <v>83500</v>
      </c>
      <c r="I2" s="11">
        <f>H2+E9+E10+E11+E8+E13</f>
        <v>94550</v>
      </c>
      <c r="J2" s="11">
        <v>63500</v>
      </c>
      <c r="K2" s="11">
        <v>65500</v>
      </c>
      <c r="L2" s="11">
        <v>56900</v>
      </c>
      <c r="M2" s="11">
        <v>59500</v>
      </c>
      <c r="N2" s="11">
        <v>2020</v>
      </c>
      <c r="O2" t="s">
        <v>75</v>
      </c>
      <c r="P2" s="123" t="s">
        <v>433</v>
      </c>
    </row>
    <row r="8" spans="1:16" ht="15">
      <c r="D8" s="18" t="s">
        <v>282</v>
      </c>
      <c r="E8">
        <v>6250</v>
      </c>
      <c r="F8" s="18" t="s">
        <v>272</v>
      </c>
      <c r="G8" s="116" t="s">
        <v>273</v>
      </c>
    </row>
    <row r="9" spans="1:16" ht="15">
      <c r="D9" s="89"/>
      <c r="E9">
        <v>100</v>
      </c>
      <c r="F9" s="18" t="s">
        <v>268</v>
      </c>
      <c r="G9" t="s">
        <v>274</v>
      </c>
    </row>
    <row r="10" spans="1:16" ht="21">
      <c r="D10" s="90" t="s">
        <v>283</v>
      </c>
      <c r="E10">
        <v>250</v>
      </c>
      <c r="F10" s="18" t="s">
        <v>177</v>
      </c>
      <c r="G10" t="s">
        <v>193</v>
      </c>
    </row>
    <row r="11" spans="1:16" ht="31.5">
      <c r="D11" s="90" t="s">
        <v>202</v>
      </c>
      <c r="E11">
        <v>1200</v>
      </c>
      <c r="F11" s="18" t="s">
        <v>269</v>
      </c>
      <c r="G11" t="s">
        <v>104</v>
      </c>
    </row>
    <row r="12" spans="1:16" ht="15">
      <c r="D12" s="90" t="s">
        <v>203</v>
      </c>
      <c r="E12">
        <v>1400</v>
      </c>
      <c r="F12" s="18" t="s">
        <v>271</v>
      </c>
      <c r="G12" t="s">
        <v>275</v>
      </c>
    </row>
    <row r="13" spans="1:16" ht="21">
      <c r="D13" s="90" t="s">
        <v>204</v>
      </c>
      <c r="E13">
        <v>3250</v>
      </c>
      <c r="F13" s="18" t="s">
        <v>270</v>
      </c>
      <c r="G13" t="s">
        <v>276</v>
      </c>
    </row>
    <row r="14" spans="1:16" ht="21">
      <c r="D14" s="90" t="s">
        <v>205</v>
      </c>
      <c r="G14" t="s">
        <v>277</v>
      </c>
    </row>
    <row r="15" spans="1:16" ht="21">
      <c r="D15" s="90" t="s">
        <v>284</v>
      </c>
      <c r="G15" t="s">
        <v>278</v>
      </c>
    </row>
    <row r="16" spans="1:16" ht="21">
      <c r="D16" s="90" t="s">
        <v>207</v>
      </c>
      <c r="G16" t="s">
        <v>279</v>
      </c>
    </row>
    <row r="17" spans="4:7" ht="21">
      <c r="D17" s="90" t="s">
        <v>285</v>
      </c>
      <c r="G17" t="s">
        <v>280</v>
      </c>
    </row>
    <row r="18" spans="4:7" ht="21">
      <c r="D18" s="90" t="s">
        <v>286</v>
      </c>
    </row>
    <row r="19" spans="4:7" ht="21">
      <c r="D19" s="90" t="s">
        <v>287</v>
      </c>
    </row>
    <row r="20" spans="4:7" ht="21">
      <c r="D20" s="90" t="s">
        <v>210</v>
      </c>
    </row>
    <row r="21" spans="4:7" ht="21">
      <c r="D21" s="90" t="s">
        <v>288</v>
      </c>
    </row>
    <row r="22" spans="4:7">
      <c r="D22" s="90" t="s">
        <v>214</v>
      </c>
    </row>
    <row r="23" spans="4:7">
      <c r="D23" s="90" t="s">
        <v>289</v>
      </c>
    </row>
    <row r="24" spans="4:7">
      <c r="D24" s="90" t="s">
        <v>216</v>
      </c>
    </row>
    <row r="25" spans="4:7" ht="21">
      <c r="D25" s="90" t="s">
        <v>290</v>
      </c>
    </row>
    <row r="26" spans="4:7">
      <c r="D26" s="90" t="s">
        <v>291</v>
      </c>
    </row>
    <row r="27" spans="4:7" ht="21">
      <c r="D27" s="90" t="s">
        <v>292</v>
      </c>
    </row>
    <row r="28" spans="4:7" ht="21">
      <c r="D28" s="90" t="s">
        <v>225</v>
      </c>
    </row>
    <row r="29" spans="4:7" ht="21">
      <c r="D29" s="90" t="s">
        <v>226</v>
      </c>
    </row>
    <row r="30" spans="4:7">
      <c r="D30" s="90" t="s">
        <v>293</v>
      </c>
    </row>
    <row r="31" spans="4:7">
      <c r="D31" s="90" t="s">
        <v>228</v>
      </c>
    </row>
    <row r="32" spans="4:7" ht="31.5">
      <c r="D32" s="90" t="s">
        <v>229</v>
      </c>
    </row>
    <row r="33" spans="4:4" ht="21">
      <c r="D33" s="90" t="s">
        <v>294</v>
      </c>
    </row>
    <row r="34" spans="4:4" ht="21">
      <c r="D34" s="90" t="s">
        <v>231</v>
      </c>
    </row>
    <row r="35" spans="4:4" ht="21">
      <c r="D35" s="90" t="s">
        <v>232</v>
      </c>
    </row>
    <row r="36" spans="4:4" ht="21">
      <c r="D36" s="90" t="s">
        <v>234</v>
      </c>
    </row>
    <row r="37" spans="4:4" ht="21">
      <c r="D37" s="90" t="s">
        <v>295</v>
      </c>
    </row>
    <row r="38" spans="4:4" ht="15.75">
      <c r="D38" s="105"/>
    </row>
    <row r="39" spans="4:4">
      <c r="D39" s="90" t="s">
        <v>296</v>
      </c>
    </row>
    <row r="40" spans="4:4" ht="21">
      <c r="D40" s="90" t="s">
        <v>297</v>
      </c>
    </row>
    <row r="41" spans="4:4">
      <c r="D41" s="90" t="s">
        <v>241</v>
      </c>
    </row>
    <row r="42" spans="4:4" ht="21">
      <c r="D42" s="90" t="s">
        <v>242</v>
      </c>
    </row>
    <row r="43" spans="4:4">
      <c r="D43" s="90" t="s">
        <v>243</v>
      </c>
    </row>
    <row r="44" spans="4:4" ht="21">
      <c r="D44" s="90" t="s">
        <v>298</v>
      </c>
    </row>
    <row r="45" spans="4:4" ht="21">
      <c r="D45" s="90" t="s">
        <v>299</v>
      </c>
    </row>
    <row r="46" spans="4:4">
      <c r="D46" s="90" t="s">
        <v>300</v>
      </c>
    </row>
    <row r="47" spans="4:4" ht="21">
      <c r="D47" s="90" t="s">
        <v>301</v>
      </c>
    </row>
    <row r="48" spans="4:4">
      <c r="D48" s="90" t="s">
        <v>302</v>
      </c>
    </row>
    <row r="49" spans="4:4" ht="31.5">
      <c r="D49" s="90" t="s">
        <v>303</v>
      </c>
    </row>
    <row r="50" spans="4:4" ht="21">
      <c r="D50" s="90" t="s">
        <v>304</v>
      </c>
    </row>
    <row r="51" spans="4:4" ht="15">
      <c r="D51" s="91"/>
    </row>
  </sheetData>
  <conditionalFormatting sqref="B2">
    <cfRule type="expression" dxfId="12" priority="9" stopIfTrue="1">
      <formula>#REF!="Objęty promocją wg. Biuletynu 2870"</formula>
    </cfRule>
  </conditionalFormatting>
  <conditionalFormatting sqref="D2 F2">
    <cfRule type="expression" dxfId="11" priority="5" stopIfTrue="1">
      <formula>#REF!="Objęty promocją wg. Biuletynu 2870"</formula>
    </cfRule>
  </conditionalFormatting>
  <conditionalFormatting sqref="G2">
    <cfRule type="cellIs" dxfId="10" priority="2" stopIfTrue="1" operator="equal">
      <formula>0</formula>
    </cfRule>
    <cfRule type="expression" dxfId="9" priority="3" stopIfTrue="1">
      <formula>$F2=0</formula>
    </cfRule>
  </conditionalFormatting>
  <conditionalFormatting sqref="G2">
    <cfRule type="expression" dxfId="8" priority="1" stopIfTrue="1">
      <formula>#REF!="Objęty promocją wg. Biuletynu 2870"</formula>
    </cfRule>
  </conditionalFormatting>
  <conditionalFormatting sqref="E2">
    <cfRule type="expression" dxfId="7" priority="4" stopIfTrue="1">
      <formula>#REF!="Objęty promocją wg. Biuletynu 2870"</formula>
    </cfRule>
  </conditionalFormatting>
  <hyperlinks>
    <hyperlink ref="P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B1" workbookViewId="0">
      <selection activeCell="I4" sqref="I4"/>
    </sheetView>
  </sheetViews>
  <sheetFormatPr defaultRowHeight="14.25"/>
  <cols>
    <col min="2" max="2" width="10" bestFit="1" customWidth="1"/>
    <col min="3" max="3" width="16.125" customWidth="1"/>
    <col min="4" max="4" width="10.875" bestFit="1" customWidth="1"/>
    <col min="5" max="5" width="20.25" customWidth="1"/>
    <col min="6" max="6" width="13.375" bestFit="1" customWidth="1"/>
    <col min="7" max="7" width="8.625" bestFit="1" customWidth="1"/>
    <col min="8" max="8" width="10.5" customWidth="1"/>
    <col min="9" max="9" width="33.75" customWidth="1"/>
    <col min="10" max="10" width="8.625" bestFit="1" customWidth="1"/>
    <col min="18" max="18" width="43" bestFit="1" customWidth="1"/>
  </cols>
  <sheetData>
    <row r="1" spans="1:18" s="15" customFormat="1" ht="51.75" customHeight="1">
      <c r="A1" s="96" t="s">
        <v>0</v>
      </c>
      <c r="B1" s="97" t="s">
        <v>83</v>
      </c>
      <c r="C1" s="97" t="s">
        <v>305</v>
      </c>
      <c r="D1" s="92" t="s">
        <v>1</v>
      </c>
      <c r="E1" s="92" t="s">
        <v>6</v>
      </c>
      <c r="F1" s="92" t="s">
        <v>9</v>
      </c>
      <c r="G1" s="92" t="s">
        <v>265</v>
      </c>
      <c r="H1" s="92" t="s">
        <v>310</v>
      </c>
      <c r="I1" s="92" t="s">
        <v>5</v>
      </c>
      <c r="J1" s="14" t="s">
        <v>12</v>
      </c>
      <c r="K1" s="92" t="s">
        <v>281</v>
      </c>
      <c r="L1" s="96" t="s">
        <v>260</v>
      </c>
      <c r="M1" s="108" t="s">
        <v>261</v>
      </c>
      <c r="N1" s="140"/>
      <c r="O1" s="140"/>
      <c r="P1" s="15" t="s">
        <v>351</v>
      </c>
      <c r="Q1" s="15" t="s">
        <v>381</v>
      </c>
      <c r="R1" s="15" t="s">
        <v>423</v>
      </c>
    </row>
    <row r="2" spans="1:18" ht="15">
      <c r="A2" s="11">
        <v>58</v>
      </c>
      <c r="B2" s="86" t="s">
        <v>306</v>
      </c>
      <c r="C2" s="86" t="s">
        <v>87</v>
      </c>
      <c r="D2" s="11" t="s">
        <v>307</v>
      </c>
      <c r="E2" s="122" t="s">
        <v>311</v>
      </c>
      <c r="F2" s="88" t="s">
        <v>309</v>
      </c>
      <c r="G2" s="11" t="s">
        <v>266</v>
      </c>
      <c r="H2" s="11">
        <v>6</v>
      </c>
      <c r="I2" s="88" t="s">
        <v>313</v>
      </c>
      <c r="J2" s="11">
        <v>144771</v>
      </c>
      <c r="K2" s="11">
        <f>J2+G10+G11</f>
        <v>147502</v>
      </c>
      <c r="L2" s="11">
        <v>82660</v>
      </c>
      <c r="M2" s="11">
        <v>84900</v>
      </c>
      <c r="N2" s="11">
        <v>92200</v>
      </c>
      <c r="O2" s="11">
        <v>93200</v>
      </c>
      <c r="P2" s="11">
        <v>2020</v>
      </c>
      <c r="Q2" s="124" t="s">
        <v>75</v>
      </c>
      <c r="R2" s="66" t="s">
        <v>430</v>
      </c>
    </row>
    <row r="3" spans="1:18" ht="15">
      <c r="A3" s="11">
        <v>58</v>
      </c>
      <c r="B3" s="86" t="s">
        <v>306</v>
      </c>
      <c r="C3" s="86" t="s">
        <v>87</v>
      </c>
      <c r="D3" s="11" t="s">
        <v>308</v>
      </c>
      <c r="E3" s="122" t="s">
        <v>312</v>
      </c>
      <c r="F3" s="88" t="s">
        <v>309</v>
      </c>
      <c r="G3" s="11" t="s">
        <v>266</v>
      </c>
      <c r="H3" s="11">
        <v>6</v>
      </c>
      <c r="I3" s="88" t="s">
        <v>313</v>
      </c>
      <c r="J3" s="11">
        <v>144771</v>
      </c>
      <c r="K3" s="11">
        <v>147502</v>
      </c>
      <c r="L3" s="11">
        <v>82660</v>
      </c>
      <c r="M3" s="11">
        <v>84900</v>
      </c>
      <c r="N3" s="11">
        <v>92200</v>
      </c>
      <c r="O3" s="11">
        <v>93200</v>
      </c>
      <c r="P3" s="11">
        <v>2020</v>
      </c>
      <c r="Q3" s="124" t="s">
        <v>75</v>
      </c>
      <c r="R3" s="66" t="s">
        <v>431</v>
      </c>
    </row>
    <row r="4" spans="1:18" ht="15">
      <c r="A4" s="11">
        <v>49</v>
      </c>
      <c r="B4" s="86" t="s">
        <v>350</v>
      </c>
      <c r="C4" s="86" t="s">
        <v>88</v>
      </c>
      <c r="D4" s="11" t="s">
        <v>358</v>
      </c>
      <c r="E4" s="130" t="s">
        <v>354</v>
      </c>
      <c r="F4" s="88" t="s">
        <v>309</v>
      </c>
      <c r="G4" s="11" t="s">
        <v>266</v>
      </c>
      <c r="H4" s="11">
        <v>3</v>
      </c>
      <c r="I4" s="11" t="s">
        <v>352</v>
      </c>
      <c r="J4" s="11" t="s">
        <v>357</v>
      </c>
      <c r="K4" s="11">
        <v>141240</v>
      </c>
      <c r="L4" s="11">
        <v>71300</v>
      </c>
      <c r="M4" s="11">
        <v>73500</v>
      </c>
      <c r="N4" s="11">
        <v>82000</v>
      </c>
      <c r="O4" s="11">
        <v>84000</v>
      </c>
      <c r="P4" s="125">
        <v>2019</v>
      </c>
      <c r="Q4" s="124" t="s">
        <v>75</v>
      </c>
      <c r="R4" s="66"/>
    </row>
    <row r="5" spans="1:18" ht="15">
      <c r="A5" s="11">
        <v>58</v>
      </c>
      <c r="B5" s="86" t="s">
        <v>350</v>
      </c>
      <c r="C5" s="86" t="s">
        <v>88</v>
      </c>
      <c r="D5" s="11" t="s">
        <v>359</v>
      </c>
      <c r="E5" s="86" t="s">
        <v>355</v>
      </c>
      <c r="F5" s="88" t="s">
        <v>309</v>
      </c>
      <c r="G5" s="11" t="s">
        <v>266</v>
      </c>
      <c r="H5" s="11">
        <v>3</v>
      </c>
      <c r="I5" s="11" t="s">
        <v>353</v>
      </c>
      <c r="J5" s="11" t="s">
        <v>357</v>
      </c>
      <c r="K5" s="11">
        <v>133049</v>
      </c>
      <c r="L5" s="11">
        <v>69300</v>
      </c>
      <c r="M5" s="11">
        <v>71800</v>
      </c>
      <c r="N5" s="11">
        <v>77300</v>
      </c>
      <c r="O5" s="11">
        <v>79900</v>
      </c>
      <c r="P5" s="125">
        <v>2019</v>
      </c>
      <c r="Q5" s="124" t="s">
        <v>75</v>
      </c>
      <c r="R5" s="66" t="s">
        <v>432</v>
      </c>
    </row>
    <row r="6" spans="1:18" ht="15">
      <c r="A6" s="11">
        <v>58</v>
      </c>
      <c r="B6" s="86" t="s">
        <v>350</v>
      </c>
      <c r="C6" s="86" t="s">
        <v>88</v>
      </c>
      <c r="D6" s="11" t="s">
        <v>360</v>
      </c>
      <c r="E6" s="86" t="s">
        <v>356</v>
      </c>
      <c r="F6" s="88" t="s">
        <v>309</v>
      </c>
      <c r="G6" s="11" t="s">
        <v>266</v>
      </c>
      <c r="H6" s="11">
        <v>3</v>
      </c>
      <c r="I6" s="11" t="s">
        <v>353</v>
      </c>
      <c r="J6" s="11" t="s">
        <v>357</v>
      </c>
      <c r="K6" s="11">
        <v>133049</v>
      </c>
      <c r="L6" s="11">
        <v>69300</v>
      </c>
      <c r="M6" s="11">
        <v>71800</v>
      </c>
      <c r="N6" s="11">
        <v>77300</v>
      </c>
      <c r="O6" s="11">
        <v>79900</v>
      </c>
      <c r="P6" s="125">
        <v>2019</v>
      </c>
      <c r="Q6" s="124" t="s">
        <v>75</v>
      </c>
      <c r="R6" s="66" t="s">
        <v>432</v>
      </c>
    </row>
    <row r="7" spans="1:18" ht="15">
      <c r="A7" s="21"/>
      <c r="B7" s="87"/>
      <c r="C7" s="87"/>
      <c r="D7" s="21"/>
      <c r="E7" s="87"/>
      <c r="F7" s="109"/>
      <c r="G7" s="21"/>
      <c r="H7" s="21"/>
      <c r="I7" s="109"/>
      <c r="J7" s="21"/>
      <c r="K7" s="21"/>
      <c r="L7" s="21"/>
      <c r="M7" s="21"/>
      <c r="N7" s="21"/>
      <c r="O7" s="21"/>
    </row>
    <row r="10" spans="1:18">
      <c r="C10" t="s">
        <v>375</v>
      </c>
      <c r="E10" t="s">
        <v>320</v>
      </c>
      <c r="G10">
        <v>1845</v>
      </c>
      <c r="H10" t="s">
        <v>314</v>
      </c>
      <c r="I10" t="s">
        <v>318</v>
      </c>
    </row>
    <row r="11" spans="1:18" ht="24" customHeight="1">
      <c r="C11" s="104" t="s">
        <v>200</v>
      </c>
      <c r="E11" s="104" t="s">
        <v>200</v>
      </c>
      <c r="G11">
        <v>886</v>
      </c>
      <c r="H11" t="s">
        <v>315</v>
      </c>
      <c r="I11" t="s">
        <v>235</v>
      </c>
    </row>
    <row r="12" spans="1:18" ht="31.5">
      <c r="C12" s="90" t="s">
        <v>376</v>
      </c>
      <c r="E12" s="90" t="s">
        <v>321</v>
      </c>
      <c r="G12">
        <v>0</v>
      </c>
      <c r="H12" t="s">
        <v>316</v>
      </c>
      <c r="I12" t="s">
        <v>319</v>
      </c>
    </row>
    <row r="13" spans="1:18" ht="31.5">
      <c r="C13" s="90" t="s">
        <v>323</v>
      </c>
      <c r="E13" s="90" t="s">
        <v>322</v>
      </c>
      <c r="G13">
        <v>0</v>
      </c>
      <c r="H13" t="s">
        <v>317</v>
      </c>
      <c r="I13" t="s">
        <v>266</v>
      </c>
      <c r="P13" s="110"/>
      <c r="Q13" s="111"/>
    </row>
    <row r="14" spans="1:18" ht="31.5">
      <c r="C14" s="90" t="s">
        <v>324</v>
      </c>
      <c r="E14" s="90" t="s">
        <v>323</v>
      </c>
      <c r="M14" t="s">
        <v>462</v>
      </c>
      <c r="P14" s="110"/>
      <c r="Q14" s="111"/>
    </row>
    <row r="15" spans="1:18" ht="42">
      <c r="C15" s="90" t="s">
        <v>326</v>
      </c>
      <c r="E15" s="90" t="s">
        <v>324</v>
      </c>
      <c r="H15" t="s">
        <v>361</v>
      </c>
      <c r="I15" t="s">
        <v>370</v>
      </c>
      <c r="P15" s="110"/>
      <c r="Q15" s="111"/>
    </row>
    <row r="16" spans="1:18" ht="31.5">
      <c r="C16" s="90" t="s">
        <v>377</v>
      </c>
      <c r="E16" s="90" t="s">
        <v>325</v>
      </c>
      <c r="H16" t="s">
        <v>362</v>
      </c>
      <c r="I16" s="18" t="s">
        <v>371</v>
      </c>
      <c r="P16" s="110"/>
      <c r="Q16" s="111"/>
    </row>
    <row r="17" spans="3:9" ht="126" customHeight="1">
      <c r="C17" s="90" t="s">
        <v>378</v>
      </c>
      <c r="E17" s="90" t="s">
        <v>326</v>
      </c>
      <c r="I17" s="113" t="s">
        <v>372</v>
      </c>
    </row>
    <row r="18" spans="3:9" ht="31.5">
      <c r="C18" s="90" t="s">
        <v>288</v>
      </c>
      <c r="E18" s="90" t="s">
        <v>327</v>
      </c>
      <c r="H18" t="s">
        <v>364</v>
      </c>
      <c r="I18" t="s">
        <v>368</v>
      </c>
    </row>
    <row r="19" spans="3:9" ht="31.5">
      <c r="C19" s="90" t="s">
        <v>328</v>
      </c>
      <c r="E19" s="90" t="s">
        <v>328</v>
      </c>
      <c r="H19" t="s">
        <v>365</v>
      </c>
      <c r="I19" t="s">
        <v>197</v>
      </c>
    </row>
    <row r="20" spans="3:9" ht="31.5">
      <c r="C20" s="90" t="s">
        <v>216</v>
      </c>
      <c r="E20" s="90" t="s">
        <v>329</v>
      </c>
      <c r="H20" s="18" t="s">
        <v>366</v>
      </c>
      <c r="I20" s="18" t="s">
        <v>367</v>
      </c>
    </row>
    <row r="21" spans="3:9" ht="31.5">
      <c r="C21" s="90" t="s">
        <v>217</v>
      </c>
      <c r="E21" s="90" t="s">
        <v>216</v>
      </c>
      <c r="H21" s="18" t="s">
        <v>363</v>
      </c>
      <c r="I21" s="18" t="s">
        <v>369</v>
      </c>
    </row>
    <row r="22" spans="3:9" ht="72">
      <c r="C22" s="90" t="s">
        <v>330</v>
      </c>
      <c r="E22" s="90" t="s">
        <v>217</v>
      </c>
      <c r="I22" s="112" t="s">
        <v>373</v>
      </c>
    </row>
    <row r="23" spans="3:9" ht="31.5">
      <c r="C23" s="90" t="s">
        <v>332</v>
      </c>
      <c r="E23" s="90" t="s">
        <v>330</v>
      </c>
    </row>
    <row r="24" spans="3:9" ht="31.5">
      <c r="C24" s="90" t="s">
        <v>333</v>
      </c>
      <c r="E24" s="90" t="s">
        <v>331</v>
      </c>
    </row>
    <row r="25" spans="3:9" ht="42">
      <c r="C25" s="90" t="s">
        <v>334</v>
      </c>
      <c r="E25" s="90" t="s">
        <v>332</v>
      </c>
    </row>
    <row r="26" spans="3:9" ht="52.5">
      <c r="C26" s="90" t="s">
        <v>335</v>
      </c>
      <c r="E26" s="90" t="s">
        <v>333</v>
      </c>
    </row>
    <row r="27" spans="3:9" ht="31.5">
      <c r="C27" s="90" t="s">
        <v>336</v>
      </c>
      <c r="E27" s="90" t="s">
        <v>334</v>
      </c>
    </row>
    <row r="28" spans="3:9" ht="42">
      <c r="C28" s="90" t="s">
        <v>337</v>
      </c>
      <c r="E28" s="90" t="s">
        <v>335</v>
      </c>
    </row>
    <row r="29" spans="3:9" ht="31.5">
      <c r="C29" s="90" t="s">
        <v>231</v>
      </c>
      <c r="E29" s="90" t="s">
        <v>336</v>
      </c>
    </row>
    <row r="30" spans="3:9" ht="21">
      <c r="C30" s="90" t="s">
        <v>338</v>
      </c>
      <c r="E30" s="90" t="s">
        <v>337</v>
      </c>
    </row>
    <row r="31" spans="3:9" ht="21">
      <c r="C31" s="90" t="s">
        <v>234</v>
      </c>
      <c r="E31" s="90" t="s">
        <v>231</v>
      </c>
    </row>
    <row r="32" spans="3:9" ht="21">
      <c r="C32" s="90" t="s">
        <v>295</v>
      </c>
      <c r="E32" s="90" t="s">
        <v>338</v>
      </c>
    </row>
    <row r="33" spans="3:5" ht="21">
      <c r="C33" s="105"/>
      <c r="E33" s="90" t="s">
        <v>234</v>
      </c>
    </row>
    <row r="34" spans="3:5" ht="21">
      <c r="C34" s="90" t="s">
        <v>339</v>
      </c>
      <c r="E34" s="90" t="s">
        <v>295</v>
      </c>
    </row>
    <row r="35" spans="3:5" ht="21">
      <c r="C35" s="90" t="s">
        <v>296</v>
      </c>
      <c r="E35" s="105"/>
    </row>
    <row r="36" spans="3:5" ht="21">
      <c r="C36" s="90" t="s">
        <v>340</v>
      </c>
      <c r="E36" s="90" t="s">
        <v>339</v>
      </c>
    </row>
    <row r="37" spans="3:5">
      <c r="C37" s="90" t="s">
        <v>341</v>
      </c>
      <c r="E37" s="90" t="s">
        <v>296</v>
      </c>
    </row>
    <row r="38" spans="3:5" ht="21">
      <c r="C38" s="90" t="s">
        <v>342</v>
      </c>
      <c r="E38" s="90" t="s">
        <v>340</v>
      </c>
    </row>
    <row r="39" spans="3:5" ht="21">
      <c r="C39" s="90" t="s">
        <v>343</v>
      </c>
      <c r="E39" s="90" t="s">
        <v>341</v>
      </c>
    </row>
    <row r="40" spans="3:5" ht="31.5">
      <c r="C40" s="90" t="s">
        <v>242</v>
      </c>
      <c r="E40" s="90" t="s">
        <v>342</v>
      </c>
    </row>
    <row r="41" spans="3:5" ht="31.5">
      <c r="C41" s="90" t="s">
        <v>344</v>
      </c>
      <c r="E41" s="90" t="s">
        <v>343</v>
      </c>
    </row>
    <row r="42" spans="3:5" ht="42">
      <c r="C42" s="90" t="s">
        <v>379</v>
      </c>
      <c r="E42" s="90" t="s">
        <v>131</v>
      </c>
    </row>
    <row r="43" spans="3:5" ht="21">
      <c r="C43" s="90" t="s">
        <v>346</v>
      </c>
      <c r="E43" s="90" t="s">
        <v>242</v>
      </c>
    </row>
    <row r="44" spans="3:5" ht="52.5">
      <c r="C44" s="90" t="s">
        <v>380</v>
      </c>
      <c r="E44" s="90" t="s">
        <v>344</v>
      </c>
    </row>
    <row r="45" spans="3:5" ht="63">
      <c r="C45" s="91"/>
      <c r="E45" s="90" t="s">
        <v>345</v>
      </c>
    </row>
    <row r="46" spans="3:5">
      <c r="E46" s="90" t="s">
        <v>346</v>
      </c>
    </row>
    <row r="47" spans="3:5" ht="31.5">
      <c r="E47" s="90" t="s">
        <v>347</v>
      </c>
    </row>
    <row r="48" spans="3:5" ht="31.5">
      <c r="E48" s="90" t="s">
        <v>348</v>
      </c>
    </row>
    <row r="49" spans="5:5" ht="31.5">
      <c r="E49" s="90" t="s">
        <v>349</v>
      </c>
    </row>
    <row r="50" spans="5:5" ht="15">
      <c r="E50" s="91"/>
    </row>
  </sheetData>
  <conditionalFormatting sqref="B2:C3 B7:C7">
    <cfRule type="expression" dxfId="6" priority="17" stopIfTrue="1">
      <formula>#REF!="Objęty promocją wg. Biuletynu 2870"</formula>
    </cfRule>
  </conditionalFormatting>
  <conditionalFormatting sqref="F2:F7">
    <cfRule type="expression" dxfId="5" priority="13" stopIfTrue="1">
      <formula>#REF!="Objęty promocją wg. Biuletynu 2870"</formula>
    </cfRule>
  </conditionalFormatting>
  <conditionalFormatting sqref="I2:I3 I7">
    <cfRule type="cellIs" dxfId="4" priority="10" stopIfTrue="1" operator="equal">
      <formula>0</formula>
    </cfRule>
    <cfRule type="expression" dxfId="3" priority="11" stopIfTrue="1">
      <formula>$F2=0</formula>
    </cfRule>
  </conditionalFormatting>
  <conditionalFormatting sqref="I2:I3 I7">
    <cfRule type="expression" dxfId="2" priority="9" stopIfTrue="1">
      <formula>#REF!="Objęty promocją wg. Biuletynu 2870"</formula>
    </cfRule>
  </conditionalFormatting>
  <conditionalFormatting sqref="E2:E3 E7">
    <cfRule type="expression" dxfId="1" priority="12" stopIfTrue="1">
      <formula>#REF!="Objęty promocją wg. Biuletynu 2870"</formula>
    </cfRule>
  </conditionalFormatting>
  <conditionalFormatting sqref="B4:C6 E4:E6">
    <cfRule type="expression" dxfId="0" priority="8" stopIfTrue="1">
      <formula>#REF!="Objęty promocją wg. Biuletynu 2870"</formula>
    </cfRule>
  </conditionalFormatting>
  <hyperlinks>
    <hyperlink ref="R2" r:id="rId1"/>
    <hyperlink ref="R3" r:id="rId2"/>
    <hyperlink ref="R5:R6" r:id="rId3" display="VXEVFAHKKLZ014345 nowe vivaro furgon 2019.pdf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MOVANO PODWOZIE 2019</vt:lpstr>
      <vt:lpstr>MOVANO DOKA</vt:lpstr>
      <vt:lpstr>MOVANO PODWOZIE 2020</vt:lpstr>
      <vt:lpstr>MOVANO FURGON 2020</vt:lpstr>
      <vt:lpstr>Arkusz1</vt:lpstr>
      <vt:lpstr>COMBO LIFE 2020</vt:lpstr>
      <vt:lpstr>COMBO VAN 19-20</vt:lpstr>
      <vt:lpstr>Vivaro furgon 19-20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2020-02-03T09:10:34Z</cp:lastPrinted>
  <dcterms:created xsi:type="dcterms:W3CDTF">2019-04-23T14:04:03Z</dcterms:created>
  <dcterms:modified xsi:type="dcterms:W3CDTF">2020-07-08T09:41:41Z</dcterms:modified>
</cp:coreProperties>
</file>