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" sheetId="1" r:id="rId4"/>
    <sheet state="visible" name="Copy of Sorted" sheetId="2" r:id="rId5"/>
    <sheet state="visible" name="Copy of Copy of Sorted" sheetId="3" r:id="rId6"/>
    <sheet state="visible" name="Sheet2" sheetId="4" r:id="rId7"/>
    <sheet state="visible" name="Sheet1" sheetId="5" r:id="rId8"/>
    <sheet state="visible" name="Copy of Sheet1" sheetId="6" r:id="rId9"/>
    <sheet state="visible" name="Sheet3" sheetId="7" r:id="rId10"/>
  </sheets>
  <definedNames>
    <definedName hidden="1" localSheetId="0" name="_xlnm._FilterDatabase">Sorted!$A$1:$K$42</definedName>
    <definedName hidden="1" localSheetId="1" name="_xlnm._FilterDatabase">'Copy of Sorted'!$A$1:$K$41</definedName>
    <definedName hidden="1" localSheetId="2" name="_xlnm._FilterDatabase">'Copy of Copy of Sorted'!$A$1:$L$41</definedName>
  </definedNames>
  <calcPr/>
</workbook>
</file>

<file path=xl/sharedStrings.xml><?xml version="1.0" encoding="utf-8"?>
<sst xmlns="http://schemas.openxmlformats.org/spreadsheetml/2006/main" count="1020" uniqueCount="218">
  <si>
    <t>Component</t>
  </si>
  <si>
    <t>Area of use</t>
  </si>
  <si>
    <t>Purpose</t>
  </si>
  <si>
    <t>Quantity total</t>
  </si>
  <si>
    <t>Qty per arm</t>
  </si>
  <si>
    <t>Unit Cost</t>
  </si>
  <si>
    <t>Row Cost</t>
  </si>
  <si>
    <t>Additional purchased</t>
  </si>
  <si>
    <t>Reasearch costs</t>
  </si>
  <si>
    <t>Reason for discarding</t>
  </si>
  <si>
    <t>Link</t>
  </si>
  <si>
    <t>Bolts</t>
  </si>
  <si>
    <t>All</t>
  </si>
  <si>
    <t>Construction</t>
  </si>
  <si>
    <t>Spares</t>
  </si>
  <si>
    <t>https://mecha4makers.co.nz/</t>
  </si>
  <si>
    <t>3D printer Filament 1.75mm black pla 1kg roll, ESUN high speed</t>
  </si>
  <si>
    <t>Structure</t>
  </si>
  <si>
    <t>Prototyping</t>
  </si>
  <si>
    <t>https://www.jaycar.co.nz/1-75mm-black-esun-high-speed-filament-1kg-roll/p/001035</t>
  </si>
  <si>
    <t>Teensy 4.1 microcontroller</t>
  </si>
  <si>
    <t>Control Electronics</t>
  </si>
  <si>
    <t>Controller</t>
  </si>
  <si>
    <t>Broken x 2, 1 spare</t>
  </si>
  <si>
    <r>
      <rPr>
        <color rgb="FF1155CC"/>
        <sz val="10.0"/>
      </rPr>
      <t>https://www.mindkits.co.nz/</t>
    </r>
    <r>
      <rPr>
        <sz val="10.0"/>
      </rPr>
      <t>teensy-4-1.aspx</t>
    </r>
  </si>
  <si>
    <t>Dual channel 3A pwm motor drivers, 105090004</t>
  </si>
  <si>
    <t>Finger motor drivers</t>
  </si>
  <si>
    <t>(Electromaker, 2024)</t>
  </si>
  <si>
    <t>16 channel 12 bit PWM extension board, 815</t>
  </si>
  <si>
    <t>Increase PWM outputs for DC motor control</t>
  </si>
  <si>
    <t>(Adafruit Industries, n.d.)</t>
  </si>
  <si>
    <t>Cordset, 240V 3m, 10amp switch</t>
  </si>
  <si>
    <t>Mains power</t>
  </si>
  <si>
    <t>https://www.shadyladylighting.co.nz/</t>
  </si>
  <si>
    <t>240AC to 12VDC 100A power supply</t>
  </si>
  <si>
    <t>Power</t>
  </si>
  <si>
    <t>(Lincoioh, n.d.)</t>
  </si>
  <si>
    <t>SN74HC126N IC buffer non-inverting</t>
  </si>
  <si>
    <t>Smart servo Comunication</t>
  </si>
  <si>
    <t>Spare</t>
  </si>
  <si>
    <t>https://www.digikey.co.nz/en/products/detail/texas-instruments/SN74HC126N/376889</t>
  </si>
  <si>
    <t>28AWG breadboard jumper cables 20cm 40x(MM,MF,FF)  	
KIT-ZW-20X3</t>
  </si>
  <si>
    <t>Wiring</t>
  </si>
  <si>
    <t>https://www.digikey.co.nz/en/products/detail/busboard-prototype-systems/KIT-ZW-20X3/19200354</t>
  </si>
  <si>
    <t>Perfboard</t>
  </si>
  <si>
    <t>https://www.jaycar.co.nz/large-breadboard-layout-prototyping-board/p/HP9572</t>
  </si>
  <si>
    <t>Hook up wire 32AWG various colors, per M</t>
  </si>
  <si>
    <t>Electronics</t>
  </si>
  <si>
    <t>Hand wiring</t>
  </si>
  <si>
    <t>https://www.digikey.co.nz/en/products/detail/cnc-tech/10064-32-1-0500-004-1-TS/7202347</t>
  </si>
  <si>
    <t>Spare hall effect sensors</t>
  </si>
  <si>
    <t>PIP joint sensing</t>
  </si>
  <si>
    <t>https://www.digikey.co.nz/</t>
  </si>
  <si>
    <t>4mm^2, wire per m</t>
  </si>
  <si>
    <t>Servo power</t>
  </si>
  <si>
    <t>https://www.digikey.co.nz/en/products/detail/te-connectivity-raychem-cable-protection/RL0111-4-00-9/13590724</t>
  </si>
  <si>
    <t>0.25mm^2, wire per m</t>
  </si>
  <si>
    <t>https://www.digikey.co.nz/en/products/detail/te-connectivity-raychem-cable-protection/RL0111-0-25-0/13590749</t>
  </si>
  <si>
    <t>HEATSHRINK 1/16"-48" BLACK</t>
  </si>
  <si>
    <t>https://www.digikey.co.nz/en/products/detail/qualtek/Q2-Z-1-16-01-QB48IN-25/3692921</t>
  </si>
  <si>
    <t>Lead solder 0.51mm</t>
  </si>
  <si>
    <t>https://www.digikey.com/en/products/detail/chip-quik-inc/RASW-020-1OZ/9681983</t>
  </si>
  <si>
    <t>cable 7 conductor 32AWG black shielded 1M</t>
  </si>
  <si>
    <t>https://www.digikey.com/en/products/detail/tensility-international-corp/30-01162/10712582?s=N4IgTCBcDaIBwGYCcBaBAGF6CM2BsYK2KAcgCIgC6AvkA</t>
  </si>
  <si>
    <t>Heatshrink 0.94mm inner Dia supplied, per M</t>
  </si>
  <si>
    <t>https://www.digikey.com/en/products/detail/te-connectivity-raychem-cable-protection/X4-0-6-0-SP/11569081?s=N4IgTCBcDaICwA44FoAaKAMA6AbMjyAygArICMyAcgCIgC6AvkA</t>
  </si>
  <si>
    <t>36 Conductor cable 28AWG twisted pair per foot, 3600B/36 100SF</t>
  </si>
  <si>
    <t>https://www.digikey.com/en/products/detail/3m/3600B-36-100SF/22620433?s=N4IgTCBcDaILICEDMA2AygWgCKYHJZAF0BfIA</t>
  </si>
  <si>
    <t>12V DC gearmotor 42rpm 12mm Dia</t>
  </si>
  <si>
    <t>Finger base motors</t>
  </si>
  <si>
    <t>motors</t>
  </si>
  <si>
    <t>(DGJL MOTOR TECHNOLOGY CO., LIMITED, 2024)</t>
  </si>
  <si>
    <t>Circular force sensitive resistor 10mm Dia GD10</t>
  </si>
  <si>
    <t>Finger joint sensing</t>
  </si>
  <si>
    <t>Finger distal and tip force sensors</t>
  </si>
  <si>
    <t>4 broken, 3 spare</t>
  </si>
  <si>
    <t>(Digikey, 2024d)</t>
  </si>
  <si>
    <t>Rotatary Potentitiometer sensor 330 deg, 50kOhms, 	
3382G-1-503G</t>
  </si>
  <si>
    <t>Finger proximal joint angle sensors</t>
  </si>
  <si>
    <t>Broken</t>
  </si>
  <si>
    <t>(Digikey, 2024b)</t>
  </si>
  <si>
    <t>Magnet N35SH NICUNI 4mm(A) X 2.5mm diametricly magnetized</t>
  </si>
  <si>
    <t>magnets for hall effect sensor based joint angle sensing</t>
  </si>
  <si>
    <t>https://www.digikey.com/en/products/detail/radial-magnets-inc/9083/22935780?s=N4IgTCBcDaICwDYCcBaJAGAHAZhQOQBEQBdAXyA</t>
  </si>
  <si>
    <t>Hall effect sensor, SMD single axis, DRV5056A3QDBZR</t>
  </si>
  <si>
    <t>Middle hall effect joint sensors</t>
  </si>
  <si>
    <t>(Digikey, 2024c)</t>
  </si>
  <si>
    <t>Miniture hall sensor custom PCB</t>
  </si>
  <si>
    <t>PIP angle hall effect sensing</t>
  </si>
  <si>
    <t>-</t>
  </si>
  <si>
    <t>https://jlcpcb.com/</t>
  </si>
  <si>
    <t>Torsional springs, 3 lap, 1mm wire, 120 deg angle, 5mm outer dia</t>
  </si>
  <si>
    <t>Finger joints</t>
  </si>
  <si>
    <t>Middle joint spring back</t>
  </si>
  <si>
    <t>Ineffective</t>
  </si>
  <si>
    <t>(Quality Hardware Store, n.d.)</t>
  </si>
  <si>
    <t>Torsional springs, 3 lap, 1mm wire, 180 deg angle, 5mm outer dia</t>
  </si>
  <si>
    <t>16 channel mux IC 160Ohm, CD74HC4067SM96</t>
  </si>
  <si>
    <t>Finger Sensing</t>
  </si>
  <si>
    <t>Reduce needed anlog inputs</t>
  </si>
  <si>
    <t>(Digikey, 2016)</t>
  </si>
  <si>
    <t>Rectangular force sensitive resistor analog 	
34-00068</t>
  </si>
  <si>
    <t>Finger Sensors</t>
  </si>
  <si>
    <t>Finger proximal force sensors</t>
  </si>
  <si>
    <t>(Digikey, 2024a)</t>
  </si>
  <si>
    <t>DC Gearmotor 78:1, 12V, 20mm Dia</t>
  </si>
  <si>
    <t>Finger tendons</t>
  </si>
  <si>
    <t>(Pololu, 2024)</t>
  </si>
  <si>
    <t>Various surface mount 805 resistors</t>
  </si>
  <si>
    <t>Hand electronics</t>
  </si>
  <si>
    <t>resistive dividors etc</t>
  </si>
  <si>
    <t>Spare, easy to drop</t>
  </si>
  <si>
    <t>https://www.digikey.co.nz/en/products/detail/yageo/RC0805FR-0710KL/727535</t>
  </si>
  <si>
    <t>Thermistor NTC 10KOhm, NCU18XH103F6SRB</t>
  </si>
  <si>
    <t>Sensing temperature on hand</t>
  </si>
  <si>
    <t>(Digikey, 2015)</t>
  </si>
  <si>
    <t>Left custom hand PCB</t>
  </si>
  <si>
    <t>wiring, muxes</t>
  </si>
  <si>
    <t>Right custom hand PCB</t>
  </si>
  <si>
    <t>Square force sensitive resistor 40mmx40mm, SEN0296</t>
  </si>
  <si>
    <t>Hand sensors</t>
  </si>
  <si>
    <t>Palm force sensors</t>
  </si>
  <si>
    <t>(Digikey, 2024e)</t>
  </si>
  <si>
    <t>RS485 to serial module</t>
  </si>
  <si>
    <t>Major joints</t>
  </si>
  <si>
    <t>smart motor connections</t>
  </si>
  <si>
    <t>https://www.aliexpress.us/item/32837968872.html?spm=a2g0o.cart.0.0.395638daPBsL7S&amp;mp=1&amp;gatewayAdapt=glo2usa</t>
  </si>
  <si>
    <t>25kgcm smart servos LX-225</t>
  </si>
  <si>
    <t>Ulnear radius joint</t>
  </si>
  <si>
    <t>(Hiwonder, 2024b)</t>
  </si>
  <si>
    <t>35mm ID Steel flange bearing</t>
  </si>
  <si>
    <t>Upper sholder</t>
  </si>
  <si>
    <t>https://nz.rs-online.com/web/p/bearing-units/7508839?gb=s</t>
  </si>
  <si>
    <t>150kgcm 270 deg 12V IP66 robotic servo</t>
  </si>
  <si>
    <t>Upper shoulder, elbow</t>
  </si>
  <si>
    <t>Overheating during use, spares</t>
  </si>
  <si>
    <t>(Wishiot Store, 2024)</t>
  </si>
  <si>
    <t>45kgcm smart servos HDT-45H</t>
  </si>
  <si>
    <t>Wrist joint, lower shoulder joint</t>
  </si>
  <si>
    <t>(Hiwonder, 2024a)</t>
  </si>
  <si>
    <t>Sub Totals</t>
  </si>
  <si>
    <t>Research plus parts cost</t>
  </si>
  <si>
    <r>
      <rPr>
        <rFont val="Times New Roman"/>
        <color rgb="FF1155CC"/>
        <sz val="11.0"/>
      </rPr>
      <t>https://www.mindkits.co.nz/</t>
    </r>
    <r>
      <rPr>
        <rFont val="Times New Roman"/>
        <sz val="11.0"/>
      </rPr>
      <t>teensy-4-1.aspx</t>
    </r>
  </si>
  <si>
    <t>Upper shoulder</t>
  </si>
  <si>
    <t>Part Type</t>
  </si>
  <si>
    <t>Upper shoulder, mid shoulder, elbow</t>
  </si>
  <si>
    <t>Motors</t>
  </si>
  <si>
    <t>Upper shoulder and elbow actuator</t>
  </si>
  <si>
    <t>Fingers</t>
  </si>
  <si>
    <t>Finger Tendons Actuator</t>
  </si>
  <si>
    <t>Wrist, lower shoulder</t>
  </si>
  <si>
    <t>Wrist joint, lower shoulder joint actuator</t>
  </si>
  <si>
    <t>Structural</t>
  </si>
  <si>
    <t>Finger MCP actutors</t>
  </si>
  <si>
    <t>Force sensors</t>
  </si>
  <si>
    <t>Larger Electronics</t>
  </si>
  <si>
    <t>Hand</t>
  </si>
  <si>
    <t>Bus wiring hand</t>
  </si>
  <si>
    <t>Main Controller</t>
  </si>
  <si>
    <r>
      <rPr>
        <rFont val="Times New Roman"/>
        <color rgb="FF1155CC"/>
        <sz val="11.0"/>
      </rPr>
      <t>https://www.mindkits.co.nz/</t>
    </r>
    <r>
      <rPr>
        <rFont val="Times New Roman"/>
        <sz val="11.0"/>
      </rPr>
      <t>teensy-4-1.aspx</t>
    </r>
  </si>
  <si>
    <t>Forearm</t>
  </si>
  <si>
    <t>Ulnear radius actuator</t>
  </si>
  <si>
    <t>Control electronics wiring</t>
  </si>
  <si>
    <t>fingers</t>
  </si>
  <si>
    <t>Joint sensors</t>
  </si>
  <si>
    <t>Wrist, forearm, lower shoulder</t>
  </si>
  <si>
    <t>Temp sensors</t>
  </si>
  <si>
    <t>Forearm, elbow, lower shoulder</t>
  </si>
  <si>
    <t>Bus</t>
  </si>
  <si>
    <t>Total Cost</t>
  </si>
  <si>
    <t>Percentage (%)</t>
  </si>
  <si>
    <t>all</t>
  </si>
  <si>
    <t>upper shoulder</t>
  </si>
  <si>
    <t>hand</t>
  </si>
  <si>
    <t>elbow</t>
  </si>
  <si>
    <t>mid shoulder</t>
  </si>
  <si>
    <t>lower shoulder</t>
  </si>
  <si>
    <t>wrist</t>
  </si>
  <si>
    <t>control electronics</t>
  </si>
  <si>
    <t>forearm</t>
  </si>
  <si>
    <t>left hand</t>
  </si>
  <si>
    <t>right hand</t>
  </si>
  <si>
    <t>major joints</t>
  </si>
  <si>
    <r>
      <rPr>
        <color rgb="FF1155CC"/>
        <sz val="10.0"/>
      </rPr>
      <t>https://www.mindkits.co.nz/</t>
    </r>
    <r>
      <rPr>
        <sz val="10.0"/>
      </rPr>
      <t>teensy-4-1.aspx</t>
    </r>
  </si>
  <si>
    <t>Controller Wiring</t>
  </si>
  <si>
    <t>Whole arm</t>
  </si>
  <si>
    <t>general wire</t>
  </si>
  <si>
    <t>Used in model</t>
  </si>
  <si>
    <t>Calculation</t>
  </si>
  <si>
    <t>45kgcm smart servos</t>
  </si>
  <si>
    <r>
      <rPr>
        <rFont val="Arial, Helvetica, sans-serif"/>
        <color rgb="FF1155CC"/>
      </rPr>
      <t>https://www.amazon.</t>
    </r>
    <r>
      <rPr/>
      <t>com/Hiwonder-HTD-45H-Voltage-Connectors-Feedback/dp/B0CB3T1P7Y?th=1</t>
    </r>
  </si>
  <si>
    <t>25kgcm smart servos</t>
  </si>
  <si>
    <t>https://www.amazon.com/Hiwonder-Channels-Temperature-Position-Feedback/dp/B09CMGN25Q?ref_=ast_sto_dp</t>
  </si>
  <si>
    <r>
      <rPr>
        <rFont val="Arial, Helvetica, sans-serif"/>
        <color rgb="FF1155CC"/>
      </rPr>
      <t>https://www.pololu.com/</t>
    </r>
    <r>
      <rPr>
        <rFont val="Arial, Helvetica, sans-serif"/>
        <color rgb="FF1155CC"/>
      </rPr>
      <t>product/3477</t>
    </r>
  </si>
  <si>
    <t>https://www.aliexpress.us/item/1005006642347524.html?spm=a2g0n.shopcart.0.0.64e338daNKz3NS&amp;mp=1&amp;gatewayAdapt=glo2usa</t>
  </si>
  <si>
    <t>https://jlcpcb.com/?_gl=1%2aftwt5c%2a_ga%2aOTA1Njc3OTU4LjE3MTcyOTA0Mjg.%2a_ga_BZ8D96C9TK%2aMTcyNTI1Njg5My4xOC4xLjE3MjUyNTcyNzUuMC4wLjA.%2a_ga_VB33MLCQS2%2aMTcyNTI1Njg5My4xOC4xLjE3MjUyNTcyNzUuMC4wLjA.</t>
  </si>
  <si>
    <t>middle joint angle hall effect sensing</t>
  </si>
  <si>
    <t>Break up digikey cart, 3 x orders in total right?</t>
  </si>
  <si>
    <r>
      <rPr>
        <rFont val="Arial, Helvetica, sans-serif"/>
        <color rgb="FF1155CC"/>
      </rPr>
      <t>https://www.digikey.co.nz/</t>
    </r>
    <r>
      <rPr>
        <rFont val="Arial, Helvetica, sans-serif"/>
        <color rgb="FF1155CC"/>
      </rPr>
      <t>short/09qq73q7</t>
    </r>
  </si>
  <si>
    <t>Bolts - do proper count</t>
  </si>
  <si>
    <t>https://www.aliexpress.com/item/1005003976281590.html?src=google&amp;src=google&amp;albch=shopping&amp;acnt=272-267-0231&amp;slnk=&amp;plac=&amp;mtctp=&amp;albbt=Google_7_shopping&amp;gclsrc=aw.ds&amp;albagn=888888&amp;isSmbAutoCall=false&amp;needSmbHouyi=false&amp;src=google&amp;albch=shopping&amp;acnt=272-267-0231&amp;slnk=&amp;plac=&amp;mtctp=&amp;albbt=Google_7_shopping&amp;gclsrc=aw.ds&amp;albagn=888888&amp;ds_e_adid=&amp;ds_e_matchtype=&amp;ds_e_device=m&amp;ds_e_network=x&amp;ds_e_product_group_id=&amp;ds_e_product_id=en1005003976281590&amp;ds_e_product_merchant_id=109233876&amp;ds_e_product_country=NZ&amp;ds_e_product_language=en&amp;ds_e_product_channel=online&amp;ds_e_product_store_id=&amp;ds_url_v=2&amp;albcp=20705672386&amp;albag=&amp;isSmbAutoCall=false&amp;needSmbHouyi=false&amp;gad_source=1&amp;gclid=CjwKCAjwtNi0BhA1EiwAWZaANJfIOx6il5M6scg8QkjjfJpoHeHJAl_fE36OHTvhaWfunApOE0r-ARoC3C4QAvD_BwE&amp;aff_fcid=5dfbcc5a7b3743d7af65cb449252c3cb-1721117839494-05229-UneMJZVf&amp;aff_fsk=UneMJZVf&amp;aff_platform=aaf&amp;sk=UneMJZVf&amp;aff_trace_key=5dfbcc5a7b3743d7af65cb449252c3cb-1721117839494-05229-UneMJZVf&amp;terminal_id=81db9f75ea8d416280e8fcd2e91baeb4&amp;afSmartRedirect=n</t>
  </si>
  <si>
    <t>https://www.aliexpress.us/item/1005006183325481.html?spm=a2g0o.detail.pcDetailTopMoreOtherSeller.2.3240YwUbYwUbrz&amp;gps-id=pcDetailTopMoreOtherSeller&amp;scm=1007.40050.354490.0&amp;scm_id=1007.40050.354490.0&amp;scm-url=1007.40050.354490.0&amp;pvid=bb994ce2-5017-4806-9ad6-5468216dc6b9&amp;_t=gps-id:pcDetailTopMoreOtherSeller,scm-url:1007.40050.354490.0,pvid:bb994ce2-5017-4806-9ad6-5468216dc6b9,tpp_buckets:668%232846%238112%231997&amp;pdp_npi=4%40dis%21NZD%218.75%218.31%21%21%2137.08%2135.23%21%40210307c117234102806126468e3347%2112000036173669524%21rec%21NZ%213174398923%21X&amp;utparam-url=scene%3ApcDetailTopMoreOtherSeller%7Cquery_from%3A</t>
  </si>
  <si>
    <r>
      <rPr>
        <rFont val="Arial, Helvetica, sans-serif"/>
        <color rgb="FF1155CC"/>
      </rPr>
      <t>https://www.mindkits.co.nz/</t>
    </r>
    <r>
      <rPr/>
      <t>teensy-4-1.aspx</t>
    </r>
  </si>
  <si>
    <t>https://www.digikey.co.nz/en/products/detail/interlink-electronics/34-00068/7672213</t>
  </si>
  <si>
    <t>https://www.digikey.co.nz/en/products/detail/bourns-inc/3382G-1-503G/2080229</t>
  </si>
  <si>
    <t>https://www.digikey.co.nz/en/products/detail/uneo-inc/GD-10/15657160</t>
  </si>
  <si>
    <t>IC buffer non-inverting</t>
  </si>
  <si>
    <t>https://www.digikey.co.nz/en/products/detail/dfrobot/SEN0296/10136557</t>
  </si>
  <si>
    <t>https://www.digikey.co.nz/en/products/detail/seeed-technology-co-ltd/105090004/10667518</t>
  </si>
  <si>
    <t>https://www.digikey.com/en/products/detail/adafruit-industries-llc/815/4990757?s=N4IgTCBcDaIIwFYwA4C0cAMG0DkAiIAugL5A</t>
  </si>
  <si>
    <t>https://www.digikey.com/en/products/detail/texas-instruments/CD74HC4067SM96/390310?s=N4IgTCBcDa4JwDYC0cxmQRiQOQCIgF0BfIA</t>
  </si>
  <si>
    <t>digikey.com/en/products/detail/texas-instruments/DRV5056A3QDBZR/9692622?s=N4IgTCBcDa4JwDYC0ARASgNQKwAYsIEEBmARRQCEAtNAYQBUkA5FEAXQF8g</t>
  </si>
  <si>
    <t>https://www.digikey.com/en/products/detail/murata-electronics/NCU18XH103F6SRB/7243451?s=N4IgTCBcDaICwE4AMBaAjADjQZgelAcgCIgC6AvkA</t>
  </si>
  <si>
    <t>Other hall effect digikey order</t>
  </si>
  <si>
    <t>Other wire</t>
  </si>
  <si>
    <t>Cordset</t>
  </si>
  <si>
    <t>Other free parts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</si>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</sst>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&quot;Aptos Narrow&quot;"/>
    </font>
    <font>
      <u/>
      <color rgb="FF0000FF"/>
    </font>
    <font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2" numFmtId="164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wrapText="1"/>
    </xf>
    <xf borderId="0" fillId="2" fontId="6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164" xfId="0" applyAlignment="1" applyFont="1" applyNumberFormat="1">
      <alignment shrinkToFit="0" wrapText="1"/>
    </xf>
    <xf borderId="0" fillId="3" fontId="1" numFmtId="164" xfId="0" applyAlignment="1" applyFont="1" applyNumberFormat="1">
      <alignment readingOrder="0" shrinkToFit="0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1" numFmtId="164" xfId="0" applyFont="1" applyNumberFormat="1"/>
    <xf borderId="0" fillId="3" fontId="2" numFmtId="0" xfId="0" applyFont="1"/>
    <xf borderId="0" fillId="3" fontId="2" numFmtId="0" xfId="0" applyAlignment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8" numFmtId="164" xfId="0" applyAlignment="1" applyBorder="1" applyFont="1" applyNumberFormat="1">
      <alignment readingOrder="0" shrinkToFit="0" wrapText="1"/>
    </xf>
    <xf borderId="1" fillId="0" fontId="8" numFmtId="164" xfId="0" applyAlignment="1" applyBorder="1" applyFont="1" applyNumberFormat="1">
      <alignment horizontal="right" readingOrder="0" shrinkToFit="0" wrapText="1"/>
    </xf>
    <xf borderId="1" fillId="2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8" numFmtId="164" xfId="0" applyAlignment="1" applyBorder="1" applyFont="1" applyNumberFormat="1">
      <alignment horizontal="left" readingOrder="0" shrinkToFit="0" wrapText="1"/>
    </xf>
    <xf borderId="1" fillId="0" fontId="8" numFmtId="164" xfId="0" applyAlignment="1" applyBorder="1" applyFont="1" applyNumberFormat="1">
      <alignment shrinkToFit="0" wrapText="1"/>
    </xf>
    <xf borderId="1" fillId="2" fontId="10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/>
    </xf>
    <xf borderId="1" fillId="3" fontId="7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shrinkToFit="0" wrapText="1"/>
    </xf>
    <xf borderId="1" fillId="3" fontId="7" numFmtId="164" xfId="0" applyAlignment="1" applyBorder="1" applyFont="1" applyNumberFormat="1">
      <alignment shrinkToFit="0" wrapText="1"/>
    </xf>
    <xf borderId="1" fillId="3" fontId="7" numFmtId="164" xfId="0" applyAlignment="1" applyBorder="1" applyFont="1" applyNumberFormat="1">
      <alignment readingOrder="0" shrinkToFit="0" wrapText="1"/>
    </xf>
    <xf borderId="1" fillId="3" fontId="7" numFmtId="0" xfId="0" applyBorder="1" applyFont="1"/>
    <xf borderId="1" fillId="3" fontId="7" numFmtId="0" xfId="0" applyAlignment="1" applyBorder="1" applyFont="1">
      <alignment readingOrder="0"/>
    </xf>
    <xf borderId="1" fillId="3" fontId="7" numFmtId="164" xfId="0" applyBorder="1" applyFont="1" applyNumberFormat="1"/>
    <xf borderId="1" fillId="3" fontId="8" numFmtId="0" xfId="0" applyBorder="1" applyFont="1"/>
    <xf borderId="1" fillId="3" fontId="8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1" numFmtId="0" xfId="0" applyAlignment="1" applyBorder="1" applyFont="1">
      <alignment horizontal="center" readingOrder="0" shrinkToFit="0" vertical="top" wrapText="0"/>
    </xf>
    <xf borderId="2" fillId="0" fontId="11" numFmtId="0" xfId="0" applyAlignment="1" applyBorder="1" applyFont="1">
      <alignment horizontal="center" readingOrder="0" shrinkToFit="0" vertical="top" wrapText="0"/>
    </xf>
    <xf borderId="3" fillId="0" fontId="11" numFmtId="0" xfId="0" applyAlignment="1" applyBorder="1" applyFont="1">
      <alignment horizontal="center" readingOrder="0" shrinkToFit="0" vertical="top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horizontal="right"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Sheet2!$B$1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Sheet2!$A$2:$A$12</c:f>
            </c:strRef>
          </c:cat>
          <c:val>
            <c:numRef>
              <c:f>Sheet2!$B$2:$B$12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lcpcb.com/" TargetMode="External"/><Relationship Id="rId11" Type="http://schemas.openxmlformats.org/officeDocument/2006/relationships/hyperlink" Target="https://www.digikey.co.nz/en/products/detail/te-connectivity-raychem-cable-protection/RL0111-0-25-0/13590749" TargetMode="External"/><Relationship Id="rId22" Type="http://schemas.openxmlformats.org/officeDocument/2006/relationships/hyperlink" Target="https://www.aliexpress.us/item/32837968872.html?spm=a2g0o.cart.0.0.395638daPBsL7S&amp;mp=1&amp;gatewayAdapt=glo2usa" TargetMode="External"/><Relationship Id="rId10" Type="http://schemas.openxmlformats.org/officeDocument/2006/relationships/hyperlink" Target="https://www.digikey.co.nz/en/products/detail/te-connectivity-raychem-cable-protection/RL0111-4-00-9/13590724" TargetMode="External"/><Relationship Id="rId21" Type="http://schemas.openxmlformats.org/officeDocument/2006/relationships/hyperlink" Target="https://jlcpcb.com/" TargetMode="External"/><Relationship Id="rId13" Type="http://schemas.openxmlformats.org/officeDocument/2006/relationships/hyperlink" Target="https://www.digikey.com/en/products/detail/chip-quik-inc/RASW-020-1OZ/9681983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digikey.co.nz/en/products/detail/qualtek/Q2-Z-1-16-01-QB48IN-25/3692921" TargetMode="External"/><Relationship Id="rId23" Type="http://schemas.openxmlformats.org/officeDocument/2006/relationships/hyperlink" Target="https://nz.rs-online.com/web/p/bearing-units/7508839?gb=s" TargetMode="External"/><Relationship Id="rId1" Type="http://schemas.openxmlformats.org/officeDocument/2006/relationships/hyperlink" Target="https://mecha4makers.co.nz/" TargetMode="External"/><Relationship Id="rId2" Type="http://schemas.openxmlformats.org/officeDocument/2006/relationships/hyperlink" Target="https://www.jaycar.co.nz/1-75mm-black-esun-high-speed-filament-1kg-roll/p/001035" TargetMode="External"/><Relationship Id="rId3" Type="http://schemas.openxmlformats.org/officeDocument/2006/relationships/hyperlink" Target="https://www.mindkits.co.nz/teensy-4-1.aspx" TargetMode="External"/><Relationship Id="rId4" Type="http://schemas.openxmlformats.org/officeDocument/2006/relationships/hyperlink" Target="https://www.shadyladylighting.co.nz/" TargetMode="External"/><Relationship Id="rId9" Type="http://schemas.openxmlformats.org/officeDocument/2006/relationships/hyperlink" Target="https://www.digikey.co.nz/" TargetMode="External"/><Relationship Id="rId15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14" Type="http://schemas.openxmlformats.org/officeDocument/2006/relationships/hyperlink" Target="https://www.digikey.com/en/products/detail/tensility-international-corp/30-01162/10712582?s=N4IgTCBcDaIBwGYCcBaBAGF6CM2BsYK2KAcgCIgC6AvkA" TargetMode="External"/><Relationship Id="rId17" Type="http://schemas.openxmlformats.org/officeDocument/2006/relationships/hyperlink" Target="https://www.digikey.com/en/products/detail/radial-magnets-inc/9083/22935780?s=N4IgTCBcDaICwDYCcBaJAGAHAZhQOQBEQBdAXyA" TargetMode="External"/><Relationship Id="rId16" Type="http://schemas.openxmlformats.org/officeDocument/2006/relationships/hyperlink" Target="https://www.digikey.com/en/products/detail/3m/3600B-36-100SF/22620433?s=N4IgTCBcDaILICEDMA2AygWgCKYHJZAF0BfIA" TargetMode="External"/><Relationship Id="rId5" Type="http://schemas.openxmlformats.org/officeDocument/2006/relationships/hyperlink" Target="https://www.digikey.co.nz/en/products/detail/texas-instruments/SN74HC126N/376889" TargetMode="External"/><Relationship Id="rId19" Type="http://schemas.openxmlformats.org/officeDocument/2006/relationships/hyperlink" Target="https://www.digikey.co.nz/en/products/detail/yageo/RC0805FR-0710KL/727535" TargetMode="External"/><Relationship Id="rId6" Type="http://schemas.openxmlformats.org/officeDocument/2006/relationships/hyperlink" Target="https://www.digikey.co.nz/en/products/detail/busboard-prototype-systems/KIT-ZW-20X3/19200354" TargetMode="External"/><Relationship Id="rId18" Type="http://schemas.openxmlformats.org/officeDocument/2006/relationships/hyperlink" Target="https://jlcpcb.com/" TargetMode="External"/><Relationship Id="rId7" Type="http://schemas.openxmlformats.org/officeDocument/2006/relationships/hyperlink" Target="https://www.jaycar.co.nz/large-breadboard-layout-prototyping-board/p/HP9572" TargetMode="External"/><Relationship Id="rId8" Type="http://schemas.openxmlformats.org/officeDocument/2006/relationships/hyperlink" Target="https://www.digikey.co.nz/en/products/detail/cnc-tech/10064-32-1-0500-004-1-TS/720234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.nz/" TargetMode="External"/><Relationship Id="rId11" Type="http://schemas.openxmlformats.org/officeDocument/2006/relationships/hyperlink" Target="https://www.digikey.com/en/products/detail/chip-quik-inc/RASW-020-1OZ/9681983" TargetMode="External"/><Relationship Id="rId22" Type="http://schemas.openxmlformats.org/officeDocument/2006/relationships/hyperlink" Target="https://www.digikey.com/en/products/detail/tensility-international-corp/30-01162/10712582?s=N4IgTCBcDaIBwGYCcBaBAGF6CM2BsYK2KAcgCIgC6AvkA" TargetMode="External"/><Relationship Id="rId10" Type="http://schemas.openxmlformats.org/officeDocument/2006/relationships/hyperlink" Target="https://www.digikey.com/en/products/detail/radial-magnets-inc/9083/22935780?s=N4IgTCBcDaICwDYCcBaJAGAHAZhQOQBEQBdAXyA" TargetMode="External"/><Relationship Id="rId21" Type="http://schemas.openxmlformats.org/officeDocument/2006/relationships/hyperlink" Target="https://www.digikey.co.nz/en/products/detail/qualtek/Q2-Z-1-16-01-QB48IN-25/3692921" TargetMode="External"/><Relationship Id="rId13" Type="http://schemas.openxmlformats.org/officeDocument/2006/relationships/hyperlink" Target="https://jlcpcb.com/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digikey.co.nz/en/products/detail/te-connectivity-raychem-cable-protection/RL0111-4-00-9/13590724" TargetMode="External"/><Relationship Id="rId23" Type="http://schemas.openxmlformats.org/officeDocument/2006/relationships/hyperlink" Target="https://www.aliexpress.us/item/32837968872.html?spm=a2g0o.cart.0.0.395638daPBsL7S&amp;mp=1&amp;gatewayAdapt=glo2usa" TargetMode="External"/><Relationship Id="rId1" Type="http://schemas.openxmlformats.org/officeDocument/2006/relationships/hyperlink" Target="https://www.jaycar.co.nz/1-75mm-black-esun-high-speed-filament-1kg-roll/p/001035" TargetMode="External"/><Relationship Id="rId2" Type="http://schemas.openxmlformats.org/officeDocument/2006/relationships/hyperlink" Target="https://mecha4makers.co.nz/" TargetMode="External"/><Relationship Id="rId3" Type="http://schemas.openxmlformats.org/officeDocument/2006/relationships/hyperlink" Target="https://www.digikey.com/en/products/detail/3m/3600B-36-100SF/22620433?s=N4IgTCBcDaILICEDMA2AygWgCKYHJZAF0BfIA" TargetMode="External"/><Relationship Id="rId4" Type="http://schemas.openxmlformats.org/officeDocument/2006/relationships/hyperlink" Target="https://www.mindkits.co.nz/teensy-4-1.aspx" TargetMode="External"/><Relationship Id="rId9" Type="http://schemas.openxmlformats.org/officeDocument/2006/relationships/hyperlink" Target="https://www.jaycar.co.nz/large-breadboard-layout-prototyping-board/p/HP9572" TargetMode="External"/><Relationship Id="rId15" Type="http://schemas.openxmlformats.org/officeDocument/2006/relationships/hyperlink" Target="https://jlcpcb.com/" TargetMode="External"/><Relationship Id="rId14" Type="http://schemas.openxmlformats.org/officeDocument/2006/relationships/hyperlink" Target="https://jlcpcb.com/" TargetMode="External"/><Relationship Id="rId17" Type="http://schemas.openxmlformats.org/officeDocument/2006/relationships/hyperlink" Target="https://www.digikey.co.nz/en/products/detail/te-connectivity-raychem-cable-protection/RL0111-0-25-0/13590749" TargetMode="External"/><Relationship Id="rId16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5" Type="http://schemas.openxmlformats.org/officeDocument/2006/relationships/hyperlink" Target="https://nz.rs-online.com/web/p/bearing-units/7508839?gb=s" TargetMode="External"/><Relationship Id="rId19" Type="http://schemas.openxmlformats.org/officeDocument/2006/relationships/hyperlink" Target="https://www.digikey.co.nz/en/products/detail/texas-instruments/SN74HC126N/376889" TargetMode="External"/><Relationship Id="rId6" Type="http://schemas.openxmlformats.org/officeDocument/2006/relationships/hyperlink" Target="https://www.digikey.co.nz/en/products/detail/cnc-tech/10064-32-1-0500-004-1-TS/7202347" TargetMode="External"/><Relationship Id="rId18" Type="http://schemas.openxmlformats.org/officeDocument/2006/relationships/hyperlink" Target="https://www.digikey.co.nz/en/products/detail/yageo/RC0805FR-0710KL/727535" TargetMode="External"/><Relationship Id="rId7" Type="http://schemas.openxmlformats.org/officeDocument/2006/relationships/hyperlink" Target="https://www.digikey.co.nz/en/products/detail/busboard-prototype-systems/KIT-ZW-20X3/19200354" TargetMode="External"/><Relationship Id="rId8" Type="http://schemas.openxmlformats.org/officeDocument/2006/relationships/hyperlink" Target="https://www.shadyladylighting.co.nz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.nz/" TargetMode="External"/><Relationship Id="rId11" Type="http://schemas.openxmlformats.org/officeDocument/2006/relationships/hyperlink" Target="https://www.digikey.com/en/products/detail/chip-quik-inc/RASW-020-1OZ/9681983" TargetMode="External"/><Relationship Id="rId22" Type="http://schemas.openxmlformats.org/officeDocument/2006/relationships/hyperlink" Target="https://www.digikey.com/en/products/detail/tensility-international-corp/30-01162/10712582?s=N4IgTCBcDaIBwGYCcBaBAGF6CM2BsYK2KAcgCIgC6AvkA" TargetMode="External"/><Relationship Id="rId10" Type="http://schemas.openxmlformats.org/officeDocument/2006/relationships/hyperlink" Target="https://www.digikey.com/en/products/detail/radial-magnets-inc/9083/22935780?s=N4IgTCBcDaICwDYCcBaJAGAHAZhQOQBEQBdAXyA" TargetMode="External"/><Relationship Id="rId21" Type="http://schemas.openxmlformats.org/officeDocument/2006/relationships/hyperlink" Target="https://www.digikey.co.nz/en/products/detail/qualtek/Q2-Z-1-16-01-QB48IN-25/3692921" TargetMode="External"/><Relationship Id="rId13" Type="http://schemas.openxmlformats.org/officeDocument/2006/relationships/hyperlink" Target="https://jlcpcb.com/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www.digikey.co.nz/en/products/detail/te-connectivity-raychem-cable-protection/RL0111-4-00-9/13590724" TargetMode="External"/><Relationship Id="rId23" Type="http://schemas.openxmlformats.org/officeDocument/2006/relationships/hyperlink" Target="https://www.aliexpress.us/item/32837968872.html?spm=a2g0o.cart.0.0.395638daPBsL7S&amp;mp=1&amp;gatewayAdapt=glo2usa" TargetMode="External"/><Relationship Id="rId1" Type="http://schemas.openxmlformats.org/officeDocument/2006/relationships/hyperlink" Target="https://www.jaycar.co.nz/1-75mm-black-esun-high-speed-filament-1kg-roll/p/001035" TargetMode="External"/><Relationship Id="rId2" Type="http://schemas.openxmlformats.org/officeDocument/2006/relationships/hyperlink" Target="https://mecha4makers.co.nz/" TargetMode="External"/><Relationship Id="rId3" Type="http://schemas.openxmlformats.org/officeDocument/2006/relationships/hyperlink" Target="https://www.digikey.com/en/products/detail/3m/3600B-36-100SF/22620433?s=N4IgTCBcDaILICEDMA2AygWgCKYHJZAF0BfIA" TargetMode="External"/><Relationship Id="rId4" Type="http://schemas.openxmlformats.org/officeDocument/2006/relationships/hyperlink" Target="https://www.mindkits.co.nz/teensy-4-1.aspx" TargetMode="External"/><Relationship Id="rId9" Type="http://schemas.openxmlformats.org/officeDocument/2006/relationships/hyperlink" Target="https://www.jaycar.co.nz/large-breadboard-layout-prototyping-board/p/HP9572" TargetMode="External"/><Relationship Id="rId15" Type="http://schemas.openxmlformats.org/officeDocument/2006/relationships/hyperlink" Target="https://jlcpcb.com/" TargetMode="External"/><Relationship Id="rId14" Type="http://schemas.openxmlformats.org/officeDocument/2006/relationships/hyperlink" Target="https://jlcpcb.com/" TargetMode="External"/><Relationship Id="rId17" Type="http://schemas.openxmlformats.org/officeDocument/2006/relationships/hyperlink" Target="https://www.digikey.co.nz/en/products/detail/te-connectivity-raychem-cable-protection/RL0111-0-25-0/13590749" TargetMode="External"/><Relationship Id="rId16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5" Type="http://schemas.openxmlformats.org/officeDocument/2006/relationships/hyperlink" Target="https://nz.rs-online.com/web/p/bearing-units/7508839?gb=s" TargetMode="External"/><Relationship Id="rId19" Type="http://schemas.openxmlformats.org/officeDocument/2006/relationships/hyperlink" Target="https://www.digikey.co.nz/en/products/detail/texas-instruments/SN74HC126N/376889" TargetMode="External"/><Relationship Id="rId6" Type="http://schemas.openxmlformats.org/officeDocument/2006/relationships/hyperlink" Target="https://www.digikey.co.nz/en/products/detail/cnc-tech/10064-32-1-0500-004-1-TS/7202347" TargetMode="External"/><Relationship Id="rId18" Type="http://schemas.openxmlformats.org/officeDocument/2006/relationships/hyperlink" Target="https://www.digikey.co.nz/en/products/detail/yageo/RC0805FR-0710KL/727535" TargetMode="External"/><Relationship Id="rId7" Type="http://schemas.openxmlformats.org/officeDocument/2006/relationships/hyperlink" Target="https://www.digikey.co.nz/en/products/detail/busboard-prototype-systems/KIT-ZW-20X3/19200354" TargetMode="External"/><Relationship Id="rId8" Type="http://schemas.openxmlformats.org/officeDocument/2006/relationships/hyperlink" Target="https://www.shadyladylighting.co.nz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.nz/en/products/detail/te-connectivity-raychem-cable-protection/RL0111-4-00-9/13590724" TargetMode="External"/><Relationship Id="rId11" Type="http://schemas.openxmlformats.org/officeDocument/2006/relationships/hyperlink" Target="https://www.digikey.co.nz/en/products/detail/texas-instruments/SN74HC126N/376889" TargetMode="External"/><Relationship Id="rId22" Type="http://schemas.openxmlformats.org/officeDocument/2006/relationships/hyperlink" Target="https://www.digikey.co.nz/en/products/detail/te-connectivity-raychem-cable-protection/RL0111-0-25-0/13590749" TargetMode="External"/><Relationship Id="rId10" Type="http://schemas.openxmlformats.org/officeDocument/2006/relationships/hyperlink" Target="https://www.digikey.co.nz/en/products/detail/cnc-tech/10064-32-1-0500-004-1-TS/7202347" TargetMode="External"/><Relationship Id="rId21" Type="http://schemas.openxmlformats.org/officeDocument/2006/relationships/hyperlink" Target="https://www.shadyladylighting.co.nz/" TargetMode="External"/><Relationship Id="rId13" Type="http://schemas.openxmlformats.org/officeDocument/2006/relationships/hyperlink" Target="https://www.digikey.co.nz/en/products/detail/qualtek/Q2-Z-1-16-01-QB48IN-25/3692921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s://www.digikey.co.nz/en/products/detail/yageo/RC0805FR-0710KL/727535" TargetMode="External"/><Relationship Id="rId23" Type="http://schemas.openxmlformats.org/officeDocument/2006/relationships/hyperlink" Target="https://www.digikey.co.nz/" TargetMode="External"/><Relationship Id="rId1" Type="http://schemas.openxmlformats.org/officeDocument/2006/relationships/hyperlink" Target="https://jlcpcb.com/" TargetMode="External"/><Relationship Id="rId2" Type="http://schemas.openxmlformats.org/officeDocument/2006/relationships/hyperlink" Target="https://jlcpcb.com/" TargetMode="External"/><Relationship Id="rId3" Type="http://schemas.openxmlformats.org/officeDocument/2006/relationships/hyperlink" Target="https://jlcpcb.com/" TargetMode="External"/><Relationship Id="rId4" Type="http://schemas.openxmlformats.org/officeDocument/2006/relationships/hyperlink" Target="https://mecha4makers.co.nz/" TargetMode="External"/><Relationship Id="rId9" Type="http://schemas.openxmlformats.org/officeDocument/2006/relationships/hyperlink" Target="https://www.digikey.co.nz/en/products/detail/busboard-prototype-systems/KIT-ZW-20X3/19200354" TargetMode="External"/><Relationship Id="rId15" Type="http://schemas.openxmlformats.org/officeDocument/2006/relationships/hyperlink" Target="https://www.digikey.com/en/products/detail/tensility-international-corp/30-01162/10712582?s=N4IgTCBcDaIBwGYCcBaBAGF6CM2BsYK2KAcgCIgC6AvkA" TargetMode="External"/><Relationship Id="rId14" Type="http://schemas.openxmlformats.org/officeDocument/2006/relationships/hyperlink" Target="https://www.digikey.com/en/products/detail/chip-quik-inc/RASW-020-1OZ/9681983" TargetMode="External"/><Relationship Id="rId17" Type="http://schemas.openxmlformats.org/officeDocument/2006/relationships/hyperlink" Target="https://www.digikey.com/en/products/detail/3m/3600B-36-100SF/22620433?s=N4IgTCBcDaILICEDMA2AygWgCKYHJZAF0BfIA" TargetMode="External"/><Relationship Id="rId16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5" Type="http://schemas.openxmlformats.org/officeDocument/2006/relationships/hyperlink" Target="https://www.aliexpress.us/item/32837968872.html?spm=a2g0o.cart.0.0.395638daPBsL7S&amp;mp=1&amp;gatewayAdapt=glo2usa" TargetMode="External"/><Relationship Id="rId19" Type="http://schemas.openxmlformats.org/officeDocument/2006/relationships/hyperlink" Target="https://www.jaycar.co.nz/1-75mm-black-esun-high-speed-filament-1kg-roll/p/001035" TargetMode="External"/><Relationship Id="rId6" Type="http://schemas.openxmlformats.org/officeDocument/2006/relationships/hyperlink" Target="https://www.jaycar.co.nz/large-breadboard-layout-prototyping-board/p/HP9572" TargetMode="External"/><Relationship Id="rId18" Type="http://schemas.openxmlformats.org/officeDocument/2006/relationships/hyperlink" Target="https://www.digikey.com/en/products/detail/radial-magnets-inc/9083/22935780?s=N4IgTCBcDaICwDYCcBaJAGAHAZhQOQBEQBdAXyA" TargetMode="External"/><Relationship Id="rId7" Type="http://schemas.openxmlformats.org/officeDocument/2006/relationships/hyperlink" Target="https://www.mindkits.co.nz/teensy-4-1.aspx" TargetMode="External"/><Relationship Id="rId8" Type="http://schemas.openxmlformats.org/officeDocument/2006/relationships/hyperlink" Target="https://nz.rs-online.com/web/p/bearing-units/7508839?gb=s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.nz/en/products/detail/texas-instruments/SN74HC126N/376889" TargetMode="External"/><Relationship Id="rId22" Type="http://schemas.openxmlformats.org/officeDocument/2006/relationships/hyperlink" Target="https://www.digikey.co.nz/en/products/detail/dfrobot/SEN0296/10136557" TargetMode="External"/><Relationship Id="rId21" Type="http://schemas.openxmlformats.org/officeDocument/2006/relationships/hyperlink" Target="https://www.digikey.co.nz/en/products/detail/yageo/RC0805FR-0710KL/727535" TargetMode="External"/><Relationship Id="rId24" Type="http://schemas.openxmlformats.org/officeDocument/2006/relationships/hyperlink" Target="https://www.digikey.co.nz/en/products/detail/qualtek/Q2-Z-1-16-01-QB48IN-25/3692921" TargetMode="External"/><Relationship Id="rId23" Type="http://schemas.openxmlformats.org/officeDocument/2006/relationships/hyperlink" Target="https://www.digikey.co.nz/en/products/detail/seeed-technology-co-ltd/105090004/10667518" TargetMode="External"/><Relationship Id="rId1" Type="http://schemas.openxmlformats.org/officeDocument/2006/relationships/hyperlink" Target="https://www.amazon.com/Hiwonder-HTD-45H-Voltage-Connectors-Feedback/dp/B0CB3T1P7Y?th=1" TargetMode="External"/><Relationship Id="rId2" Type="http://schemas.openxmlformats.org/officeDocument/2006/relationships/hyperlink" Target="https://www.amazon.com/Hiwonder-Channels-Temperature-Position-Feedback/dp/B09CMGN25Q?ref_=ast_sto_dp" TargetMode="External"/><Relationship Id="rId3" Type="http://schemas.openxmlformats.org/officeDocument/2006/relationships/hyperlink" Target="https://www.pololu.com/product/3477" TargetMode="External"/><Relationship Id="rId4" Type="http://schemas.openxmlformats.org/officeDocument/2006/relationships/hyperlink" Target="https://www.aliexpress.us/item/32837968872.html?spm=a2g0o.cart.0.0.395638daPBsL7S&amp;mp=1&amp;gatewayAdapt=glo2usa" TargetMode="External"/><Relationship Id="rId9" Type="http://schemas.openxmlformats.org/officeDocument/2006/relationships/hyperlink" Target="https://www.aliexpress.us/item/32837968872.html?spm=a2g0o.cart.0.0.395638daPBsL7S&amp;mp=1&amp;gatewayAdapt=glo2usa" TargetMode="External"/><Relationship Id="rId26" Type="http://schemas.openxmlformats.org/officeDocument/2006/relationships/hyperlink" Target="https://www.digikey.com/en/products/detail/tensility-international-corp/30-01162/10712582?s=N4IgTCBcDaIBwGYCcBaBAGF6CM2BsYK2KAcgCIgC6AvkA" TargetMode="External"/><Relationship Id="rId25" Type="http://schemas.openxmlformats.org/officeDocument/2006/relationships/hyperlink" Target="https://www.digikey.com/en/products/detail/chip-quik-inc/RASW-020-1OZ/9681983" TargetMode="External"/><Relationship Id="rId28" Type="http://schemas.openxmlformats.org/officeDocument/2006/relationships/hyperlink" Target="https://www.digikey.com/en/products/detail/3m/3600B-36-100SF/22620433?s=N4IgTCBcDaILICEDMA2AygWgCKYHJZAF0BfIA" TargetMode="External"/><Relationship Id="rId27" Type="http://schemas.openxmlformats.org/officeDocument/2006/relationships/hyperlink" Target="https://www.digikey.com/en/products/detail/te-connectivity-raychem-cable-protection/X4-0-6-0-SP/11569081?s=N4IgTCBcDaICwA44FoAaKAMA6AbMjyAygArICMyAcgCIgC6AvkA" TargetMode="External"/><Relationship Id="rId5" Type="http://schemas.openxmlformats.org/officeDocument/2006/relationships/hyperlink" Target="https://www.aliexpress.us/item/1005006642347524.html?spm=a2g0n.shopcart.0.0.64e338daNKz3NS&amp;mp=1&amp;gatewayAdapt=glo2usa" TargetMode="External"/><Relationship Id="rId6" Type="http://schemas.openxmlformats.org/officeDocument/2006/relationships/hyperlink" Target="https://jlcpcb.com/?_gl=1%2aftwt5c%2a_ga%2aOTA1Njc3OTU4LjE3MTcyOTA0Mjg.%2a_ga_BZ8D96C9TK%2aMTcyNTI1Njg5My4xOC4xLjE3MjUyNTcyNzUuMC4wLjA.%2a_ga_VB33MLCQS2%2aMTcyNTI1Njg5My4xOC4xLjE3MjUyNTcyNzUuMC4wLjA." TargetMode="External"/><Relationship Id="rId29" Type="http://schemas.openxmlformats.org/officeDocument/2006/relationships/hyperlink" Target="https://www.digikey.com/en/products/detail/adafruit-industries-llc/815/4990757?s=N4IgTCBcDaIIwFYwA4C0cAMG0DkAiIAugL5A" TargetMode="External"/><Relationship Id="rId7" Type="http://schemas.openxmlformats.org/officeDocument/2006/relationships/hyperlink" Target="https://www.digikey.co.nz/short/09qq73q7" TargetMode="External"/><Relationship Id="rId8" Type="http://schemas.openxmlformats.org/officeDocument/2006/relationships/hyperlink" Target="https://mecha4makers.co.nz/" TargetMode="External"/><Relationship Id="rId31" Type="http://schemas.openxmlformats.org/officeDocument/2006/relationships/hyperlink" Target="https://www.digikey.com/en/products/detail/texas-instruments/CD74HC4067SM96/390310?s=N4IgTCBcDa4JwDYC0cxmQRiQOQCIgF0BfIA" TargetMode="External"/><Relationship Id="rId30" Type="http://schemas.openxmlformats.org/officeDocument/2006/relationships/hyperlink" Target="https://www.digikey.com/en/products/detail/radial-magnets-inc/9083/22935780?s=N4IgTCBcDaICwDYCcBaJAGAHAZhQOQBEQBdAXyA" TargetMode="External"/><Relationship Id="rId11" Type="http://schemas.openxmlformats.org/officeDocument/2006/relationships/hyperlink" Target="https://www.aliexpress.us/item/1005006183325481.html?spm=a2g0o.detail.pcDetailTopMoreOtherSeller.2.3240YwUbYwUbrz&amp;gps-id=pcDetailTopMoreOtherSeller&amp;scm=1007.40050.354490.0&amp;scm_id=1007.40050.354490.0&amp;scm-url=1007.40050.354490.0&amp;pvid=bb994ce2-5017-4806-9ad6-5468216dc6b9&amp;_t=gps-id:pcDetailTopMoreOtherSeller,scm-url:1007.40050.354490.0,pvid:bb994ce2-5017-4806-9ad6-5468216dc6b9,tpp_buckets:668%232846%238112%231997&amp;pdp_npi=4%40dis%21NZD%218.75%218.31%21%21%2137.08%2135.23%21%40210307c117234102806126468e3347%2112000036173669524%21rec%21NZ%213174398923%21X&amp;utparam-url=scene%3ApcDetailTopMoreOtherSeller%7Cquery_from%3A" TargetMode="External"/><Relationship Id="rId33" Type="http://schemas.openxmlformats.org/officeDocument/2006/relationships/hyperlink" Target="https://www.digikey.com/en/products/detail/murata-electronics/NCU18XH103F6SRB/7243451?s=N4IgTCBcDaICwE4AMBaAjADjQZgelAcgCIgC6AvkA" TargetMode="External"/><Relationship Id="rId10" Type="http://schemas.openxmlformats.org/officeDocument/2006/relationships/hyperlink" Target="https://www.jaycar.co.nz/large-breadboard-layout-prototyping-board/p/HP9572" TargetMode="External"/><Relationship Id="rId32" Type="http://schemas.openxmlformats.org/officeDocument/2006/relationships/hyperlink" Target="http://digikey.com/en/products/detail/texas-instruments/DRV5056A3QDBZR/9692622?s=N4IgTCBcDa4JwDYC0ARASgNQKwAYsIEEBmARRQCEAtNAYQBUkA5FEAXQF8g" TargetMode="External"/><Relationship Id="rId13" Type="http://schemas.openxmlformats.org/officeDocument/2006/relationships/hyperlink" Target="https://www.mindkits.co.nz/teensy-4-1.aspx" TargetMode="External"/><Relationship Id="rId12" Type="http://schemas.openxmlformats.org/officeDocument/2006/relationships/hyperlink" Target="https://www.aliexpress.us/item/1005006183325481.html?spm=a2g0o.detail.pcDetailTopMoreOtherSeller.2.3240YwUbYwUbrz&amp;gps-id=pcDetailTopMoreOtherSeller&amp;scm=1007.40050.354490.0&amp;scm_id=1007.40050.354490.0&amp;scm-url=1007.40050.354490.0&amp;pvid=bb994ce2-5017-4806-9ad6-5468216dc6b9&amp;_t=gps-id:pcDetailTopMoreOtherSeller,scm-url:1007.40050.354490.0,pvid:bb994ce2-5017-4806-9ad6-5468216dc6b9,tpp_buckets:668%232846%238112%231997&amp;pdp_npi=4%40dis%21NZD%218.75%218.31%21%21%2137.08%2135.23%21%40210307c117234102806126468e3347%2112000036173669524%21rec%21NZ%213174398923%21X&amp;utparam-url=scene%3ApcDetailTopMoreOtherSeller%7Cquery_from%3A" TargetMode="External"/><Relationship Id="rId34" Type="http://schemas.openxmlformats.org/officeDocument/2006/relationships/drawing" Target="../drawings/drawing6.xml"/><Relationship Id="rId15" Type="http://schemas.openxmlformats.org/officeDocument/2006/relationships/hyperlink" Target="https://www.digikey.co.nz/en/products/detail/interlink-electronics/34-00068/7672213" TargetMode="External"/><Relationship Id="rId14" Type="http://schemas.openxmlformats.org/officeDocument/2006/relationships/hyperlink" Target="https://nz.rs-online.com/web/p/bearing-units/7508839?gb=s" TargetMode="External"/><Relationship Id="rId17" Type="http://schemas.openxmlformats.org/officeDocument/2006/relationships/hyperlink" Target="https://www.digikey.co.nz/en/products/detail/cnc-tech/10064-32-1-0500-004-1-TS/7202347" TargetMode="External"/><Relationship Id="rId16" Type="http://schemas.openxmlformats.org/officeDocument/2006/relationships/hyperlink" Target="https://www.digikey.co.nz/en/products/detail/busboard-prototype-systems/KIT-ZW-20X3/19200354" TargetMode="External"/><Relationship Id="rId19" Type="http://schemas.openxmlformats.org/officeDocument/2006/relationships/hyperlink" Target="https://www.digikey.co.nz/en/products/detail/uneo-inc/GD-10/15657160" TargetMode="External"/><Relationship Id="rId18" Type="http://schemas.openxmlformats.org/officeDocument/2006/relationships/hyperlink" Target="https://www.digikey.co.nz/en/products/detail/bourns-inc/3382G-1-503G/208022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6.5"/>
    <col customWidth="1" min="3" max="3" width="19.63"/>
    <col customWidth="1" min="4" max="4" width="8.0"/>
    <col customWidth="1" min="5" max="5" width="7.63"/>
    <col customWidth="1" min="6" max="6" width="8.13"/>
    <col customWidth="1" min="7" max="7" width="8.38"/>
    <col customWidth="1" min="8" max="8" width="10.25"/>
    <col customWidth="1" min="9" max="9" width="9.38"/>
    <col customWidth="1" min="10" max="10" width="15.13"/>
    <col customWidth="1" min="11" max="11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11</v>
      </c>
      <c r="B2" s="3" t="s">
        <v>12</v>
      </c>
      <c r="C2" s="3" t="s">
        <v>13</v>
      </c>
      <c r="D2" s="2">
        <f t="shared" ref="D2:D3" si="1">E2*2</f>
        <v>0</v>
      </c>
      <c r="E2" s="2"/>
      <c r="F2" s="4"/>
      <c r="G2" s="4">
        <f>200</f>
        <v>200</v>
      </c>
      <c r="H2" s="3">
        <v>0.0</v>
      </c>
      <c r="I2" s="4">
        <f>200</f>
        <v>200</v>
      </c>
      <c r="J2" s="3" t="s">
        <v>14</v>
      </c>
      <c r="K2" s="5" t="s">
        <v>15</v>
      </c>
    </row>
    <row r="3">
      <c r="A3" s="3" t="s">
        <v>16</v>
      </c>
      <c r="B3" s="3" t="s">
        <v>12</v>
      </c>
      <c r="C3" s="3" t="s">
        <v>17</v>
      </c>
      <c r="D3" s="3">
        <f t="shared" si="1"/>
        <v>4</v>
      </c>
      <c r="E3" s="3">
        <v>2.0</v>
      </c>
      <c r="F3" s="4">
        <v>53.9</v>
      </c>
      <c r="G3" s="4">
        <f t="shared" ref="G3:G13" si="2">F3*D3</f>
        <v>215.6</v>
      </c>
      <c r="H3" s="3">
        <v>1.0</v>
      </c>
      <c r="I3" s="4">
        <f t="shared" ref="I3:I12" si="3">H3*F3</f>
        <v>53.9</v>
      </c>
      <c r="J3" s="3" t="s">
        <v>18</v>
      </c>
      <c r="K3" s="5" t="s">
        <v>19</v>
      </c>
    </row>
    <row r="4">
      <c r="A4" s="3" t="s">
        <v>20</v>
      </c>
      <c r="B4" s="3" t="s">
        <v>21</v>
      </c>
      <c r="C4" s="3" t="s">
        <v>22</v>
      </c>
      <c r="D4" s="3">
        <v>1.0</v>
      </c>
      <c r="E4" s="2"/>
      <c r="F4" s="4">
        <v>75.85</v>
      </c>
      <c r="G4" s="4">
        <f t="shared" si="2"/>
        <v>75.85</v>
      </c>
      <c r="H4" s="3">
        <v>3.0</v>
      </c>
      <c r="I4" s="4">
        <f t="shared" si="3"/>
        <v>227.55</v>
      </c>
      <c r="J4" s="3" t="s">
        <v>23</v>
      </c>
      <c r="K4" s="5" t="s">
        <v>24</v>
      </c>
    </row>
    <row r="5">
      <c r="A5" s="3" t="s">
        <v>25</v>
      </c>
      <c r="B5" s="3" t="s">
        <v>21</v>
      </c>
      <c r="C5" s="3" t="s">
        <v>26</v>
      </c>
      <c r="D5" s="3">
        <v>11.0</v>
      </c>
      <c r="E5" s="2"/>
      <c r="F5" s="4">
        <v>6.9</v>
      </c>
      <c r="G5" s="4">
        <f t="shared" si="2"/>
        <v>75.9</v>
      </c>
      <c r="H5" s="3">
        <v>0.0</v>
      </c>
      <c r="I5" s="4">
        <f t="shared" si="3"/>
        <v>0</v>
      </c>
      <c r="J5" s="2"/>
      <c r="K5" s="6" t="s">
        <v>27</v>
      </c>
    </row>
    <row r="6">
      <c r="A6" s="3" t="s">
        <v>28</v>
      </c>
      <c r="B6" s="3" t="s">
        <v>21</v>
      </c>
      <c r="C6" s="3" t="s">
        <v>29</v>
      </c>
      <c r="D6" s="3">
        <v>3.0</v>
      </c>
      <c r="E6" s="2"/>
      <c r="F6" s="7">
        <v>24.0695</v>
      </c>
      <c r="G6" s="4">
        <f t="shared" si="2"/>
        <v>72.2085</v>
      </c>
      <c r="H6" s="2"/>
      <c r="I6" s="4">
        <f t="shared" si="3"/>
        <v>0</v>
      </c>
      <c r="J6" s="2"/>
      <c r="K6" s="6" t="s">
        <v>30</v>
      </c>
    </row>
    <row r="7">
      <c r="A7" s="3" t="s">
        <v>31</v>
      </c>
      <c r="B7" s="8" t="s">
        <v>21</v>
      </c>
      <c r="C7" s="3" t="s">
        <v>32</v>
      </c>
      <c r="D7" s="3">
        <v>1.0</v>
      </c>
      <c r="E7" s="2"/>
      <c r="F7" s="4">
        <v>25.0</v>
      </c>
      <c r="G7" s="4">
        <f t="shared" si="2"/>
        <v>25</v>
      </c>
      <c r="H7" s="2"/>
      <c r="I7" s="4">
        <f t="shared" si="3"/>
        <v>0</v>
      </c>
      <c r="J7" s="2"/>
      <c r="K7" s="5" t="s">
        <v>33</v>
      </c>
    </row>
    <row r="8">
      <c r="A8" s="3" t="s">
        <v>34</v>
      </c>
      <c r="B8" s="3" t="s">
        <v>21</v>
      </c>
      <c r="C8" s="3" t="s">
        <v>35</v>
      </c>
      <c r="D8" s="3">
        <v>1.0</v>
      </c>
      <c r="E8" s="2"/>
      <c r="F8" s="4">
        <v>100.68</v>
      </c>
      <c r="G8" s="4">
        <f t="shared" si="2"/>
        <v>100.68</v>
      </c>
      <c r="H8" s="3">
        <v>0.0</v>
      </c>
      <c r="I8" s="4">
        <f t="shared" si="3"/>
        <v>0</v>
      </c>
      <c r="J8" s="2"/>
      <c r="K8" s="6" t="s">
        <v>36</v>
      </c>
    </row>
    <row r="9">
      <c r="A9" s="3" t="s">
        <v>37</v>
      </c>
      <c r="B9" s="3" t="s">
        <v>21</v>
      </c>
      <c r="C9" s="3" t="s">
        <v>38</v>
      </c>
      <c r="D9" s="3">
        <v>1.0</v>
      </c>
      <c r="E9" s="2"/>
      <c r="F9" s="4">
        <v>0.69</v>
      </c>
      <c r="G9" s="4">
        <f t="shared" si="2"/>
        <v>0.69</v>
      </c>
      <c r="H9" s="3">
        <v>1.0</v>
      </c>
      <c r="I9" s="4">
        <f t="shared" si="3"/>
        <v>0.69</v>
      </c>
      <c r="J9" s="3" t="s">
        <v>39</v>
      </c>
      <c r="K9" s="5" t="s">
        <v>40</v>
      </c>
    </row>
    <row r="10">
      <c r="A10" s="3" t="s">
        <v>41</v>
      </c>
      <c r="B10" s="3" t="s">
        <v>21</v>
      </c>
      <c r="C10" s="3" t="s">
        <v>42</v>
      </c>
      <c r="D10" s="3">
        <v>2.0</v>
      </c>
      <c r="E10" s="2"/>
      <c r="F10" s="4">
        <v>14.8</v>
      </c>
      <c r="G10" s="4">
        <f t="shared" si="2"/>
        <v>29.6</v>
      </c>
      <c r="H10" s="3">
        <v>0.0</v>
      </c>
      <c r="I10" s="4">
        <f t="shared" si="3"/>
        <v>0</v>
      </c>
      <c r="J10" s="2"/>
      <c r="K10" s="5" t="s">
        <v>43</v>
      </c>
    </row>
    <row r="11">
      <c r="A11" s="3" t="s">
        <v>44</v>
      </c>
      <c r="B11" s="3" t="s">
        <v>21</v>
      </c>
      <c r="C11" s="3" t="s">
        <v>42</v>
      </c>
      <c r="D11" s="3">
        <v>1.0</v>
      </c>
      <c r="E11" s="2"/>
      <c r="F11" s="4">
        <v>14.9</v>
      </c>
      <c r="G11" s="4">
        <f t="shared" si="2"/>
        <v>14.9</v>
      </c>
      <c r="H11" s="3">
        <v>0.0</v>
      </c>
      <c r="I11" s="4">
        <f t="shared" si="3"/>
        <v>0</v>
      </c>
      <c r="J11" s="2"/>
      <c r="K11" s="5" t="s">
        <v>45</v>
      </c>
    </row>
    <row r="12">
      <c r="A12" s="3" t="s">
        <v>46</v>
      </c>
      <c r="B12" s="3" t="s">
        <v>47</v>
      </c>
      <c r="C12" s="3" t="s">
        <v>48</v>
      </c>
      <c r="D12" s="2">
        <f>7*7.62</f>
        <v>53.34</v>
      </c>
      <c r="E12" s="2"/>
      <c r="F12" s="9">
        <f>7.05/7.62</f>
        <v>0.9251968504</v>
      </c>
      <c r="G12" s="4">
        <f t="shared" si="2"/>
        <v>49.35</v>
      </c>
      <c r="H12" s="3">
        <v>0.0</v>
      </c>
      <c r="I12" s="4">
        <f t="shared" si="3"/>
        <v>0</v>
      </c>
      <c r="J12" s="2"/>
      <c r="K12" s="5" t="s">
        <v>49</v>
      </c>
    </row>
    <row r="13">
      <c r="A13" s="3" t="s">
        <v>50</v>
      </c>
      <c r="B13" s="3" t="s">
        <v>47</v>
      </c>
      <c r="C13" s="3" t="s">
        <v>51</v>
      </c>
      <c r="D13" s="3">
        <f>E13*2</f>
        <v>0</v>
      </c>
      <c r="E13" s="2"/>
      <c r="F13" s="9"/>
      <c r="G13" s="4">
        <f t="shared" si="2"/>
        <v>0</v>
      </c>
      <c r="H13" s="2"/>
      <c r="I13" s="4">
        <v>150.0</v>
      </c>
      <c r="J13" s="2"/>
      <c r="K13" s="5" t="s">
        <v>52</v>
      </c>
    </row>
    <row r="14">
      <c r="A14" s="3" t="s">
        <v>53</v>
      </c>
      <c r="B14" s="3" t="s">
        <v>47</v>
      </c>
      <c r="C14" s="3" t="s">
        <v>54</v>
      </c>
      <c r="D14" s="3">
        <v>15.0</v>
      </c>
      <c r="E14" s="3">
        <v>7.5</v>
      </c>
      <c r="F14" s="4">
        <v>53.9</v>
      </c>
      <c r="G14" s="4">
        <v>5.61</v>
      </c>
      <c r="H14" s="2"/>
      <c r="I14" s="4">
        <f t="shared" ref="I14:I25" si="4">H14*F14</f>
        <v>0</v>
      </c>
      <c r="J14" s="2"/>
      <c r="K14" s="5" t="s">
        <v>55</v>
      </c>
    </row>
    <row r="15">
      <c r="A15" s="3" t="s">
        <v>56</v>
      </c>
      <c r="B15" s="3" t="s">
        <v>47</v>
      </c>
      <c r="C15" s="3" t="s">
        <v>42</v>
      </c>
      <c r="D15" s="3">
        <v>10.0</v>
      </c>
      <c r="E15" s="2"/>
      <c r="F15" s="4">
        <f>G15*D15</f>
        <v>12.4</v>
      </c>
      <c r="G15" s="4">
        <v>1.24</v>
      </c>
      <c r="H15" s="2"/>
      <c r="I15" s="4">
        <f t="shared" si="4"/>
        <v>0</v>
      </c>
      <c r="J15" s="2"/>
      <c r="K15" s="5" t="s">
        <v>57</v>
      </c>
    </row>
    <row r="16">
      <c r="A16" s="3" t="s">
        <v>58</v>
      </c>
      <c r="B16" s="3" t="s">
        <v>47</v>
      </c>
      <c r="C16" s="3" t="s">
        <v>42</v>
      </c>
      <c r="D16" s="2"/>
      <c r="E16" s="2"/>
      <c r="F16" s="4">
        <v>0.36</v>
      </c>
      <c r="G16" s="4">
        <f t="shared" ref="G16:G25" si="5">F16*D16</f>
        <v>0</v>
      </c>
      <c r="H16" s="3">
        <v>1.0</v>
      </c>
      <c r="I16" s="4">
        <f t="shared" si="4"/>
        <v>0.36</v>
      </c>
      <c r="J16" s="3" t="s">
        <v>39</v>
      </c>
      <c r="K16" s="5" t="s">
        <v>59</v>
      </c>
    </row>
    <row r="17">
      <c r="A17" s="3" t="s">
        <v>60</v>
      </c>
      <c r="B17" s="3" t="s">
        <v>47</v>
      </c>
      <c r="C17" s="3" t="s">
        <v>42</v>
      </c>
      <c r="D17" s="3">
        <v>1.0</v>
      </c>
      <c r="E17" s="2"/>
      <c r="F17" s="4">
        <v>7.856800000000001</v>
      </c>
      <c r="G17" s="4">
        <f t="shared" si="5"/>
        <v>7.8568</v>
      </c>
      <c r="H17" s="2"/>
      <c r="I17" s="4">
        <f t="shared" si="4"/>
        <v>0</v>
      </c>
      <c r="J17" s="2"/>
      <c r="K17" s="5" t="s">
        <v>61</v>
      </c>
    </row>
    <row r="18">
      <c r="A18" s="3" t="s">
        <v>62</v>
      </c>
      <c r="B18" s="3" t="s">
        <v>47</v>
      </c>
      <c r="C18" s="3" t="s">
        <v>42</v>
      </c>
      <c r="D18" s="2"/>
      <c r="E18" s="2"/>
      <c r="F18" s="4">
        <v>5.80888</v>
      </c>
      <c r="G18" s="4">
        <f t="shared" si="5"/>
        <v>0</v>
      </c>
      <c r="H18" s="3">
        <v>5.0</v>
      </c>
      <c r="I18" s="4">
        <f t="shared" si="4"/>
        <v>29.0444</v>
      </c>
      <c r="J18" s="3" t="s">
        <v>39</v>
      </c>
      <c r="K18" s="5" t="s">
        <v>63</v>
      </c>
    </row>
    <row r="19">
      <c r="A19" s="3" t="s">
        <v>64</v>
      </c>
      <c r="B19" s="3" t="s">
        <v>47</v>
      </c>
      <c r="C19" s="3" t="s">
        <v>42</v>
      </c>
      <c r="D19" s="3">
        <v>1.0</v>
      </c>
      <c r="E19" s="2"/>
      <c r="F19" s="4">
        <v>2.254</v>
      </c>
      <c r="G19" s="4">
        <f t="shared" si="5"/>
        <v>2.254</v>
      </c>
      <c r="H19" s="3">
        <v>1.0</v>
      </c>
      <c r="I19" s="4">
        <f t="shared" si="4"/>
        <v>2.254</v>
      </c>
      <c r="J19" s="3" t="s">
        <v>39</v>
      </c>
      <c r="K19" s="5" t="s">
        <v>65</v>
      </c>
    </row>
    <row r="20">
      <c r="A20" s="3" t="s">
        <v>66</v>
      </c>
      <c r="B20" s="3" t="s">
        <v>47</v>
      </c>
      <c r="C20" s="3" t="s">
        <v>42</v>
      </c>
      <c r="D20" s="2">
        <f t="shared" ref="D20:D26" si="6">E20*2</f>
        <v>8</v>
      </c>
      <c r="E20" s="3">
        <v>4.0</v>
      </c>
      <c r="F20" s="4">
        <v>11.375793100000001</v>
      </c>
      <c r="G20" s="4">
        <f t="shared" si="5"/>
        <v>91.0063448</v>
      </c>
      <c r="H20" s="2"/>
      <c r="I20" s="4">
        <f t="shared" si="4"/>
        <v>0</v>
      </c>
      <c r="J20" s="2"/>
      <c r="K20" s="5" t="s">
        <v>67</v>
      </c>
    </row>
    <row r="21">
      <c r="A21" s="3" t="s">
        <v>68</v>
      </c>
      <c r="B21" s="3" t="s">
        <v>69</v>
      </c>
      <c r="C21" s="3" t="s">
        <v>70</v>
      </c>
      <c r="D21" s="2">
        <f t="shared" si="6"/>
        <v>12</v>
      </c>
      <c r="E21" s="3">
        <v>6.0</v>
      </c>
      <c r="F21" s="4">
        <v>15.07</v>
      </c>
      <c r="G21" s="4">
        <f t="shared" si="5"/>
        <v>180.84</v>
      </c>
      <c r="H21" s="3">
        <v>0.0</v>
      </c>
      <c r="I21" s="4">
        <f t="shared" si="4"/>
        <v>0</v>
      </c>
      <c r="J21" s="2"/>
      <c r="K21" s="6" t="s">
        <v>71</v>
      </c>
    </row>
    <row r="22">
      <c r="A22" s="3" t="s">
        <v>72</v>
      </c>
      <c r="B22" s="3" t="s">
        <v>73</v>
      </c>
      <c r="C22" s="3" t="s">
        <v>74</v>
      </c>
      <c r="D22" s="2">
        <f t="shared" si="6"/>
        <v>20</v>
      </c>
      <c r="E22" s="3">
        <v>10.0</v>
      </c>
      <c r="F22" s="4">
        <v>5.5999</v>
      </c>
      <c r="G22" s="4">
        <f t="shared" si="5"/>
        <v>111.998</v>
      </c>
      <c r="H22" s="3">
        <v>7.0</v>
      </c>
      <c r="I22" s="4">
        <f t="shared" si="4"/>
        <v>39.1993</v>
      </c>
      <c r="J22" s="3" t="s">
        <v>75</v>
      </c>
      <c r="K22" s="6" t="s">
        <v>76</v>
      </c>
    </row>
    <row r="23">
      <c r="A23" s="3" t="s">
        <v>77</v>
      </c>
      <c r="B23" s="3" t="s">
        <v>73</v>
      </c>
      <c r="C23" s="3" t="s">
        <v>78</v>
      </c>
      <c r="D23" s="2">
        <f t="shared" si="6"/>
        <v>12</v>
      </c>
      <c r="E23" s="3">
        <v>6.0</v>
      </c>
      <c r="F23" s="7">
        <v>1.942</v>
      </c>
      <c r="G23" s="4">
        <f t="shared" si="5"/>
        <v>23.304</v>
      </c>
      <c r="H23" s="3">
        <v>3.0</v>
      </c>
      <c r="I23" s="4">
        <f t="shared" si="4"/>
        <v>5.826</v>
      </c>
      <c r="J23" s="3" t="s">
        <v>79</v>
      </c>
      <c r="K23" s="6" t="s">
        <v>80</v>
      </c>
    </row>
    <row r="24">
      <c r="A24" s="3" t="s">
        <v>81</v>
      </c>
      <c r="B24" s="3" t="s">
        <v>73</v>
      </c>
      <c r="C24" s="3" t="s">
        <v>82</v>
      </c>
      <c r="D24" s="3">
        <f t="shared" si="6"/>
        <v>10</v>
      </c>
      <c r="E24" s="3">
        <v>5.0</v>
      </c>
      <c r="F24" s="7">
        <v>0.8452500000000001</v>
      </c>
      <c r="G24" s="4">
        <f t="shared" si="5"/>
        <v>8.4525</v>
      </c>
      <c r="H24" s="3">
        <v>3.0</v>
      </c>
      <c r="I24" s="4">
        <f t="shared" si="4"/>
        <v>2.53575</v>
      </c>
      <c r="J24" s="3" t="s">
        <v>39</v>
      </c>
      <c r="K24" s="5" t="s">
        <v>83</v>
      </c>
    </row>
    <row r="25">
      <c r="A25" s="3" t="s">
        <v>84</v>
      </c>
      <c r="B25" s="3" t="s">
        <v>73</v>
      </c>
      <c r="C25" s="3" t="s">
        <v>85</v>
      </c>
      <c r="D25" s="3">
        <f t="shared" si="6"/>
        <v>10</v>
      </c>
      <c r="E25" s="3">
        <v>5.0</v>
      </c>
      <c r="F25" s="4">
        <v>1.4473900000000002</v>
      </c>
      <c r="G25" s="4">
        <f t="shared" si="5"/>
        <v>14.4739</v>
      </c>
      <c r="H25" s="3">
        <v>3.0</v>
      </c>
      <c r="I25" s="4">
        <f t="shared" si="4"/>
        <v>4.34217</v>
      </c>
      <c r="J25" s="3" t="s">
        <v>39</v>
      </c>
      <c r="K25" s="6" t="s">
        <v>86</v>
      </c>
    </row>
    <row r="26">
      <c r="A26" s="3" t="s">
        <v>87</v>
      </c>
      <c r="B26" s="3" t="s">
        <v>73</v>
      </c>
      <c r="C26" s="3" t="s">
        <v>88</v>
      </c>
      <c r="D26" s="2">
        <f t="shared" si="6"/>
        <v>10</v>
      </c>
      <c r="E26" s="3">
        <v>5.0</v>
      </c>
      <c r="F26" s="4" t="s">
        <v>89</v>
      </c>
      <c r="G26" s="4">
        <v>4.1</v>
      </c>
      <c r="H26" s="3">
        <v>0.0</v>
      </c>
      <c r="I26" s="4">
        <v>0.0</v>
      </c>
      <c r="J26" s="2"/>
      <c r="K26" s="5" t="s">
        <v>90</v>
      </c>
    </row>
    <row r="27">
      <c r="A27" s="3" t="s">
        <v>91</v>
      </c>
      <c r="B27" s="3" t="s">
        <v>92</v>
      </c>
      <c r="C27" s="3" t="s">
        <v>93</v>
      </c>
      <c r="D27" s="3">
        <v>0.0</v>
      </c>
      <c r="E27" s="3">
        <v>0.0</v>
      </c>
      <c r="F27" s="9"/>
      <c r="G27" s="4">
        <v>8.08</v>
      </c>
      <c r="H27" s="3">
        <v>10.0</v>
      </c>
      <c r="I27" s="4">
        <f t="shared" ref="I27:I28" si="7">G27</f>
        <v>8.08</v>
      </c>
      <c r="J27" s="3" t="s">
        <v>94</v>
      </c>
      <c r="K27" s="10" t="s">
        <v>95</v>
      </c>
    </row>
    <row r="28">
      <c r="A28" s="3" t="s">
        <v>96</v>
      </c>
      <c r="B28" s="3" t="s">
        <v>92</v>
      </c>
      <c r="C28" s="3" t="s">
        <v>93</v>
      </c>
      <c r="D28" s="3">
        <v>0.0</v>
      </c>
      <c r="E28" s="3">
        <v>0.0</v>
      </c>
      <c r="F28" s="9"/>
      <c r="G28" s="4">
        <v>8.08</v>
      </c>
      <c r="H28" s="3">
        <v>10.0</v>
      </c>
      <c r="I28" s="4">
        <f t="shared" si="7"/>
        <v>8.08</v>
      </c>
      <c r="J28" s="3" t="s">
        <v>94</v>
      </c>
      <c r="K28" s="10" t="s">
        <v>95</v>
      </c>
    </row>
    <row r="29">
      <c r="A29" s="3" t="s">
        <v>97</v>
      </c>
      <c r="B29" s="3" t="s">
        <v>98</v>
      </c>
      <c r="C29" s="3" t="s">
        <v>99</v>
      </c>
      <c r="D29" s="3">
        <f t="shared" ref="D29:D31" si="8">E29*2</f>
        <v>4</v>
      </c>
      <c r="E29" s="3">
        <v>2.0</v>
      </c>
      <c r="F29" s="4">
        <v>1.0948000000000002</v>
      </c>
      <c r="G29" s="4">
        <f t="shared" ref="G29:G33" si="9">F29*D29</f>
        <v>4.3792</v>
      </c>
      <c r="H29" s="3">
        <v>2.0</v>
      </c>
      <c r="I29" s="4">
        <f t="shared" ref="I29:I33" si="10">H29*F29</f>
        <v>2.1896</v>
      </c>
      <c r="J29" s="3" t="s">
        <v>39</v>
      </c>
      <c r="K29" s="6" t="s">
        <v>100</v>
      </c>
    </row>
    <row r="30">
      <c r="A30" s="3" t="s">
        <v>101</v>
      </c>
      <c r="B30" s="3" t="s">
        <v>102</v>
      </c>
      <c r="C30" s="3" t="s">
        <v>103</v>
      </c>
      <c r="D30" s="2">
        <f t="shared" si="8"/>
        <v>10</v>
      </c>
      <c r="E30" s="3">
        <v>5.0</v>
      </c>
      <c r="F30" s="4">
        <v>11.514</v>
      </c>
      <c r="G30" s="4">
        <f t="shared" si="9"/>
        <v>115.14</v>
      </c>
      <c r="H30" s="3">
        <v>2.0</v>
      </c>
      <c r="I30" s="4">
        <f t="shared" si="10"/>
        <v>23.028</v>
      </c>
      <c r="J30" s="3" t="s">
        <v>79</v>
      </c>
      <c r="K30" s="6" t="s">
        <v>104</v>
      </c>
    </row>
    <row r="31">
      <c r="A31" s="3" t="s">
        <v>105</v>
      </c>
      <c r="B31" s="3" t="s">
        <v>106</v>
      </c>
      <c r="C31" s="3" t="s">
        <v>70</v>
      </c>
      <c r="D31" s="2">
        <f t="shared" si="8"/>
        <v>10</v>
      </c>
      <c r="E31" s="3">
        <v>5.0</v>
      </c>
      <c r="F31" s="11">
        <v>26.63</v>
      </c>
      <c r="G31" s="4">
        <f t="shared" si="9"/>
        <v>266.3</v>
      </c>
      <c r="H31" s="12">
        <v>0.0</v>
      </c>
      <c r="I31" s="4">
        <f t="shared" si="10"/>
        <v>0</v>
      </c>
      <c r="J31" s="2"/>
      <c r="K31" s="6" t="s">
        <v>107</v>
      </c>
    </row>
    <row r="32">
      <c r="A32" s="3" t="s">
        <v>108</v>
      </c>
      <c r="B32" s="3" t="s">
        <v>109</v>
      </c>
      <c r="C32" s="3" t="s">
        <v>110</v>
      </c>
      <c r="D32" s="3">
        <v>10.0</v>
      </c>
      <c r="E32" s="3">
        <v>5.0</v>
      </c>
      <c r="F32" s="4">
        <v>0.1</v>
      </c>
      <c r="G32" s="4">
        <f t="shared" si="9"/>
        <v>1</v>
      </c>
      <c r="H32" s="3">
        <v>5.0</v>
      </c>
      <c r="I32" s="4">
        <f t="shared" si="10"/>
        <v>0.5</v>
      </c>
      <c r="J32" s="3" t="s">
        <v>111</v>
      </c>
      <c r="K32" s="5" t="s">
        <v>112</v>
      </c>
    </row>
    <row r="33">
      <c r="A33" s="3" t="s">
        <v>113</v>
      </c>
      <c r="B33" s="3" t="s">
        <v>109</v>
      </c>
      <c r="C33" s="3" t="s">
        <v>114</v>
      </c>
      <c r="D33" s="3">
        <f>E33*2</f>
        <v>2</v>
      </c>
      <c r="E33" s="3">
        <v>1.0</v>
      </c>
      <c r="F33" s="4">
        <v>0.22057000000000004</v>
      </c>
      <c r="G33" s="4">
        <f t="shared" si="9"/>
        <v>0.44114</v>
      </c>
      <c r="H33" s="3">
        <v>8.0</v>
      </c>
      <c r="I33" s="4">
        <f t="shared" si="10"/>
        <v>1.76456</v>
      </c>
      <c r="J33" s="3" t="s">
        <v>39</v>
      </c>
      <c r="K33" s="6" t="s">
        <v>115</v>
      </c>
    </row>
    <row r="34">
      <c r="A34" s="3" t="s">
        <v>116</v>
      </c>
      <c r="B34" s="3" t="s">
        <v>109</v>
      </c>
      <c r="C34" s="3" t="s">
        <v>117</v>
      </c>
      <c r="D34" s="3">
        <v>1.0</v>
      </c>
      <c r="E34" s="3" t="s">
        <v>89</v>
      </c>
      <c r="F34" s="4" t="s">
        <v>89</v>
      </c>
      <c r="G34" s="4">
        <v>4.0</v>
      </c>
      <c r="H34" s="3">
        <v>0.0</v>
      </c>
      <c r="I34" s="4">
        <v>0.0</v>
      </c>
      <c r="J34" s="2"/>
      <c r="K34" s="5" t="s">
        <v>90</v>
      </c>
    </row>
    <row r="35">
      <c r="A35" s="3" t="s">
        <v>118</v>
      </c>
      <c r="B35" s="3" t="s">
        <v>109</v>
      </c>
      <c r="C35" s="3" t="s">
        <v>117</v>
      </c>
      <c r="D35" s="3">
        <v>1.0</v>
      </c>
      <c r="E35" s="3" t="s">
        <v>89</v>
      </c>
      <c r="F35" s="4" t="s">
        <v>89</v>
      </c>
      <c r="G35" s="4">
        <v>4.0</v>
      </c>
      <c r="H35" s="3">
        <v>0.0</v>
      </c>
      <c r="I35" s="4">
        <v>0.0</v>
      </c>
      <c r="J35" s="2"/>
      <c r="K35" s="5" t="s">
        <v>90</v>
      </c>
    </row>
    <row r="36">
      <c r="A36" s="3" t="s">
        <v>119</v>
      </c>
      <c r="B36" s="3" t="s">
        <v>120</v>
      </c>
      <c r="C36" s="3" t="s">
        <v>121</v>
      </c>
      <c r="D36" s="2">
        <f>E36*2</f>
        <v>6</v>
      </c>
      <c r="E36" s="3">
        <v>3.0</v>
      </c>
      <c r="F36" s="4">
        <v>7.9</v>
      </c>
      <c r="G36" s="4">
        <f t="shared" ref="G36:G41" si="11">F36*D36</f>
        <v>47.4</v>
      </c>
      <c r="H36" s="3">
        <v>1.0</v>
      </c>
      <c r="I36" s="4">
        <f t="shared" ref="I36:I41" si="12">H36*F36</f>
        <v>7.9</v>
      </c>
      <c r="J36" s="3" t="s">
        <v>39</v>
      </c>
      <c r="K36" s="6" t="s">
        <v>122</v>
      </c>
    </row>
    <row r="37">
      <c r="A37" s="3" t="s">
        <v>123</v>
      </c>
      <c r="B37" s="3" t="s">
        <v>124</v>
      </c>
      <c r="C37" s="3" t="s">
        <v>125</v>
      </c>
      <c r="D37" s="3">
        <v>0.0</v>
      </c>
      <c r="E37" s="2"/>
      <c r="F37" s="4">
        <v>2.49</v>
      </c>
      <c r="G37" s="4">
        <f t="shared" si="11"/>
        <v>0</v>
      </c>
      <c r="H37" s="3">
        <v>1.0</v>
      </c>
      <c r="I37" s="4">
        <f t="shared" si="12"/>
        <v>2.49</v>
      </c>
      <c r="J37" s="3" t="s">
        <v>94</v>
      </c>
      <c r="K37" s="5" t="s">
        <v>126</v>
      </c>
    </row>
    <row r="38">
      <c r="A38" s="3" t="s">
        <v>127</v>
      </c>
      <c r="B38" s="3" t="s">
        <v>128</v>
      </c>
      <c r="C38" s="3" t="s">
        <v>70</v>
      </c>
      <c r="D38" s="2">
        <f t="shared" ref="D38:D41" si="13">E38*2</f>
        <v>2</v>
      </c>
      <c r="E38" s="3">
        <v>1.0</v>
      </c>
      <c r="F38" s="4">
        <v>20.99</v>
      </c>
      <c r="G38" s="4">
        <f t="shared" si="11"/>
        <v>41.98</v>
      </c>
      <c r="H38" s="3">
        <v>0.0</v>
      </c>
      <c r="I38" s="4">
        <f t="shared" si="12"/>
        <v>0</v>
      </c>
      <c r="J38" s="2"/>
      <c r="K38" s="6" t="s">
        <v>129</v>
      </c>
    </row>
    <row r="39">
      <c r="A39" s="3" t="s">
        <v>130</v>
      </c>
      <c r="B39" s="3" t="s">
        <v>131</v>
      </c>
      <c r="C39" s="2"/>
      <c r="D39" s="2">
        <f t="shared" si="13"/>
        <v>2</v>
      </c>
      <c r="E39" s="3">
        <v>1.0</v>
      </c>
      <c r="F39" s="4">
        <v>30.36</v>
      </c>
      <c r="G39" s="4">
        <f t="shared" si="11"/>
        <v>60.72</v>
      </c>
      <c r="H39" s="3">
        <v>0.0</v>
      </c>
      <c r="I39" s="4">
        <f t="shared" si="12"/>
        <v>0</v>
      </c>
      <c r="J39" s="2"/>
      <c r="K39" s="5" t="s">
        <v>132</v>
      </c>
    </row>
    <row r="40">
      <c r="A40" s="3" t="s">
        <v>133</v>
      </c>
      <c r="B40" s="3" t="s">
        <v>134</v>
      </c>
      <c r="C40" s="3" t="s">
        <v>70</v>
      </c>
      <c r="D40" s="2">
        <f t="shared" si="13"/>
        <v>6</v>
      </c>
      <c r="E40" s="3">
        <v>3.0</v>
      </c>
      <c r="F40" s="4">
        <v>57.23</v>
      </c>
      <c r="G40" s="4">
        <f t="shared" si="11"/>
        <v>343.38</v>
      </c>
      <c r="H40" s="3">
        <v>3.0</v>
      </c>
      <c r="I40" s="4">
        <f t="shared" si="12"/>
        <v>171.69</v>
      </c>
      <c r="J40" s="3" t="s">
        <v>135</v>
      </c>
      <c r="K40" s="6" t="s">
        <v>136</v>
      </c>
    </row>
    <row r="41">
      <c r="A41" s="3" t="s">
        <v>137</v>
      </c>
      <c r="B41" s="3" t="s">
        <v>138</v>
      </c>
      <c r="C41" s="3" t="s">
        <v>70</v>
      </c>
      <c r="D41" s="2">
        <f t="shared" si="13"/>
        <v>4</v>
      </c>
      <c r="E41" s="3">
        <v>2.0</v>
      </c>
      <c r="F41" s="4">
        <v>54.23</v>
      </c>
      <c r="G41" s="4">
        <f t="shared" si="11"/>
        <v>216.92</v>
      </c>
      <c r="H41" s="3">
        <v>2.0</v>
      </c>
      <c r="I41" s="4">
        <f t="shared" si="12"/>
        <v>108.46</v>
      </c>
      <c r="J41" s="3" t="s">
        <v>135</v>
      </c>
      <c r="K41" s="6" t="s">
        <v>139</v>
      </c>
    </row>
    <row r="42">
      <c r="A42" s="13" t="s">
        <v>140</v>
      </c>
      <c r="B42" s="14"/>
      <c r="C42" s="14"/>
      <c r="D42" s="14"/>
      <c r="E42" s="14"/>
      <c r="F42" s="14"/>
      <c r="G42" s="15">
        <f>SUM(G2:G41)</f>
        <v>2432.734385</v>
      </c>
      <c r="H42" s="14"/>
      <c r="I42" s="16">
        <f>SUM(I2:I41)</f>
        <v>1049.88378</v>
      </c>
      <c r="J42" s="14"/>
      <c r="K42" s="17"/>
    </row>
    <row r="43">
      <c r="A43" s="18" t="s">
        <v>141</v>
      </c>
      <c r="B43" s="19">
        <f>G42+I42</f>
        <v>3482.618165</v>
      </c>
      <c r="C43" s="20"/>
      <c r="D43" s="20"/>
      <c r="E43" s="20"/>
      <c r="F43" s="20"/>
      <c r="G43" s="20"/>
      <c r="H43" s="20"/>
      <c r="I43" s="21">
        <f>H43*F43</f>
        <v>0</v>
      </c>
      <c r="J43" s="20"/>
      <c r="K43" s="20"/>
    </row>
  </sheetData>
  <autoFilter ref="$A$1:$K$42">
    <sortState ref="A1:K42">
      <sortCondition ref="B1:B42"/>
      <sortCondition ref="C1:C42"/>
    </sortState>
  </autoFilter>
  <hyperlinks>
    <hyperlink r:id="rId1" ref="K2"/>
    <hyperlink r:id="rId2" ref="K3"/>
    <hyperlink r:id="rId3" ref="K4"/>
    <hyperlink r:id="rId4" ref="K7"/>
    <hyperlink r:id="rId5" ref="K9"/>
    <hyperlink r:id="rId6" ref="K10"/>
    <hyperlink r:id="rId7" ref="K11"/>
    <hyperlink r:id="rId8" ref="K12"/>
    <hyperlink r:id="rId9" ref="K13"/>
    <hyperlink r:id="rId10" ref="K14"/>
    <hyperlink r:id="rId11" ref="K15"/>
    <hyperlink r:id="rId12" ref="K16"/>
    <hyperlink r:id="rId13" ref="K17"/>
    <hyperlink r:id="rId14" ref="K18"/>
    <hyperlink r:id="rId15" ref="K19"/>
    <hyperlink r:id="rId16" ref="K20"/>
    <hyperlink r:id="rId17" ref="K24"/>
    <hyperlink r:id="rId18" ref="K26"/>
    <hyperlink r:id="rId19" ref="K32"/>
    <hyperlink r:id="rId20" ref="K34"/>
    <hyperlink r:id="rId21" ref="K35"/>
    <hyperlink r:id="rId22" ref="K37"/>
    <hyperlink r:id="rId23" ref="K39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6.5"/>
    <col customWidth="1" min="3" max="3" width="19.63"/>
    <col customWidth="1" min="4" max="4" width="8.0"/>
    <col customWidth="1" min="5" max="5" width="7.63"/>
    <col customWidth="1" min="6" max="6" width="8.13"/>
    <col customWidth="1" min="7" max="7" width="8.38"/>
    <col customWidth="1" min="8" max="8" width="10.25"/>
    <col customWidth="1" min="9" max="9" width="9.38"/>
    <col customWidth="1" min="10" max="10" width="15.13"/>
    <col customWidth="1" min="11" max="11" width="36.75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3" t="s">
        <v>133</v>
      </c>
      <c r="B2" s="23" t="s">
        <v>134</v>
      </c>
      <c r="C2" s="23" t="s">
        <v>70</v>
      </c>
      <c r="D2" s="24">
        <f t="shared" ref="D2:D9" si="1">E2*2</f>
        <v>6</v>
      </c>
      <c r="E2" s="23">
        <v>3.0</v>
      </c>
      <c r="F2" s="25">
        <v>57.23</v>
      </c>
      <c r="G2" s="25">
        <f t="shared" ref="G2:G5" si="2">F2*D2</f>
        <v>343.38</v>
      </c>
      <c r="H2" s="23">
        <v>3.0</v>
      </c>
      <c r="I2" s="25">
        <f t="shared" ref="I2:I5" si="3">H2*F2</f>
        <v>171.69</v>
      </c>
      <c r="J2" s="23" t="s">
        <v>135</v>
      </c>
      <c r="K2" s="23" t="s">
        <v>136</v>
      </c>
    </row>
    <row r="3">
      <c r="A3" s="23" t="s">
        <v>105</v>
      </c>
      <c r="B3" s="23" t="s">
        <v>106</v>
      </c>
      <c r="C3" s="23" t="s">
        <v>70</v>
      </c>
      <c r="D3" s="24">
        <f t="shared" si="1"/>
        <v>10</v>
      </c>
      <c r="E3" s="23">
        <v>5.0</v>
      </c>
      <c r="F3" s="26">
        <v>26.63</v>
      </c>
      <c r="G3" s="25">
        <f t="shared" si="2"/>
        <v>266.3</v>
      </c>
      <c r="H3" s="27">
        <v>0.0</v>
      </c>
      <c r="I3" s="25">
        <f t="shared" si="3"/>
        <v>0</v>
      </c>
      <c r="J3" s="24"/>
      <c r="K3" s="23" t="s">
        <v>107</v>
      </c>
    </row>
    <row r="4">
      <c r="A4" s="23" t="s">
        <v>137</v>
      </c>
      <c r="B4" s="23" t="s">
        <v>138</v>
      </c>
      <c r="C4" s="23" t="s">
        <v>70</v>
      </c>
      <c r="D4" s="24">
        <f t="shared" si="1"/>
        <v>4</v>
      </c>
      <c r="E4" s="23">
        <v>2.0</v>
      </c>
      <c r="F4" s="25">
        <v>54.23</v>
      </c>
      <c r="G4" s="25">
        <f t="shared" si="2"/>
        <v>216.92</v>
      </c>
      <c r="H4" s="23">
        <v>2.0</v>
      </c>
      <c r="I4" s="25">
        <f t="shared" si="3"/>
        <v>108.46</v>
      </c>
      <c r="J4" s="23" t="s">
        <v>135</v>
      </c>
      <c r="K4" s="23" t="s">
        <v>139</v>
      </c>
    </row>
    <row r="5">
      <c r="A5" s="23" t="s">
        <v>16</v>
      </c>
      <c r="B5" s="23" t="s">
        <v>12</v>
      </c>
      <c r="C5" s="23" t="s">
        <v>17</v>
      </c>
      <c r="D5" s="23">
        <f t="shared" si="1"/>
        <v>4</v>
      </c>
      <c r="E5" s="23">
        <v>2.0</v>
      </c>
      <c r="F5" s="25">
        <v>53.9</v>
      </c>
      <c r="G5" s="25">
        <f t="shared" si="2"/>
        <v>215.6</v>
      </c>
      <c r="H5" s="23">
        <v>1.0</v>
      </c>
      <c r="I5" s="25">
        <f t="shared" si="3"/>
        <v>53.9</v>
      </c>
      <c r="J5" s="23" t="s">
        <v>18</v>
      </c>
      <c r="K5" s="28" t="s">
        <v>19</v>
      </c>
    </row>
    <row r="6">
      <c r="A6" s="23" t="s">
        <v>11</v>
      </c>
      <c r="B6" s="23" t="s">
        <v>12</v>
      </c>
      <c r="C6" s="23" t="s">
        <v>17</v>
      </c>
      <c r="D6" s="24">
        <f t="shared" si="1"/>
        <v>0</v>
      </c>
      <c r="E6" s="24"/>
      <c r="F6" s="25"/>
      <c r="G6" s="25">
        <f>200</f>
        <v>200</v>
      </c>
      <c r="H6" s="23">
        <v>0.0</v>
      </c>
      <c r="I6" s="25">
        <f>200</f>
        <v>200</v>
      </c>
      <c r="J6" s="23" t="s">
        <v>14</v>
      </c>
      <c r="K6" s="28" t="s">
        <v>15</v>
      </c>
    </row>
    <row r="7">
      <c r="A7" s="23" t="s">
        <v>68</v>
      </c>
      <c r="B7" s="23" t="s">
        <v>69</v>
      </c>
      <c r="C7" s="23" t="s">
        <v>70</v>
      </c>
      <c r="D7" s="24">
        <f t="shared" si="1"/>
        <v>12</v>
      </c>
      <c r="E7" s="23">
        <v>6.0</v>
      </c>
      <c r="F7" s="25">
        <v>15.07</v>
      </c>
      <c r="G7" s="25">
        <f t="shared" ref="G7:G24" si="4">F7*D7</f>
        <v>180.84</v>
      </c>
      <c r="H7" s="23">
        <v>0.0</v>
      </c>
      <c r="I7" s="25">
        <f t="shared" ref="I7:I24" si="5">H7*F7</f>
        <v>0</v>
      </c>
      <c r="J7" s="24"/>
      <c r="K7" s="23" t="s">
        <v>71</v>
      </c>
    </row>
    <row r="8">
      <c r="A8" s="23" t="s">
        <v>101</v>
      </c>
      <c r="B8" s="23" t="s">
        <v>102</v>
      </c>
      <c r="C8" s="23" t="s">
        <v>103</v>
      </c>
      <c r="D8" s="24">
        <f t="shared" si="1"/>
        <v>10</v>
      </c>
      <c r="E8" s="23">
        <v>5.0</v>
      </c>
      <c r="F8" s="25">
        <v>11.514</v>
      </c>
      <c r="G8" s="25">
        <f t="shared" si="4"/>
        <v>115.14</v>
      </c>
      <c r="H8" s="23">
        <v>2.0</v>
      </c>
      <c r="I8" s="25">
        <f t="shared" si="5"/>
        <v>23.028</v>
      </c>
      <c r="J8" s="23" t="s">
        <v>79</v>
      </c>
      <c r="K8" s="23" t="s">
        <v>104</v>
      </c>
    </row>
    <row r="9">
      <c r="A9" s="23" t="s">
        <v>72</v>
      </c>
      <c r="B9" s="23" t="s">
        <v>73</v>
      </c>
      <c r="C9" s="23" t="s">
        <v>74</v>
      </c>
      <c r="D9" s="24">
        <f t="shared" si="1"/>
        <v>20</v>
      </c>
      <c r="E9" s="23">
        <v>10.0</v>
      </c>
      <c r="F9" s="25">
        <v>5.5999</v>
      </c>
      <c r="G9" s="25">
        <f t="shared" si="4"/>
        <v>111.998</v>
      </c>
      <c r="H9" s="23">
        <v>7.0</v>
      </c>
      <c r="I9" s="25">
        <f t="shared" si="5"/>
        <v>39.1993</v>
      </c>
      <c r="J9" s="23" t="s">
        <v>75</v>
      </c>
      <c r="K9" s="23" t="s">
        <v>76</v>
      </c>
    </row>
    <row r="10">
      <c r="A10" s="23" t="s">
        <v>34</v>
      </c>
      <c r="B10" s="23" t="s">
        <v>21</v>
      </c>
      <c r="C10" s="23" t="s">
        <v>35</v>
      </c>
      <c r="D10" s="23">
        <v>1.0</v>
      </c>
      <c r="E10" s="24"/>
      <c r="F10" s="25">
        <v>100.68</v>
      </c>
      <c r="G10" s="25">
        <f t="shared" si="4"/>
        <v>100.68</v>
      </c>
      <c r="H10" s="23">
        <v>0.0</v>
      </c>
      <c r="I10" s="25">
        <f t="shared" si="5"/>
        <v>0</v>
      </c>
      <c r="J10" s="24"/>
      <c r="K10" s="23" t="s">
        <v>36</v>
      </c>
    </row>
    <row r="11">
      <c r="A11" s="23" t="s">
        <v>66</v>
      </c>
      <c r="B11" s="23" t="s">
        <v>47</v>
      </c>
      <c r="C11" s="23" t="s">
        <v>42</v>
      </c>
      <c r="D11" s="24">
        <f>E11*2</f>
        <v>8</v>
      </c>
      <c r="E11" s="23">
        <v>4.0</v>
      </c>
      <c r="F11" s="25">
        <v>11.375793100000001</v>
      </c>
      <c r="G11" s="25">
        <f t="shared" si="4"/>
        <v>91.0063448</v>
      </c>
      <c r="H11" s="24"/>
      <c r="I11" s="25">
        <f t="shared" si="5"/>
        <v>0</v>
      </c>
      <c r="J11" s="24"/>
      <c r="K11" s="28" t="s">
        <v>67</v>
      </c>
    </row>
    <row r="12">
      <c r="A12" s="23" t="s">
        <v>25</v>
      </c>
      <c r="B12" s="23" t="s">
        <v>21</v>
      </c>
      <c r="C12" s="23" t="s">
        <v>26</v>
      </c>
      <c r="D12" s="23">
        <v>11.0</v>
      </c>
      <c r="E12" s="24"/>
      <c r="F12" s="25">
        <v>6.9</v>
      </c>
      <c r="G12" s="25">
        <f t="shared" si="4"/>
        <v>75.9</v>
      </c>
      <c r="H12" s="23">
        <v>0.0</v>
      </c>
      <c r="I12" s="25">
        <f t="shared" si="5"/>
        <v>0</v>
      </c>
      <c r="J12" s="24"/>
      <c r="K12" s="23" t="s">
        <v>27</v>
      </c>
    </row>
    <row r="13">
      <c r="A13" s="23" t="s">
        <v>20</v>
      </c>
      <c r="B13" s="23" t="s">
        <v>21</v>
      </c>
      <c r="C13" s="23" t="s">
        <v>22</v>
      </c>
      <c r="D13" s="23">
        <v>1.0</v>
      </c>
      <c r="E13" s="24"/>
      <c r="F13" s="25">
        <v>75.85</v>
      </c>
      <c r="G13" s="25">
        <f t="shared" si="4"/>
        <v>75.85</v>
      </c>
      <c r="H13" s="23">
        <v>3.0</v>
      </c>
      <c r="I13" s="25">
        <f t="shared" si="5"/>
        <v>227.55</v>
      </c>
      <c r="J13" s="23" t="s">
        <v>23</v>
      </c>
      <c r="K13" s="28" t="s">
        <v>142</v>
      </c>
    </row>
    <row r="14">
      <c r="A14" s="23" t="s">
        <v>28</v>
      </c>
      <c r="B14" s="23" t="s">
        <v>21</v>
      </c>
      <c r="C14" s="23" t="s">
        <v>29</v>
      </c>
      <c r="D14" s="23">
        <v>3.0</v>
      </c>
      <c r="E14" s="24"/>
      <c r="F14" s="29">
        <v>24.0695</v>
      </c>
      <c r="G14" s="25">
        <f t="shared" si="4"/>
        <v>72.2085</v>
      </c>
      <c r="H14" s="24"/>
      <c r="I14" s="25">
        <f t="shared" si="5"/>
        <v>0</v>
      </c>
      <c r="J14" s="24"/>
      <c r="K14" s="23" t="s">
        <v>30</v>
      </c>
    </row>
    <row r="15">
      <c r="A15" s="23" t="s">
        <v>130</v>
      </c>
      <c r="B15" s="23" t="s">
        <v>143</v>
      </c>
      <c r="C15" s="24"/>
      <c r="D15" s="24">
        <f>E15*2</f>
        <v>2</v>
      </c>
      <c r="E15" s="23">
        <v>1.0</v>
      </c>
      <c r="F15" s="25">
        <v>30.36</v>
      </c>
      <c r="G15" s="25">
        <f t="shared" si="4"/>
        <v>60.72</v>
      </c>
      <c r="H15" s="23">
        <v>0.0</v>
      </c>
      <c r="I15" s="25">
        <f t="shared" si="5"/>
        <v>0</v>
      </c>
      <c r="J15" s="24"/>
      <c r="K15" s="28" t="s">
        <v>132</v>
      </c>
    </row>
    <row r="16">
      <c r="A16" s="23" t="s">
        <v>46</v>
      </c>
      <c r="B16" s="23" t="s">
        <v>47</v>
      </c>
      <c r="C16" s="23" t="s">
        <v>48</v>
      </c>
      <c r="D16" s="24">
        <f>7*7.62</f>
        <v>53.34</v>
      </c>
      <c r="E16" s="24"/>
      <c r="F16" s="30">
        <f>7.05/7.62</f>
        <v>0.9251968504</v>
      </c>
      <c r="G16" s="25">
        <f t="shared" si="4"/>
        <v>49.35</v>
      </c>
      <c r="H16" s="23">
        <v>0.0</v>
      </c>
      <c r="I16" s="25">
        <f t="shared" si="5"/>
        <v>0</v>
      </c>
      <c r="J16" s="24"/>
      <c r="K16" s="28" t="s">
        <v>49</v>
      </c>
    </row>
    <row r="17">
      <c r="A17" s="23" t="s">
        <v>119</v>
      </c>
      <c r="B17" s="23" t="s">
        <v>120</v>
      </c>
      <c r="C17" s="23" t="s">
        <v>121</v>
      </c>
      <c r="D17" s="24">
        <f t="shared" ref="D17:D18" si="6">E17*2</f>
        <v>6</v>
      </c>
      <c r="E17" s="23">
        <v>3.0</v>
      </c>
      <c r="F17" s="25">
        <v>7.9</v>
      </c>
      <c r="G17" s="25">
        <f t="shared" si="4"/>
        <v>47.4</v>
      </c>
      <c r="H17" s="23">
        <v>1.0</v>
      </c>
      <c r="I17" s="25">
        <f t="shared" si="5"/>
        <v>7.9</v>
      </c>
      <c r="J17" s="23" t="s">
        <v>39</v>
      </c>
      <c r="K17" s="23" t="s">
        <v>122</v>
      </c>
    </row>
    <row r="18">
      <c r="A18" s="23" t="s">
        <v>127</v>
      </c>
      <c r="B18" s="23" t="s">
        <v>128</v>
      </c>
      <c r="C18" s="23" t="s">
        <v>70</v>
      </c>
      <c r="D18" s="24">
        <f t="shared" si="6"/>
        <v>2</v>
      </c>
      <c r="E18" s="23">
        <v>1.0</v>
      </c>
      <c r="F18" s="25">
        <v>20.99</v>
      </c>
      <c r="G18" s="25">
        <f t="shared" si="4"/>
        <v>41.98</v>
      </c>
      <c r="H18" s="23">
        <v>0.0</v>
      </c>
      <c r="I18" s="25">
        <f t="shared" si="5"/>
        <v>0</v>
      </c>
      <c r="J18" s="24"/>
      <c r="K18" s="23" t="s">
        <v>129</v>
      </c>
    </row>
    <row r="19">
      <c r="A19" s="23" t="s">
        <v>41</v>
      </c>
      <c r="B19" s="23" t="s">
        <v>21</v>
      </c>
      <c r="C19" s="23" t="s">
        <v>42</v>
      </c>
      <c r="D19" s="23">
        <v>2.0</v>
      </c>
      <c r="E19" s="24"/>
      <c r="F19" s="25">
        <v>14.8</v>
      </c>
      <c r="G19" s="25">
        <f t="shared" si="4"/>
        <v>29.6</v>
      </c>
      <c r="H19" s="23">
        <v>0.0</v>
      </c>
      <c r="I19" s="25">
        <f t="shared" si="5"/>
        <v>0</v>
      </c>
      <c r="J19" s="24"/>
      <c r="K19" s="28" t="s">
        <v>43</v>
      </c>
    </row>
    <row r="20">
      <c r="A20" s="23" t="s">
        <v>31</v>
      </c>
      <c r="B20" s="31" t="s">
        <v>21</v>
      </c>
      <c r="C20" s="23" t="s">
        <v>32</v>
      </c>
      <c r="D20" s="23">
        <v>1.0</v>
      </c>
      <c r="E20" s="24"/>
      <c r="F20" s="25">
        <v>25.0</v>
      </c>
      <c r="G20" s="25">
        <f t="shared" si="4"/>
        <v>25</v>
      </c>
      <c r="H20" s="24"/>
      <c r="I20" s="25">
        <f t="shared" si="5"/>
        <v>0</v>
      </c>
      <c r="J20" s="24"/>
      <c r="K20" s="28" t="s">
        <v>33</v>
      </c>
    </row>
    <row r="21">
      <c r="A21" s="23" t="s">
        <v>77</v>
      </c>
      <c r="B21" s="23" t="s">
        <v>73</v>
      </c>
      <c r="C21" s="23" t="s">
        <v>78</v>
      </c>
      <c r="D21" s="24">
        <f>E21*2</f>
        <v>12</v>
      </c>
      <c r="E21" s="23">
        <v>6.0</v>
      </c>
      <c r="F21" s="29">
        <v>1.942</v>
      </c>
      <c r="G21" s="25">
        <f t="shared" si="4"/>
        <v>23.304</v>
      </c>
      <c r="H21" s="23">
        <v>3.0</v>
      </c>
      <c r="I21" s="25">
        <f t="shared" si="5"/>
        <v>5.826</v>
      </c>
      <c r="J21" s="23" t="s">
        <v>79</v>
      </c>
      <c r="K21" s="23" t="s">
        <v>80</v>
      </c>
    </row>
    <row r="22">
      <c r="A22" s="23" t="s">
        <v>44</v>
      </c>
      <c r="B22" s="23" t="s">
        <v>21</v>
      </c>
      <c r="C22" s="23" t="s">
        <v>42</v>
      </c>
      <c r="D22" s="23">
        <v>1.0</v>
      </c>
      <c r="E22" s="24"/>
      <c r="F22" s="25">
        <v>14.9</v>
      </c>
      <c r="G22" s="25">
        <f t="shared" si="4"/>
        <v>14.9</v>
      </c>
      <c r="H22" s="23">
        <v>0.0</v>
      </c>
      <c r="I22" s="25">
        <f t="shared" si="5"/>
        <v>0</v>
      </c>
      <c r="J22" s="24"/>
      <c r="K22" s="28" t="s">
        <v>45</v>
      </c>
    </row>
    <row r="23">
      <c r="A23" s="23" t="s">
        <v>84</v>
      </c>
      <c r="B23" s="23" t="s">
        <v>73</v>
      </c>
      <c r="C23" s="23" t="s">
        <v>85</v>
      </c>
      <c r="D23" s="23">
        <f t="shared" ref="D23:D24" si="7">E23*2</f>
        <v>10</v>
      </c>
      <c r="E23" s="23">
        <v>5.0</v>
      </c>
      <c r="F23" s="25">
        <v>1.4473900000000002</v>
      </c>
      <c r="G23" s="25">
        <f t="shared" si="4"/>
        <v>14.4739</v>
      </c>
      <c r="H23" s="23">
        <v>3.0</v>
      </c>
      <c r="I23" s="25">
        <f t="shared" si="5"/>
        <v>4.34217</v>
      </c>
      <c r="J23" s="23" t="s">
        <v>39</v>
      </c>
      <c r="K23" s="23" t="s">
        <v>86</v>
      </c>
    </row>
    <row r="24">
      <c r="A24" s="23" t="s">
        <v>81</v>
      </c>
      <c r="B24" s="23" t="s">
        <v>73</v>
      </c>
      <c r="C24" s="23" t="s">
        <v>82</v>
      </c>
      <c r="D24" s="23">
        <f t="shared" si="7"/>
        <v>10</v>
      </c>
      <c r="E24" s="23">
        <v>5.0</v>
      </c>
      <c r="F24" s="29">
        <v>0.8452500000000001</v>
      </c>
      <c r="G24" s="25">
        <f t="shared" si="4"/>
        <v>8.4525</v>
      </c>
      <c r="H24" s="23">
        <v>3.0</v>
      </c>
      <c r="I24" s="25">
        <f t="shared" si="5"/>
        <v>2.53575</v>
      </c>
      <c r="J24" s="23" t="s">
        <v>39</v>
      </c>
      <c r="K24" s="28" t="s">
        <v>83</v>
      </c>
    </row>
    <row r="25">
      <c r="A25" s="23" t="s">
        <v>91</v>
      </c>
      <c r="B25" s="23" t="s">
        <v>92</v>
      </c>
      <c r="C25" s="23" t="s">
        <v>93</v>
      </c>
      <c r="D25" s="23">
        <v>0.0</v>
      </c>
      <c r="E25" s="23">
        <v>0.0</v>
      </c>
      <c r="F25" s="30"/>
      <c r="G25" s="25">
        <v>8.08</v>
      </c>
      <c r="H25" s="23">
        <v>10.0</v>
      </c>
      <c r="I25" s="25">
        <f t="shared" ref="I25:I26" si="8">G25</f>
        <v>8.08</v>
      </c>
      <c r="J25" s="23" t="s">
        <v>94</v>
      </c>
      <c r="K25" s="32" t="s">
        <v>95</v>
      </c>
    </row>
    <row r="26">
      <c r="A26" s="23" t="s">
        <v>96</v>
      </c>
      <c r="B26" s="23" t="s">
        <v>92</v>
      </c>
      <c r="C26" s="23" t="s">
        <v>93</v>
      </c>
      <c r="D26" s="23">
        <v>0.0</v>
      </c>
      <c r="E26" s="23">
        <v>0.0</v>
      </c>
      <c r="F26" s="30"/>
      <c r="G26" s="25">
        <v>8.08</v>
      </c>
      <c r="H26" s="23">
        <v>10.0</v>
      </c>
      <c r="I26" s="25">
        <f t="shared" si="8"/>
        <v>8.08</v>
      </c>
      <c r="J26" s="23" t="s">
        <v>94</v>
      </c>
      <c r="K26" s="32" t="s">
        <v>95</v>
      </c>
    </row>
    <row r="27">
      <c r="A27" s="23" t="s">
        <v>60</v>
      </c>
      <c r="B27" s="23" t="s">
        <v>47</v>
      </c>
      <c r="C27" s="23" t="s">
        <v>42</v>
      </c>
      <c r="D27" s="23">
        <v>1.0</v>
      </c>
      <c r="E27" s="24"/>
      <c r="F27" s="25">
        <v>7.856800000000001</v>
      </c>
      <c r="G27" s="25">
        <f>F27*D27</f>
        <v>7.8568</v>
      </c>
      <c r="H27" s="24"/>
      <c r="I27" s="25">
        <f t="shared" ref="I27:I29" si="9">H27*F27</f>
        <v>0</v>
      </c>
      <c r="J27" s="24"/>
      <c r="K27" s="28" t="s">
        <v>61</v>
      </c>
    </row>
    <row r="28">
      <c r="A28" s="23" t="s">
        <v>53</v>
      </c>
      <c r="B28" s="23" t="s">
        <v>47</v>
      </c>
      <c r="C28" s="23" t="s">
        <v>54</v>
      </c>
      <c r="D28" s="23">
        <v>15.0</v>
      </c>
      <c r="E28" s="23">
        <v>7.5</v>
      </c>
      <c r="F28" s="25">
        <v>53.9</v>
      </c>
      <c r="G28" s="25">
        <v>5.61</v>
      </c>
      <c r="H28" s="24"/>
      <c r="I28" s="25">
        <f t="shared" si="9"/>
        <v>0</v>
      </c>
      <c r="J28" s="24"/>
      <c r="K28" s="28" t="s">
        <v>55</v>
      </c>
    </row>
    <row r="29">
      <c r="A29" s="23" t="s">
        <v>97</v>
      </c>
      <c r="B29" s="23" t="s">
        <v>98</v>
      </c>
      <c r="C29" s="23" t="s">
        <v>99</v>
      </c>
      <c r="D29" s="23">
        <f t="shared" ref="D29:D30" si="10">E29*2</f>
        <v>4</v>
      </c>
      <c r="E29" s="23">
        <v>2.0</v>
      </c>
      <c r="F29" s="25">
        <v>1.0948000000000002</v>
      </c>
      <c r="G29" s="25">
        <f>F29*D29</f>
        <v>4.3792</v>
      </c>
      <c r="H29" s="23">
        <v>2.0</v>
      </c>
      <c r="I29" s="25">
        <f t="shared" si="9"/>
        <v>2.1896</v>
      </c>
      <c r="J29" s="23" t="s">
        <v>39</v>
      </c>
      <c r="K29" s="23" t="s">
        <v>100</v>
      </c>
    </row>
    <row r="30">
      <c r="A30" s="23" t="s">
        <v>87</v>
      </c>
      <c r="B30" s="23" t="s">
        <v>73</v>
      </c>
      <c r="C30" s="23" t="s">
        <v>88</v>
      </c>
      <c r="D30" s="24">
        <f t="shared" si="10"/>
        <v>10</v>
      </c>
      <c r="E30" s="23">
        <v>5.0</v>
      </c>
      <c r="F30" s="25" t="s">
        <v>89</v>
      </c>
      <c r="G30" s="25">
        <v>4.1</v>
      </c>
      <c r="H30" s="23">
        <v>0.0</v>
      </c>
      <c r="I30" s="25">
        <v>0.0</v>
      </c>
      <c r="J30" s="24"/>
      <c r="K30" s="28" t="s">
        <v>90</v>
      </c>
    </row>
    <row r="31">
      <c r="A31" s="23" t="s">
        <v>116</v>
      </c>
      <c r="B31" s="23" t="s">
        <v>109</v>
      </c>
      <c r="C31" s="23" t="s">
        <v>117</v>
      </c>
      <c r="D31" s="23">
        <v>1.0</v>
      </c>
      <c r="E31" s="23" t="s">
        <v>89</v>
      </c>
      <c r="F31" s="25" t="s">
        <v>89</v>
      </c>
      <c r="G31" s="25">
        <v>4.0</v>
      </c>
      <c r="H31" s="23">
        <v>0.0</v>
      </c>
      <c r="I31" s="25">
        <v>0.0</v>
      </c>
      <c r="J31" s="24"/>
      <c r="K31" s="28" t="s">
        <v>90</v>
      </c>
    </row>
    <row r="32">
      <c r="A32" s="23" t="s">
        <v>118</v>
      </c>
      <c r="B32" s="23" t="s">
        <v>109</v>
      </c>
      <c r="C32" s="23" t="s">
        <v>117</v>
      </c>
      <c r="D32" s="23">
        <v>1.0</v>
      </c>
      <c r="E32" s="23" t="s">
        <v>89</v>
      </c>
      <c r="F32" s="25" t="s">
        <v>89</v>
      </c>
      <c r="G32" s="25">
        <v>4.0</v>
      </c>
      <c r="H32" s="23">
        <v>0.0</v>
      </c>
      <c r="I32" s="25">
        <v>0.0</v>
      </c>
      <c r="J32" s="24"/>
      <c r="K32" s="28" t="s">
        <v>90</v>
      </c>
    </row>
    <row r="33">
      <c r="A33" s="23" t="s">
        <v>64</v>
      </c>
      <c r="B33" s="23" t="s">
        <v>47</v>
      </c>
      <c r="C33" s="23" t="s">
        <v>42</v>
      </c>
      <c r="D33" s="23">
        <v>1.0</v>
      </c>
      <c r="E33" s="24"/>
      <c r="F33" s="25">
        <v>2.254</v>
      </c>
      <c r="G33" s="25">
        <f>F33*D33</f>
        <v>2.254</v>
      </c>
      <c r="H33" s="23">
        <v>1.0</v>
      </c>
      <c r="I33" s="25">
        <f t="shared" ref="I33:I37" si="11">H33*F33</f>
        <v>2.254</v>
      </c>
      <c r="J33" s="23" t="s">
        <v>39</v>
      </c>
      <c r="K33" s="28" t="s">
        <v>65</v>
      </c>
    </row>
    <row r="34">
      <c r="A34" s="23" t="s">
        <v>56</v>
      </c>
      <c r="B34" s="23" t="s">
        <v>47</v>
      </c>
      <c r="C34" s="23" t="s">
        <v>42</v>
      </c>
      <c r="D34" s="23">
        <v>10.0</v>
      </c>
      <c r="E34" s="24"/>
      <c r="F34" s="25">
        <f>G34*D34</f>
        <v>12.4</v>
      </c>
      <c r="G34" s="25">
        <v>1.24</v>
      </c>
      <c r="H34" s="24"/>
      <c r="I34" s="25">
        <f t="shared" si="11"/>
        <v>0</v>
      </c>
      <c r="J34" s="24"/>
      <c r="K34" s="28" t="s">
        <v>57</v>
      </c>
    </row>
    <row r="35">
      <c r="A35" s="23" t="s">
        <v>108</v>
      </c>
      <c r="B35" s="23" t="s">
        <v>109</v>
      </c>
      <c r="C35" s="23" t="s">
        <v>110</v>
      </c>
      <c r="D35" s="23">
        <v>10.0</v>
      </c>
      <c r="E35" s="23">
        <v>5.0</v>
      </c>
      <c r="F35" s="25">
        <v>0.1</v>
      </c>
      <c r="G35" s="25">
        <f t="shared" ref="G35:G41" si="12">F35*D35</f>
        <v>1</v>
      </c>
      <c r="H35" s="23">
        <v>5.0</v>
      </c>
      <c r="I35" s="25">
        <f t="shared" si="11"/>
        <v>0.5</v>
      </c>
      <c r="J35" s="23" t="s">
        <v>111</v>
      </c>
      <c r="K35" s="28" t="s">
        <v>112</v>
      </c>
    </row>
    <row r="36">
      <c r="A36" s="23" t="s">
        <v>37</v>
      </c>
      <c r="B36" s="23" t="s">
        <v>21</v>
      </c>
      <c r="C36" s="23" t="s">
        <v>38</v>
      </c>
      <c r="D36" s="23">
        <v>1.0</v>
      </c>
      <c r="E36" s="24"/>
      <c r="F36" s="25">
        <v>0.69</v>
      </c>
      <c r="G36" s="25">
        <f t="shared" si="12"/>
        <v>0.69</v>
      </c>
      <c r="H36" s="23">
        <v>1.0</v>
      </c>
      <c r="I36" s="25">
        <f t="shared" si="11"/>
        <v>0.69</v>
      </c>
      <c r="J36" s="23" t="s">
        <v>39</v>
      </c>
      <c r="K36" s="28" t="s">
        <v>40</v>
      </c>
    </row>
    <row r="37">
      <c r="A37" s="23" t="s">
        <v>113</v>
      </c>
      <c r="B37" s="23" t="s">
        <v>109</v>
      </c>
      <c r="C37" s="23" t="s">
        <v>114</v>
      </c>
      <c r="D37" s="23">
        <f t="shared" ref="D37:D38" si="13">E37*2</f>
        <v>2</v>
      </c>
      <c r="E37" s="23">
        <v>1.0</v>
      </c>
      <c r="F37" s="25">
        <v>0.22057000000000004</v>
      </c>
      <c r="G37" s="25">
        <f t="shared" si="12"/>
        <v>0.44114</v>
      </c>
      <c r="H37" s="23">
        <v>8.0</v>
      </c>
      <c r="I37" s="25">
        <f t="shared" si="11"/>
        <v>1.76456</v>
      </c>
      <c r="J37" s="23" t="s">
        <v>39</v>
      </c>
      <c r="K37" s="23" t="s">
        <v>115</v>
      </c>
    </row>
    <row r="38">
      <c r="A38" s="23" t="s">
        <v>50</v>
      </c>
      <c r="B38" s="23" t="s">
        <v>47</v>
      </c>
      <c r="C38" s="23" t="s">
        <v>51</v>
      </c>
      <c r="D38" s="23">
        <f t="shared" si="13"/>
        <v>0</v>
      </c>
      <c r="E38" s="24"/>
      <c r="F38" s="30"/>
      <c r="G38" s="25">
        <f t="shared" si="12"/>
        <v>0</v>
      </c>
      <c r="H38" s="24"/>
      <c r="I38" s="25">
        <v>150.0</v>
      </c>
      <c r="J38" s="24"/>
      <c r="K38" s="28" t="s">
        <v>52</v>
      </c>
    </row>
    <row r="39">
      <c r="A39" s="23" t="s">
        <v>58</v>
      </c>
      <c r="B39" s="23" t="s">
        <v>47</v>
      </c>
      <c r="C39" s="23" t="s">
        <v>42</v>
      </c>
      <c r="D39" s="24"/>
      <c r="E39" s="24"/>
      <c r="F39" s="25">
        <v>0.36</v>
      </c>
      <c r="G39" s="25">
        <f t="shared" si="12"/>
        <v>0</v>
      </c>
      <c r="H39" s="23">
        <v>1.0</v>
      </c>
      <c r="I39" s="25">
        <f t="shared" ref="I39:I41" si="14">H39*F39</f>
        <v>0.36</v>
      </c>
      <c r="J39" s="23" t="s">
        <v>39</v>
      </c>
      <c r="K39" s="28" t="s">
        <v>59</v>
      </c>
    </row>
    <row r="40">
      <c r="A40" s="23" t="s">
        <v>62</v>
      </c>
      <c r="B40" s="23" t="s">
        <v>47</v>
      </c>
      <c r="C40" s="23" t="s">
        <v>42</v>
      </c>
      <c r="D40" s="24"/>
      <c r="E40" s="24"/>
      <c r="F40" s="25">
        <v>5.80888</v>
      </c>
      <c r="G40" s="25">
        <f t="shared" si="12"/>
        <v>0</v>
      </c>
      <c r="H40" s="23">
        <v>5.0</v>
      </c>
      <c r="I40" s="25">
        <f t="shared" si="14"/>
        <v>29.0444</v>
      </c>
      <c r="J40" s="23" t="s">
        <v>39</v>
      </c>
      <c r="K40" s="28" t="s">
        <v>63</v>
      </c>
    </row>
    <row r="41">
      <c r="A41" s="23" t="s">
        <v>123</v>
      </c>
      <c r="B41" s="23" t="s">
        <v>124</v>
      </c>
      <c r="C41" s="23" t="s">
        <v>125</v>
      </c>
      <c r="D41" s="23">
        <v>0.0</v>
      </c>
      <c r="E41" s="24"/>
      <c r="F41" s="25">
        <v>2.49</v>
      </c>
      <c r="G41" s="25">
        <f t="shared" si="12"/>
        <v>0</v>
      </c>
      <c r="H41" s="23">
        <v>1.0</v>
      </c>
      <c r="I41" s="25">
        <f t="shared" si="14"/>
        <v>2.49</v>
      </c>
      <c r="J41" s="23" t="s">
        <v>94</v>
      </c>
      <c r="K41" s="28" t="s">
        <v>126</v>
      </c>
    </row>
    <row r="42">
      <c r="A42" s="33" t="s">
        <v>140</v>
      </c>
      <c r="B42" s="34"/>
      <c r="C42" s="34"/>
      <c r="D42" s="34"/>
      <c r="E42" s="34"/>
      <c r="F42" s="34"/>
      <c r="G42" s="35">
        <f>SUM(G2:G41)</f>
        <v>2432.734385</v>
      </c>
      <c r="H42" s="34"/>
      <c r="I42" s="36">
        <f>SUM(I2:I41)</f>
        <v>1049.88378</v>
      </c>
      <c r="J42" s="34"/>
      <c r="K42" s="37"/>
    </row>
    <row r="43">
      <c r="A43" s="38" t="s">
        <v>141</v>
      </c>
      <c r="B43" s="39">
        <f>G42+I42</f>
        <v>3482.618165</v>
      </c>
      <c r="C43" s="40"/>
      <c r="D43" s="40"/>
      <c r="E43" s="40"/>
      <c r="F43" s="40"/>
      <c r="G43" s="40"/>
      <c r="H43" s="40"/>
      <c r="I43" s="41">
        <f>H43*F43</f>
        <v>0</v>
      </c>
      <c r="J43" s="40"/>
      <c r="K43" s="40"/>
    </row>
  </sheetData>
  <autoFilter ref="$A$1:$K$41">
    <sortState ref="A1:K41">
      <sortCondition descending="1" ref="G1:G41"/>
      <sortCondition ref="B1:B41"/>
      <sortCondition ref="C1:C41"/>
    </sortState>
  </autoFilter>
  <conditionalFormatting sqref="I2:I41 G2:G4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:id="rId1" ref="K5"/>
    <hyperlink r:id="rId2" ref="K6"/>
    <hyperlink r:id="rId3" ref="K11"/>
    <hyperlink r:id="rId4" ref="K13"/>
    <hyperlink r:id="rId5" ref="K15"/>
    <hyperlink r:id="rId6" ref="K16"/>
    <hyperlink r:id="rId7" ref="K19"/>
    <hyperlink r:id="rId8" ref="K20"/>
    <hyperlink r:id="rId9" ref="K22"/>
    <hyperlink r:id="rId10" ref="K24"/>
    <hyperlink r:id="rId11" ref="K27"/>
    <hyperlink r:id="rId12" ref="K28"/>
    <hyperlink r:id="rId13" ref="K30"/>
    <hyperlink r:id="rId14" ref="K31"/>
    <hyperlink r:id="rId15" ref="K32"/>
    <hyperlink r:id="rId16" ref="K33"/>
    <hyperlink r:id="rId17" ref="K34"/>
    <hyperlink r:id="rId18" ref="K35"/>
    <hyperlink r:id="rId19" ref="K36"/>
    <hyperlink r:id="rId20" ref="K38"/>
    <hyperlink r:id="rId21" ref="K39"/>
    <hyperlink r:id="rId22" ref="K40"/>
    <hyperlink r:id="rId23" ref="K41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6.5"/>
    <col customWidth="1" min="3" max="4" width="19.63"/>
    <col customWidth="1" min="5" max="5" width="8.0"/>
    <col customWidth="1" min="6" max="6" width="7.63"/>
    <col customWidth="1" min="7" max="7" width="8.13"/>
    <col customWidth="1" min="8" max="8" width="8.38"/>
    <col customWidth="1" min="9" max="9" width="10.25"/>
    <col customWidth="1" min="10" max="10" width="9.38"/>
    <col customWidth="1" min="11" max="11" width="15.13"/>
    <col customWidth="1" min="12" max="12" width="36.75"/>
  </cols>
  <sheetData>
    <row r="1">
      <c r="A1" s="22" t="s">
        <v>0</v>
      </c>
      <c r="B1" s="22" t="s">
        <v>1</v>
      </c>
      <c r="C1" s="22" t="s">
        <v>144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23" t="s">
        <v>133</v>
      </c>
      <c r="B2" s="23" t="s">
        <v>145</v>
      </c>
      <c r="C2" s="23" t="s">
        <v>146</v>
      </c>
      <c r="D2" s="23" t="s">
        <v>147</v>
      </c>
      <c r="E2" s="24">
        <f t="shared" ref="E2:E9" si="1">F2*2</f>
        <v>6</v>
      </c>
      <c r="F2" s="23">
        <v>3.0</v>
      </c>
      <c r="G2" s="25">
        <v>57.23</v>
      </c>
      <c r="H2" s="25">
        <f t="shared" ref="H2:H5" si="2">G2*E2</f>
        <v>343.38</v>
      </c>
      <c r="I2" s="23">
        <v>3.0</v>
      </c>
      <c r="J2" s="25">
        <f t="shared" ref="J2:J5" si="3">I2*G2</f>
        <v>171.69</v>
      </c>
      <c r="K2" s="23" t="s">
        <v>135</v>
      </c>
      <c r="L2" s="23" t="s">
        <v>136</v>
      </c>
    </row>
    <row r="3">
      <c r="A3" s="23" t="s">
        <v>105</v>
      </c>
      <c r="B3" s="23" t="s">
        <v>148</v>
      </c>
      <c r="C3" s="23" t="s">
        <v>146</v>
      </c>
      <c r="D3" s="23" t="s">
        <v>149</v>
      </c>
      <c r="E3" s="24">
        <f t="shared" si="1"/>
        <v>10</v>
      </c>
      <c r="F3" s="23">
        <v>5.0</v>
      </c>
      <c r="G3" s="26">
        <v>26.63</v>
      </c>
      <c r="H3" s="25">
        <f t="shared" si="2"/>
        <v>266.3</v>
      </c>
      <c r="I3" s="27">
        <v>0.0</v>
      </c>
      <c r="J3" s="25">
        <f t="shared" si="3"/>
        <v>0</v>
      </c>
      <c r="K3" s="24"/>
      <c r="L3" s="23" t="s">
        <v>107</v>
      </c>
    </row>
    <row r="4">
      <c r="A4" s="23" t="s">
        <v>137</v>
      </c>
      <c r="B4" s="23" t="s">
        <v>150</v>
      </c>
      <c r="C4" s="23" t="s">
        <v>146</v>
      </c>
      <c r="D4" s="23" t="s">
        <v>151</v>
      </c>
      <c r="E4" s="24">
        <f t="shared" si="1"/>
        <v>4</v>
      </c>
      <c r="F4" s="23">
        <v>2.0</v>
      </c>
      <c r="G4" s="25">
        <v>54.23</v>
      </c>
      <c r="H4" s="25">
        <f t="shared" si="2"/>
        <v>216.92</v>
      </c>
      <c r="I4" s="23">
        <v>2.0</v>
      </c>
      <c r="J4" s="25">
        <f t="shared" si="3"/>
        <v>108.46</v>
      </c>
      <c r="K4" s="23" t="s">
        <v>135</v>
      </c>
      <c r="L4" s="23" t="s">
        <v>139</v>
      </c>
    </row>
    <row r="5">
      <c r="A5" s="23" t="s">
        <v>16</v>
      </c>
      <c r="B5" s="23" t="s">
        <v>12</v>
      </c>
      <c r="C5" s="23" t="s">
        <v>152</v>
      </c>
      <c r="D5" s="23" t="s">
        <v>17</v>
      </c>
      <c r="E5" s="23">
        <f t="shared" si="1"/>
        <v>4</v>
      </c>
      <c r="F5" s="23">
        <v>2.0</v>
      </c>
      <c r="G5" s="25">
        <v>53.9</v>
      </c>
      <c r="H5" s="25">
        <f t="shared" si="2"/>
        <v>215.6</v>
      </c>
      <c r="I5" s="23">
        <v>1.0</v>
      </c>
      <c r="J5" s="25">
        <f t="shared" si="3"/>
        <v>53.9</v>
      </c>
      <c r="K5" s="23" t="s">
        <v>18</v>
      </c>
      <c r="L5" s="28" t="s">
        <v>19</v>
      </c>
    </row>
    <row r="6">
      <c r="A6" s="23" t="s">
        <v>11</v>
      </c>
      <c r="B6" s="23" t="s">
        <v>12</v>
      </c>
      <c r="C6" s="23" t="s">
        <v>152</v>
      </c>
      <c r="D6" s="23" t="s">
        <v>17</v>
      </c>
      <c r="E6" s="24">
        <f t="shared" si="1"/>
        <v>0</v>
      </c>
      <c r="F6" s="24"/>
      <c r="G6" s="25"/>
      <c r="H6" s="25">
        <f>200</f>
        <v>200</v>
      </c>
      <c r="I6" s="23">
        <v>0.0</v>
      </c>
      <c r="J6" s="25">
        <f>200</f>
        <v>200</v>
      </c>
      <c r="K6" s="23" t="s">
        <v>14</v>
      </c>
      <c r="L6" s="28" t="s">
        <v>15</v>
      </c>
    </row>
    <row r="7">
      <c r="A7" s="23" t="s">
        <v>68</v>
      </c>
      <c r="B7" s="42" t="s">
        <v>148</v>
      </c>
      <c r="C7" s="23" t="s">
        <v>146</v>
      </c>
      <c r="D7" s="23" t="s">
        <v>153</v>
      </c>
      <c r="E7" s="24">
        <f t="shared" si="1"/>
        <v>12</v>
      </c>
      <c r="F7" s="23">
        <v>6.0</v>
      </c>
      <c r="G7" s="25">
        <v>15.07</v>
      </c>
      <c r="H7" s="25">
        <f t="shared" ref="H7:H24" si="4">G7*E7</f>
        <v>180.84</v>
      </c>
      <c r="I7" s="23">
        <v>0.0</v>
      </c>
      <c r="J7" s="25">
        <f t="shared" ref="J7:J24" si="5">I7*G7</f>
        <v>0</v>
      </c>
      <c r="K7" s="24"/>
      <c r="L7" s="23" t="s">
        <v>71</v>
      </c>
    </row>
    <row r="8">
      <c r="A8" s="23" t="s">
        <v>101</v>
      </c>
      <c r="B8" s="23" t="s">
        <v>148</v>
      </c>
      <c r="C8" s="23" t="s">
        <v>154</v>
      </c>
      <c r="D8" s="23" t="s">
        <v>103</v>
      </c>
      <c r="E8" s="24">
        <f t="shared" si="1"/>
        <v>10</v>
      </c>
      <c r="F8" s="23">
        <v>5.0</v>
      </c>
      <c r="G8" s="25">
        <v>11.514</v>
      </c>
      <c r="H8" s="25">
        <f t="shared" si="4"/>
        <v>115.14</v>
      </c>
      <c r="I8" s="23">
        <v>2.0</v>
      </c>
      <c r="J8" s="25">
        <f t="shared" si="5"/>
        <v>23.028</v>
      </c>
      <c r="K8" s="23" t="s">
        <v>79</v>
      </c>
      <c r="L8" s="23" t="s">
        <v>104</v>
      </c>
    </row>
    <row r="9">
      <c r="A9" s="23" t="s">
        <v>72</v>
      </c>
      <c r="B9" s="23" t="s">
        <v>148</v>
      </c>
      <c r="C9" s="23" t="s">
        <v>154</v>
      </c>
      <c r="D9" s="23" t="s">
        <v>74</v>
      </c>
      <c r="E9" s="24">
        <f t="shared" si="1"/>
        <v>20</v>
      </c>
      <c r="F9" s="23">
        <v>10.0</v>
      </c>
      <c r="G9" s="25">
        <v>5.5999</v>
      </c>
      <c r="H9" s="25">
        <f t="shared" si="4"/>
        <v>111.998</v>
      </c>
      <c r="I9" s="23">
        <v>7.0</v>
      </c>
      <c r="J9" s="25">
        <f t="shared" si="5"/>
        <v>39.1993</v>
      </c>
      <c r="K9" s="23" t="s">
        <v>75</v>
      </c>
      <c r="L9" s="23" t="s">
        <v>76</v>
      </c>
    </row>
    <row r="10">
      <c r="A10" s="23" t="s">
        <v>34</v>
      </c>
      <c r="B10" s="23" t="s">
        <v>12</v>
      </c>
      <c r="C10" s="23" t="s">
        <v>155</v>
      </c>
      <c r="D10" s="23" t="s">
        <v>35</v>
      </c>
      <c r="E10" s="23">
        <v>1.0</v>
      </c>
      <c r="F10" s="24"/>
      <c r="G10" s="25">
        <v>100.68</v>
      </c>
      <c r="H10" s="25">
        <f t="shared" si="4"/>
        <v>100.68</v>
      </c>
      <c r="I10" s="23">
        <v>0.0</v>
      </c>
      <c r="J10" s="25">
        <f t="shared" si="5"/>
        <v>0</v>
      </c>
      <c r="K10" s="24"/>
      <c r="L10" s="23" t="s">
        <v>36</v>
      </c>
    </row>
    <row r="11">
      <c r="A11" s="23" t="s">
        <v>66</v>
      </c>
      <c r="B11" s="23" t="s">
        <v>156</v>
      </c>
      <c r="C11" s="23" t="s">
        <v>42</v>
      </c>
      <c r="D11" s="23" t="s">
        <v>157</v>
      </c>
      <c r="E11" s="24">
        <f>F11*2</f>
        <v>8</v>
      </c>
      <c r="F11" s="23">
        <v>4.0</v>
      </c>
      <c r="G11" s="25">
        <v>11.375793100000001</v>
      </c>
      <c r="H11" s="25">
        <f t="shared" si="4"/>
        <v>91.0063448</v>
      </c>
      <c r="I11" s="24"/>
      <c r="J11" s="25">
        <f t="shared" si="5"/>
        <v>0</v>
      </c>
      <c r="K11" s="24"/>
      <c r="L11" s="28" t="s">
        <v>67</v>
      </c>
    </row>
    <row r="12">
      <c r="A12" s="23" t="s">
        <v>25</v>
      </c>
      <c r="B12" s="42" t="s">
        <v>148</v>
      </c>
      <c r="C12" s="23" t="s">
        <v>21</v>
      </c>
      <c r="D12" s="23" t="s">
        <v>26</v>
      </c>
      <c r="E12" s="23">
        <v>11.0</v>
      </c>
      <c r="F12" s="24"/>
      <c r="G12" s="25">
        <v>6.9</v>
      </c>
      <c r="H12" s="25">
        <f t="shared" si="4"/>
        <v>75.9</v>
      </c>
      <c r="I12" s="23">
        <v>0.0</v>
      </c>
      <c r="J12" s="25">
        <f t="shared" si="5"/>
        <v>0</v>
      </c>
      <c r="K12" s="24"/>
      <c r="L12" s="23" t="s">
        <v>27</v>
      </c>
    </row>
    <row r="13">
      <c r="A13" s="23" t="s">
        <v>20</v>
      </c>
      <c r="B13" s="42" t="s">
        <v>12</v>
      </c>
      <c r="C13" s="23" t="s">
        <v>21</v>
      </c>
      <c r="D13" s="23" t="s">
        <v>158</v>
      </c>
      <c r="E13" s="23">
        <v>1.0</v>
      </c>
      <c r="F13" s="24"/>
      <c r="G13" s="25">
        <v>75.85</v>
      </c>
      <c r="H13" s="25">
        <f t="shared" si="4"/>
        <v>75.85</v>
      </c>
      <c r="I13" s="23">
        <v>3.0</v>
      </c>
      <c r="J13" s="25">
        <f t="shared" si="5"/>
        <v>227.55</v>
      </c>
      <c r="K13" s="23" t="s">
        <v>23</v>
      </c>
      <c r="L13" s="28" t="s">
        <v>159</v>
      </c>
    </row>
    <row r="14">
      <c r="A14" s="23" t="s">
        <v>28</v>
      </c>
      <c r="B14" s="42" t="s">
        <v>148</v>
      </c>
      <c r="C14" s="23" t="s">
        <v>21</v>
      </c>
      <c r="D14" s="23" t="s">
        <v>29</v>
      </c>
      <c r="E14" s="23">
        <v>3.0</v>
      </c>
      <c r="F14" s="24"/>
      <c r="G14" s="29">
        <v>24.0695</v>
      </c>
      <c r="H14" s="25">
        <f t="shared" si="4"/>
        <v>72.2085</v>
      </c>
      <c r="I14" s="24"/>
      <c r="J14" s="25">
        <f t="shared" si="5"/>
        <v>0</v>
      </c>
      <c r="K14" s="24"/>
      <c r="L14" s="23" t="s">
        <v>30</v>
      </c>
    </row>
    <row r="15">
      <c r="A15" s="23" t="s">
        <v>130</v>
      </c>
      <c r="B15" s="23" t="s">
        <v>143</v>
      </c>
      <c r="C15" s="23" t="s">
        <v>152</v>
      </c>
      <c r="D15" s="24"/>
      <c r="E15" s="24">
        <f>F15*2</f>
        <v>2</v>
      </c>
      <c r="F15" s="23">
        <v>1.0</v>
      </c>
      <c r="G15" s="25">
        <v>30.36</v>
      </c>
      <c r="H15" s="25">
        <f t="shared" si="4"/>
        <v>60.72</v>
      </c>
      <c r="I15" s="23">
        <v>0.0</v>
      </c>
      <c r="J15" s="25">
        <f t="shared" si="5"/>
        <v>0</v>
      </c>
      <c r="K15" s="24"/>
      <c r="L15" s="28" t="s">
        <v>132</v>
      </c>
    </row>
    <row r="16">
      <c r="A16" s="23" t="s">
        <v>46</v>
      </c>
      <c r="B16" s="23" t="s">
        <v>148</v>
      </c>
      <c r="C16" s="23" t="s">
        <v>42</v>
      </c>
      <c r="D16" s="23" t="s">
        <v>48</v>
      </c>
      <c r="E16" s="24">
        <f>7*7.62</f>
        <v>53.34</v>
      </c>
      <c r="F16" s="24"/>
      <c r="G16" s="30">
        <f>7.05/7.62</f>
        <v>0.9251968504</v>
      </c>
      <c r="H16" s="25">
        <f t="shared" si="4"/>
        <v>49.35</v>
      </c>
      <c r="I16" s="23">
        <v>0.0</v>
      </c>
      <c r="J16" s="25">
        <f t="shared" si="5"/>
        <v>0</v>
      </c>
      <c r="K16" s="24"/>
      <c r="L16" s="28" t="s">
        <v>49</v>
      </c>
    </row>
    <row r="17">
      <c r="A17" s="23" t="s">
        <v>119</v>
      </c>
      <c r="B17" s="23" t="s">
        <v>156</v>
      </c>
      <c r="C17" s="23" t="s">
        <v>154</v>
      </c>
      <c r="D17" s="23" t="s">
        <v>121</v>
      </c>
      <c r="E17" s="24">
        <f t="shared" ref="E17:E18" si="6">F17*2</f>
        <v>6</v>
      </c>
      <c r="F17" s="23">
        <v>3.0</v>
      </c>
      <c r="G17" s="25">
        <v>7.9</v>
      </c>
      <c r="H17" s="25">
        <f t="shared" si="4"/>
        <v>47.4</v>
      </c>
      <c r="I17" s="23">
        <v>1.0</v>
      </c>
      <c r="J17" s="25">
        <f t="shared" si="5"/>
        <v>7.9</v>
      </c>
      <c r="K17" s="23" t="s">
        <v>39</v>
      </c>
      <c r="L17" s="23" t="s">
        <v>122</v>
      </c>
    </row>
    <row r="18">
      <c r="A18" s="23" t="s">
        <v>127</v>
      </c>
      <c r="B18" s="23" t="s">
        <v>160</v>
      </c>
      <c r="C18" s="23" t="s">
        <v>146</v>
      </c>
      <c r="D18" s="23" t="s">
        <v>161</v>
      </c>
      <c r="E18" s="24">
        <f t="shared" si="6"/>
        <v>2</v>
      </c>
      <c r="F18" s="23">
        <v>1.0</v>
      </c>
      <c r="G18" s="25">
        <v>20.99</v>
      </c>
      <c r="H18" s="25">
        <f t="shared" si="4"/>
        <v>41.98</v>
      </c>
      <c r="I18" s="23">
        <v>0.0</v>
      </c>
      <c r="J18" s="25">
        <f t="shared" si="5"/>
        <v>0</v>
      </c>
      <c r="K18" s="24"/>
      <c r="L18" s="23" t="s">
        <v>129</v>
      </c>
    </row>
    <row r="19">
      <c r="A19" s="23" t="s">
        <v>41</v>
      </c>
      <c r="B19" s="23" t="s">
        <v>12</v>
      </c>
      <c r="C19" s="23" t="s">
        <v>42</v>
      </c>
      <c r="D19" s="23" t="s">
        <v>162</v>
      </c>
      <c r="E19" s="23">
        <v>2.0</v>
      </c>
      <c r="F19" s="24"/>
      <c r="G19" s="25">
        <v>14.8</v>
      </c>
      <c r="H19" s="25">
        <f t="shared" si="4"/>
        <v>29.6</v>
      </c>
      <c r="I19" s="23">
        <v>0.0</v>
      </c>
      <c r="J19" s="25">
        <f t="shared" si="5"/>
        <v>0</v>
      </c>
      <c r="K19" s="24"/>
      <c r="L19" s="28" t="s">
        <v>43</v>
      </c>
    </row>
    <row r="20">
      <c r="A20" s="23" t="s">
        <v>31</v>
      </c>
      <c r="B20" s="31" t="s">
        <v>12</v>
      </c>
      <c r="C20" s="23" t="s">
        <v>42</v>
      </c>
      <c r="D20" s="23" t="s">
        <v>32</v>
      </c>
      <c r="E20" s="23">
        <v>1.0</v>
      </c>
      <c r="F20" s="24"/>
      <c r="G20" s="25">
        <v>25.0</v>
      </c>
      <c r="H20" s="25">
        <f t="shared" si="4"/>
        <v>25</v>
      </c>
      <c r="I20" s="24"/>
      <c r="J20" s="25">
        <f t="shared" si="5"/>
        <v>0</v>
      </c>
      <c r="K20" s="24"/>
      <c r="L20" s="28" t="s">
        <v>33</v>
      </c>
    </row>
    <row r="21">
      <c r="A21" s="23" t="s">
        <v>77</v>
      </c>
      <c r="B21" s="23" t="s">
        <v>163</v>
      </c>
      <c r="C21" s="23" t="s">
        <v>164</v>
      </c>
      <c r="D21" s="23" t="s">
        <v>78</v>
      </c>
      <c r="E21" s="24">
        <f>F21*2</f>
        <v>12</v>
      </c>
      <c r="F21" s="23">
        <v>6.0</v>
      </c>
      <c r="G21" s="29">
        <v>1.942</v>
      </c>
      <c r="H21" s="25">
        <f t="shared" si="4"/>
        <v>23.304</v>
      </c>
      <c r="I21" s="23">
        <v>3.0</v>
      </c>
      <c r="J21" s="25">
        <f t="shared" si="5"/>
        <v>5.826</v>
      </c>
      <c r="K21" s="23" t="s">
        <v>79</v>
      </c>
      <c r="L21" s="23" t="s">
        <v>80</v>
      </c>
    </row>
    <row r="22">
      <c r="A22" s="23" t="s">
        <v>44</v>
      </c>
      <c r="B22" s="23" t="s">
        <v>12</v>
      </c>
      <c r="C22" s="23" t="s">
        <v>42</v>
      </c>
      <c r="D22" s="23" t="s">
        <v>162</v>
      </c>
      <c r="E22" s="23">
        <v>1.0</v>
      </c>
      <c r="F22" s="24"/>
      <c r="G22" s="25">
        <v>14.9</v>
      </c>
      <c r="H22" s="25">
        <f t="shared" si="4"/>
        <v>14.9</v>
      </c>
      <c r="I22" s="23">
        <v>0.0</v>
      </c>
      <c r="J22" s="25">
        <f t="shared" si="5"/>
        <v>0</v>
      </c>
      <c r="K22" s="24"/>
      <c r="L22" s="28" t="s">
        <v>45</v>
      </c>
    </row>
    <row r="23">
      <c r="A23" s="23" t="s">
        <v>84</v>
      </c>
      <c r="B23" s="23" t="s">
        <v>148</v>
      </c>
      <c r="C23" s="23" t="s">
        <v>164</v>
      </c>
      <c r="D23" s="23" t="s">
        <v>85</v>
      </c>
      <c r="E23" s="23">
        <f t="shared" ref="E23:E24" si="7">F23*2</f>
        <v>10</v>
      </c>
      <c r="F23" s="23">
        <v>5.0</v>
      </c>
      <c r="G23" s="25">
        <v>1.4473900000000002</v>
      </c>
      <c r="H23" s="25">
        <f t="shared" si="4"/>
        <v>14.4739</v>
      </c>
      <c r="I23" s="23">
        <v>3.0</v>
      </c>
      <c r="J23" s="25">
        <f t="shared" si="5"/>
        <v>4.34217</v>
      </c>
      <c r="K23" s="23" t="s">
        <v>39</v>
      </c>
      <c r="L23" s="23" t="s">
        <v>86</v>
      </c>
    </row>
    <row r="24">
      <c r="A24" s="23" t="s">
        <v>81</v>
      </c>
      <c r="B24" s="23" t="s">
        <v>148</v>
      </c>
      <c r="C24" s="23" t="s">
        <v>164</v>
      </c>
      <c r="D24" s="23" t="s">
        <v>82</v>
      </c>
      <c r="E24" s="23">
        <f t="shared" si="7"/>
        <v>10</v>
      </c>
      <c r="F24" s="23">
        <v>5.0</v>
      </c>
      <c r="G24" s="29">
        <v>0.8452500000000001</v>
      </c>
      <c r="H24" s="25">
        <f t="shared" si="4"/>
        <v>8.4525</v>
      </c>
      <c r="I24" s="23">
        <v>3.0</v>
      </c>
      <c r="J24" s="25">
        <f t="shared" si="5"/>
        <v>2.53575</v>
      </c>
      <c r="K24" s="23" t="s">
        <v>39</v>
      </c>
      <c r="L24" s="28" t="s">
        <v>83</v>
      </c>
    </row>
    <row r="25">
      <c r="A25" s="23" t="s">
        <v>91</v>
      </c>
      <c r="B25" s="23" t="s">
        <v>148</v>
      </c>
      <c r="C25" s="23" t="s">
        <v>152</v>
      </c>
      <c r="D25" s="23" t="s">
        <v>93</v>
      </c>
      <c r="E25" s="23">
        <v>0.0</v>
      </c>
      <c r="F25" s="23">
        <v>0.0</v>
      </c>
      <c r="G25" s="30"/>
      <c r="H25" s="25">
        <v>8.08</v>
      </c>
      <c r="I25" s="23">
        <v>10.0</v>
      </c>
      <c r="J25" s="25">
        <f t="shared" ref="J25:J26" si="8">H25</f>
        <v>8.08</v>
      </c>
      <c r="K25" s="23" t="s">
        <v>94</v>
      </c>
      <c r="L25" s="32" t="s">
        <v>95</v>
      </c>
    </row>
    <row r="26">
      <c r="A26" s="23" t="s">
        <v>96</v>
      </c>
      <c r="B26" s="23" t="s">
        <v>148</v>
      </c>
      <c r="C26" s="23" t="s">
        <v>152</v>
      </c>
      <c r="D26" s="23" t="s">
        <v>93</v>
      </c>
      <c r="E26" s="23">
        <v>0.0</v>
      </c>
      <c r="F26" s="23">
        <v>0.0</v>
      </c>
      <c r="G26" s="30"/>
      <c r="H26" s="25">
        <v>8.08</v>
      </c>
      <c r="I26" s="23">
        <v>10.0</v>
      </c>
      <c r="J26" s="25">
        <f t="shared" si="8"/>
        <v>8.08</v>
      </c>
      <c r="K26" s="23" t="s">
        <v>94</v>
      </c>
      <c r="L26" s="32" t="s">
        <v>95</v>
      </c>
    </row>
    <row r="27">
      <c r="A27" s="23" t="s">
        <v>60</v>
      </c>
      <c r="B27" s="23" t="s">
        <v>12</v>
      </c>
      <c r="C27" s="23" t="s">
        <v>42</v>
      </c>
      <c r="D27" s="23"/>
      <c r="E27" s="23">
        <v>1.0</v>
      </c>
      <c r="F27" s="24"/>
      <c r="G27" s="25">
        <v>7.856800000000001</v>
      </c>
      <c r="H27" s="25">
        <f>G27*E27</f>
        <v>7.8568</v>
      </c>
      <c r="I27" s="24"/>
      <c r="J27" s="25">
        <f t="shared" ref="J27:J29" si="9">I27*G27</f>
        <v>0</v>
      </c>
      <c r="K27" s="24"/>
      <c r="L27" s="28" t="s">
        <v>61</v>
      </c>
    </row>
    <row r="28">
      <c r="A28" s="23" t="s">
        <v>53</v>
      </c>
      <c r="B28" s="23" t="s">
        <v>12</v>
      </c>
      <c r="C28" s="23" t="s">
        <v>42</v>
      </c>
      <c r="D28" s="23" t="s">
        <v>54</v>
      </c>
      <c r="E28" s="23">
        <v>15.0</v>
      </c>
      <c r="F28" s="23">
        <v>7.5</v>
      </c>
      <c r="G28" s="25">
        <v>53.9</v>
      </c>
      <c r="H28" s="25">
        <v>5.61</v>
      </c>
      <c r="I28" s="24"/>
      <c r="J28" s="25">
        <f t="shared" si="9"/>
        <v>0</v>
      </c>
      <c r="K28" s="24"/>
      <c r="L28" s="28" t="s">
        <v>55</v>
      </c>
    </row>
    <row r="29">
      <c r="A29" s="23" t="s">
        <v>97</v>
      </c>
      <c r="B29" s="23" t="s">
        <v>156</v>
      </c>
      <c r="C29" s="23" t="s">
        <v>21</v>
      </c>
      <c r="D29" s="23" t="s">
        <v>99</v>
      </c>
      <c r="E29" s="23">
        <f t="shared" ref="E29:E30" si="10">F29*2</f>
        <v>4</v>
      </c>
      <c r="F29" s="23">
        <v>2.0</v>
      </c>
      <c r="G29" s="25">
        <v>1.0948000000000002</v>
      </c>
      <c r="H29" s="25">
        <f>G29*E29</f>
        <v>4.3792</v>
      </c>
      <c r="I29" s="23">
        <v>2.0</v>
      </c>
      <c r="J29" s="25">
        <f t="shared" si="9"/>
        <v>2.1896</v>
      </c>
      <c r="K29" s="23" t="s">
        <v>39</v>
      </c>
      <c r="L29" s="23" t="s">
        <v>100</v>
      </c>
    </row>
    <row r="30">
      <c r="A30" s="23" t="s">
        <v>87</v>
      </c>
      <c r="B30" s="23" t="s">
        <v>148</v>
      </c>
      <c r="C30" s="23" t="s">
        <v>42</v>
      </c>
      <c r="D30" s="23" t="s">
        <v>88</v>
      </c>
      <c r="E30" s="24">
        <f t="shared" si="10"/>
        <v>10</v>
      </c>
      <c r="F30" s="23">
        <v>5.0</v>
      </c>
      <c r="G30" s="25" t="s">
        <v>89</v>
      </c>
      <c r="H30" s="25">
        <v>4.1</v>
      </c>
      <c r="I30" s="23">
        <v>0.0</v>
      </c>
      <c r="J30" s="25">
        <v>0.0</v>
      </c>
      <c r="K30" s="24"/>
      <c r="L30" s="28" t="s">
        <v>90</v>
      </c>
    </row>
    <row r="31">
      <c r="A31" s="23" t="s">
        <v>116</v>
      </c>
      <c r="B31" s="23" t="s">
        <v>156</v>
      </c>
      <c r="C31" s="23" t="s">
        <v>42</v>
      </c>
      <c r="D31" s="23" t="s">
        <v>117</v>
      </c>
      <c r="E31" s="23">
        <v>1.0</v>
      </c>
      <c r="F31" s="23" t="s">
        <v>89</v>
      </c>
      <c r="G31" s="25" t="s">
        <v>89</v>
      </c>
      <c r="H31" s="25">
        <v>4.0</v>
      </c>
      <c r="I31" s="23">
        <v>0.0</v>
      </c>
      <c r="J31" s="25">
        <v>0.0</v>
      </c>
      <c r="K31" s="24"/>
      <c r="L31" s="28" t="s">
        <v>90</v>
      </c>
    </row>
    <row r="32">
      <c r="A32" s="23" t="s">
        <v>118</v>
      </c>
      <c r="B32" s="23" t="s">
        <v>156</v>
      </c>
      <c r="C32" s="23" t="s">
        <v>42</v>
      </c>
      <c r="D32" s="23" t="s">
        <v>117</v>
      </c>
      <c r="E32" s="23">
        <v>1.0</v>
      </c>
      <c r="F32" s="23" t="s">
        <v>89</v>
      </c>
      <c r="G32" s="25" t="s">
        <v>89</v>
      </c>
      <c r="H32" s="25">
        <v>4.0</v>
      </c>
      <c r="I32" s="23">
        <v>0.0</v>
      </c>
      <c r="J32" s="25">
        <v>0.0</v>
      </c>
      <c r="K32" s="24"/>
      <c r="L32" s="28" t="s">
        <v>90</v>
      </c>
    </row>
    <row r="33">
      <c r="A33" s="23" t="s">
        <v>64</v>
      </c>
      <c r="B33" s="23" t="s">
        <v>12</v>
      </c>
      <c r="C33" s="23" t="s">
        <v>42</v>
      </c>
      <c r="D33" s="23"/>
      <c r="E33" s="23">
        <v>1.0</v>
      </c>
      <c r="F33" s="24"/>
      <c r="G33" s="25">
        <v>2.254</v>
      </c>
      <c r="H33" s="25">
        <f>G33*E33</f>
        <v>2.254</v>
      </c>
      <c r="I33" s="23">
        <v>1.0</v>
      </c>
      <c r="J33" s="25">
        <f t="shared" ref="J33:J37" si="11">I33*G33</f>
        <v>2.254</v>
      </c>
      <c r="K33" s="23" t="s">
        <v>39</v>
      </c>
      <c r="L33" s="28" t="s">
        <v>65</v>
      </c>
    </row>
    <row r="34">
      <c r="A34" s="23" t="s">
        <v>56</v>
      </c>
      <c r="B34" s="23" t="s">
        <v>12</v>
      </c>
      <c r="C34" s="23" t="s">
        <v>42</v>
      </c>
      <c r="D34" s="23"/>
      <c r="E34" s="23">
        <v>10.0</v>
      </c>
      <c r="F34" s="24"/>
      <c r="G34" s="25">
        <f>H34*E34</f>
        <v>12.4</v>
      </c>
      <c r="H34" s="25">
        <v>1.24</v>
      </c>
      <c r="I34" s="24"/>
      <c r="J34" s="25">
        <f t="shared" si="11"/>
        <v>0</v>
      </c>
      <c r="K34" s="24"/>
      <c r="L34" s="28" t="s">
        <v>57</v>
      </c>
    </row>
    <row r="35">
      <c r="A35" s="23" t="s">
        <v>108</v>
      </c>
      <c r="B35" s="23" t="s">
        <v>156</v>
      </c>
      <c r="C35" s="23" t="s">
        <v>21</v>
      </c>
      <c r="D35" s="23" t="s">
        <v>110</v>
      </c>
      <c r="E35" s="23">
        <v>10.0</v>
      </c>
      <c r="F35" s="23">
        <v>5.0</v>
      </c>
      <c r="G35" s="25">
        <v>0.1</v>
      </c>
      <c r="H35" s="25">
        <f t="shared" ref="H35:H41" si="12">G35*E35</f>
        <v>1</v>
      </c>
      <c r="I35" s="23">
        <v>5.0</v>
      </c>
      <c r="J35" s="25">
        <f t="shared" si="11"/>
        <v>0.5</v>
      </c>
      <c r="K35" s="23" t="s">
        <v>111</v>
      </c>
      <c r="L35" s="28" t="s">
        <v>112</v>
      </c>
    </row>
    <row r="36">
      <c r="A36" s="23" t="s">
        <v>37</v>
      </c>
      <c r="B36" s="42" t="s">
        <v>165</v>
      </c>
      <c r="C36" s="23" t="s">
        <v>21</v>
      </c>
      <c r="D36" s="23" t="s">
        <v>38</v>
      </c>
      <c r="E36" s="23">
        <v>1.0</v>
      </c>
      <c r="F36" s="24"/>
      <c r="G36" s="25">
        <v>0.69</v>
      </c>
      <c r="H36" s="25">
        <f t="shared" si="12"/>
        <v>0.69</v>
      </c>
      <c r="I36" s="23">
        <v>1.0</v>
      </c>
      <c r="J36" s="25">
        <f t="shared" si="11"/>
        <v>0.69</v>
      </c>
      <c r="K36" s="23" t="s">
        <v>39</v>
      </c>
      <c r="L36" s="28" t="s">
        <v>40</v>
      </c>
    </row>
    <row r="37">
      <c r="A37" s="23" t="s">
        <v>113</v>
      </c>
      <c r="B37" s="23" t="s">
        <v>156</v>
      </c>
      <c r="C37" s="23" t="s">
        <v>166</v>
      </c>
      <c r="D37" s="23" t="s">
        <v>114</v>
      </c>
      <c r="E37" s="23">
        <f t="shared" ref="E37:E38" si="13">F37*2</f>
        <v>2</v>
      </c>
      <c r="F37" s="23">
        <v>1.0</v>
      </c>
      <c r="G37" s="25">
        <v>0.22057000000000004</v>
      </c>
      <c r="H37" s="25">
        <f t="shared" si="12"/>
        <v>0.44114</v>
      </c>
      <c r="I37" s="23">
        <v>8.0</v>
      </c>
      <c r="J37" s="25">
        <f t="shared" si="11"/>
        <v>1.76456</v>
      </c>
      <c r="K37" s="23" t="s">
        <v>39</v>
      </c>
      <c r="L37" s="23" t="s">
        <v>115</v>
      </c>
    </row>
    <row r="38">
      <c r="A38" s="23" t="s">
        <v>50</v>
      </c>
      <c r="B38" s="23" t="s">
        <v>163</v>
      </c>
      <c r="C38" s="23" t="s">
        <v>164</v>
      </c>
      <c r="D38" s="23" t="s">
        <v>51</v>
      </c>
      <c r="E38" s="23">
        <f t="shared" si="13"/>
        <v>0</v>
      </c>
      <c r="F38" s="24"/>
      <c r="G38" s="30"/>
      <c r="H38" s="25">
        <f t="shared" si="12"/>
        <v>0</v>
      </c>
      <c r="I38" s="24"/>
      <c r="J38" s="25">
        <v>150.0</v>
      </c>
      <c r="K38" s="24"/>
      <c r="L38" s="28" t="s">
        <v>52</v>
      </c>
    </row>
    <row r="39">
      <c r="A39" s="23" t="s">
        <v>58</v>
      </c>
      <c r="B39" s="23" t="s">
        <v>12</v>
      </c>
      <c r="C39" s="23" t="s">
        <v>42</v>
      </c>
      <c r="D39" s="23"/>
      <c r="E39" s="24"/>
      <c r="F39" s="24"/>
      <c r="G39" s="25">
        <v>0.36</v>
      </c>
      <c r="H39" s="25">
        <f t="shared" si="12"/>
        <v>0</v>
      </c>
      <c r="I39" s="23">
        <v>1.0</v>
      </c>
      <c r="J39" s="25">
        <f t="shared" ref="J39:J41" si="14">I39*G39</f>
        <v>0.36</v>
      </c>
      <c r="K39" s="23" t="s">
        <v>39</v>
      </c>
      <c r="L39" s="28" t="s">
        <v>59</v>
      </c>
    </row>
    <row r="40">
      <c r="A40" s="23" t="s">
        <v>62</v>
      </c>
      <c r="B40" s="23" t="s">
        <v>167</v>
      </c>
      <c r="C40" s="23" t="s">
        <v>42</v>
      </c>
      <c r="D40" s="42" t="s">
        <v>168</v>
      </c>
      <c r="E40" s="24"/>
      <c r="F40" s="24"/>
      <c r="G40" s="25">
        <v>5.80888</v>
      </c>
      <c r="H40" s="25">
        <f t="shared" si="12"/>
        <v>0</v>
      </c>
      <c r="I40" s="23">
        <v>5.0</v>
      </c>
      <c r="J40" s="25">
        <f t="shared" si="14"/>
        <v>29.0444</v>
      </c>
      <c r="K40" s="23" t="s">
        <v>39</v>
      </c>
      <c r="L40" s="28" t="s">
        <v>63</v>
      </c>
    </row>
    <row r="41">
      <c r="A41" s="23" t="s">
        <v>123</v>
      </c>
      <c r="B41" s="42" t="s">
        <v>165</v>
      </c>
      <c r="C41" s="23" t="s">
        <v>21</v>
      </c>
      <c r="D41" s="23" t="s">
        <v>125</v>
      </c>
      <c r="E41" s="23">
        <v>0.0</v>
      </c>
      <c r="F41" s="24"/>
      <c r="G41" s="25">
        <v>2.49</v>
      </c>
      <c r="H41" s="25">
        <f t="shared" si="12"/>
        <v>0</v>
      </c>
      <c r="I41" s="23">
        <v>1.0</v>
      </c>
      <c r="J41" s="25">
        <f t="shared" si="14"/>
        <v>2.49</v>
      </c>
      <c r="K41" s="23" t="s">
        <v>94</v>
      </c>
      <c r="L41" s="28" t="s">
        <v>126</v>
      </c>
    </row>
    <row r="42">
      <c r="A42" s="33" t="s">
        <v>140</v>
      </c>
      <c r="B42" s="34"/>
      <c r="C42" s="34"/>
      <c r="D42" s="34"/>
      <c r="E42" s="34"/>
      <c r="F42" s="34"/>
      <c r="G42" s="34"/>
      <c r="H42" s="35">
        <f>SUM(H2:H41)</f>
        <v>2432.734385</v>
      </c>
      <c r="I42" s="34"/>
      <c r="J42" s="36">
        <f>SUM(J2:J41)</f>
        <v>1049.88378</v>
      </c>
      <c r="K42" s="34"/>
      <c r="L42" s="37"/>
    </row>
    <row r="43">
      <c r="A43" s="38" t="s">
        <v>141</v>
      </c>
      <c r="B43" s="39">
        <f>H42+J42</f>
        <v>3482.618165</v>
      </c>
      <c r="C43" s="40"/>
      <c r="D43" s="40"/>
      <c r="E43" s="40"/>
      <c r="F43" s="40"/>
      <c r="G43" s="40"/>
      <c r="H43" s="40"/>
      <c r="I43" s="40"/>
      <c r="J43" s="41">
        <f>I43*G43</f>
        <v>0</v>
      </c>
      <c r="K43" s="40"/>
      <c r="L43" s="40"/>
    </row>
  </sheetData>
  <autoFilter ref="$A$1:$L$41">
    <sortState ref="A1:L41">
      <sortCondition descending="1" ref="H1:H41"/>
      <sortCondition ref="B1:B41"/>
      <sortCondition ref="D1:D41"/>
    </sortState>
  </autoFilter>
  <conditionalFormatting sqref="J2:J41 H2:H4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:id="rId1" ref="L5"/>
    <hyperlink r:id="rId2" ref="L6"/>
    <hyperlink r:id="rId3" ref="L11"/>
    <hyperlink r:id="rId4" ref="L13"/>
    <hyperlink r:id="rId5" ref="L15"/>
    <hyperlink r:id="rId6" ref="L16"/>
    <hyperlink r:id="rId7" ref="L19"/>
    <hyperlink r:id="rId8" ref="L20"/>
    <hyperlink r:id="rId9" ref="L22"/>
    <hyperlink r:id="rId10" ref="L24"/>
    <hyperlink r:id="rId11" ref="L27"/>
    <hyperlink r:id="rId12" ref="L28"/>
    <hyperlink r:id="rId13" ref="L30"/>
    <hyperlink r:id="rId14" ref="L31"/>
    <hyperlink r:id="rId15" ref="L32"/>
    <hyperlink r:id="rId16" ref="L33"/>
    <hyperlink r:id="rId17" ref="L34"/>
    <hyperlink r:id="rId18" ref="L35"/>
    <hyperlink r:id="rId19" ref="L36"/>
    <hyperlink r:id="rId20" ref="L38"/>
    <hyperlink r:id="rId21" ref="L39"/>
    <hyperlink r:id="rId22" ref="L40"/>
    <hyperlink r:id="rId23" ref="L41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1</v>
      </c>
      <c r="B1" s="44" t="s">
        <v>169</v>
      </c>
      <c r="C1" s="44" t="s">
        <v>170</v>
      </c>
    </row>
    <row r="2">
      <c r="A2" s="45" t="s">
        <v>163</v>
      </c>
      <c r="B2" s="46">
        <v>938.22</v>
      </c>
      <c r="C2" s="46">
        <v>38.56655</v>
      </c>
    </row>
    <row r="3">
      <c r="A3" s="45" t="s">
        <v>171</v>
      </c>
      <c r="B3" s="46">
        <v>577.91</v>
      </c>
      <c r="C3" s="46">
        <v>23.75562</v>
      </c>
    </row>
    <row r="4">
      <c r="A4" s="45" t="s">
        <v>172</v>
      </c>
      <c r="B4" s="46">
        <v>175.18</v>
      </c>
      <c r="C4" s="46">
        <v>7.200964</v>
      </c>
    </row>
    <row r="5">
      <c r="A5" s="45" t="s">
        <v>173</v>
      </c>
      <c r="B5" s="46">
        <v>152.23</v>
      </c>
      <c r="C5" s="46">
        <v>6.257579</v>
      </c>
    </row>
    <row r="6">
      <c r="A6" s="45" t="s">
        <v>174</v>
      </c>
      <c r="B6" s="46">
        <v>114.46</v>
      </c>
      <c r="C6" s="46">
        <v>4.705002</v>
      </c>
    </row>
    <row r="7">
      <c r="A7" s="45" t="s">
        <v>175</v>
      </c>
      <c r="B7" s="46">
        <v>114.46</v>
      </c>
      <c r="C7" s="46">
        <v>4.705002</v>
      </c>
    </row>
    <row r="8">
      <c r="A8" s="45" t="s">
        <v>176</v>
      </c>
      <c r="B8" s="46">
        <v>108.69</v>
      </c>
      <c r="C8" s="46">
        <v>4.46782</v>
      </c>
    </row>
    <row r="9">
      <c r="A9" s="45" t="s">
        <v>177</v>
      </c>
      <c r="B9" s="46">
        <v>108.69</v>
      </c>
      <c r="C9" s="46">
        <v>4.46782</v>
      </c>
    </row>
    <row r="10">
      <c r="A10" s="45" t="s">
        <v>178</v>
      </c>
      <c r="B10" s="46">
        <v>100.68</v>
      </c>
      <c r="C10" s="46">
        <v>4.13856</v>
      </c>
    </row>
    <row r="11">
      <c r="A11" s="45" t="s">
        <v>179</v>
      </c>
      <c r="B11" s="46">
        <v>42.21</v>
      </c>
      <c r="C11" s="46">
        <v>1.735088</v>
      </c>
    </row>
    <row r="12">
      <c r="A12" s="47" t="s">
        <v>176</v>
      </c>
      <c r="B12" s="48">
        <v>0.69</v>
      </c>
      <c r="C12" s="48">
        <v>0.023043</v>
      </c>
    </row>
    <row r="21">
      <c r="B21" s="49">
        <f>SUM(B2:B12)</f>
        <v>2433.42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6.5"/>
    <col customWidth="1" min="3" max="3" width="19.63"/>
    <col customWidth="1" min="4" max="4" width="8.0"/>
    <col customWidth="1" min="5" max="5" width="7.63"/>
    <col customWidth="1" min="6" max="6" width="8.13"/>
    <col customWidth="1" min="7" max="7" width="8.38"/>
    <col customWidth="1" min="8" max="8" width="10.25"/>
    <col customWidth="1" min="9" max="9" width="9.38"/>
    <col customWidth="1" min="10" max="10" width="15.13"/>
    <col customWidth="1" min="11" max="11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137</v>
      </c>
      <c r="B2" s="3" t="s">
        <v>138</v>
      </c>
      <c r="C2" s="3" t="s">
        <v>70</v>
      </c>
      <c r="D2" s="2">
        <f t="shared" ref="D2:D6" si="1">E2*2</f>
        <v>4</v>
      </c>
      <c r="E2" s="3">
        <v>2.0</v>
      </c>
      <c r="F2" s="4">
        <v>54.23</v>
      </c>
      <c r="G2" s="4">
        <f t="shared" ref="G2:G6" si="2">F2*D2</f>
        <v>216.92</v>
      </c>
      <c r="H2" s="3">
        <v>2.0</v>
      </c>
      <c r="I2" s="4">
        <f t="shared" ref="I2:I6" si="3">H2*F2</f>
        <v>108.46</v>
      </c>
      <c r="J2" s="3" t="s">
        <v>135</v>
      </c>
      <c r="K2" s="6" t="s">
        <v>139</v>
      </c>
    </row>
    <row r="3">
      <c r="A3" s="3" t="s">
        <v>127</v>
      </c>
      <c r="B3" s="3" t="s">
        <v>128</v>
      </c>
      <c r="C3" s="3" t="s">
        <v>70</v>
      </c>
      <c r="D3" s="2">
        <f t="shared" si="1"/>
        <v>2</v>
      </c>
      <c r="E3" s="3">
        <v>1.0</v>
      </c>
      <c r="F3" s="4">
        <v>20.99</v>
      </c>
      <c r="G3" s="4">
        <f t="shared" si="2"/>
        <v>41.98</v>
      </c>
      <c r="H3" s="3">
        <v>0.0</v>
      </c>
      <c r="I3" s="4">
        <f t="shared" si="3"/>
        <v>0</v>
      </c>
      <c r="J3" s="2"/>
      <c r="K3" s="6" t="s">
        <v>129</v>
      </c>
    </row>
    <row r="4">
      <c r="A4" s="3" t="s">
        <v>105</v>
      </c>
      <c r="B4" s="3" t="s">
        <v>106</v>
      </c>
      <c r="C4" s="3" t="s">
        <v>146</v>
      </c>
      <c r="D4" s="2">
        <f t="shared" si="1"/>
        <v>10</v>
      </c>
      <c r="E4" s="3">
        <v>5.0</v>
      </c>
      <c r="F4" s="11">
        <v>26.63</v>
      </c>
      <c r="G4" s="4">
        <f t="shared" si="2"/>
        <v>266.3</v>
      </c>
      <c r="H4" s="12">
        <v>0.0</v>
      </c>
      <c r="I4" s="4">
        <f t="shared" si="3"/>
        <v>0</v>
      </c>
      <c r="J4" s="2"/>
      <c r="K4" s="6" t="s">
        <v>107</v>
      </c>
    </row>
    <row r="5">
      <c r="A5" s="3" t="s">
        <v>68</v>
      </c>
      <c r="B5" s="3" t="s">
        <v>69</v>
      </c>
      <c r="C5" s="3" t="s">
        <v>70</v>
      </c>
      <c r="D5" s="2">
        <f t="shared" si="1"/>
        <v>12</v>
      </c>
      <c r="E5" s="3">
        <v>6.0</v>
      </c>
      <c r="F5" s="4">
        <v>15.07</v>
      </c>
      <c r="G5" s="4">
        <f t="shared" si="2"/>
        <v>180.84</v>
      </c>
      <c r="H5" s="3">
        <v>0.0</v>
      </c>
      <c r="I5" s="4">
        <f t="shared" si="3"/>
        <v>0</v>
      </c>
      <c r="J5" s="2"/>
      <c r="K5" s="6" t="s">
        <v>71</v>
      </c>
    </row>
    <row r="6">
      <c r="A6" s="3" t="s">
        <v>133</v>
      </c>
      <c r="B6" s="3" t="s">
        <v>134</v>
      </c>
      <c r="C6" s="3" t="s">
        <v>70</v>
      </c>
      <c r="D6" s="2">
        <f t="shared" si="1"/>
        <v>6</v>
      </c>
      <c r="E6" s="3">
        <v>3.0</v>
      </c>
      <c r="F6" s="4">
        <v>57.23</v>
      </c>
      <c r="G6" s="4">
        <f t="shared" si="2"/>
        <v>343.38</v>
      </c>
      <c r="H6" s="3">
        <v>3.0</v>
      </c>
      <c r="I6" s="4">
        <f t="shared" si="3"/>
        <v>171.69</v>
      </c>
      <c r="J6" s="3" t="s">
        <v>135</v>
      </c>
      <c r="K6" s="6" t="s">
        <v>136</v>
      </c>
    </row>
    <row r="7">
      <c r="A7" s="3" t="s">
        <v>116</v>
      </c>
      <c r="B7" s="3" t="s">
        <v>180</v>
      </c>
      <c r="C7" s="3" t="s">
        <v>117</v>
      </c>
      <c r="D7" s="3">
        <v>1.0</v>
      </c>
      <c r="E7" s="3" t="s">
        <v>89</v>
      </c>
      <c r="F7" s="4" t="s">
        <v>89</v>
      </c>
      <c r="G7" s="4">
        <v>4.0</v>
      </c>
      <c r="H7" s="3">
        <v>0.0</v>
      </c>
      <c r="I7" s="4">
        <v>0.0</v>
      </c>
      <c r="J7" s="2"/>
      <c r="K7" s="5" t="s">
        <v>90</v>
      </c>
    </row>
    <row r="8">
      <c r="A8" s="3" t="s">
        <v>118</v>
      </c>
      <c r="B8" s="3" t="s">
        <v>181</v>
      </c>
      <c r="C8" s="3" t="s">
        <v>117</v>
      </c>
      <c r="D8" s="3">
        <v>1.0</v>
      </c>
      <c r="E8" s="3" t="s">
        <v>89</v>
      </c>
      <c r="F8" s="4" t="s">
        <v>89</v>
      </c>
      <c r="G8" s="4">
        <v>4.0</v>
      </c>
      <c r="H8" s="3">
        <v>0.0</v>
      </c>
      <c r="I8" s="4">
        <v>0.0</v>
      </c>
      <c r="J8" s="2"/>
      <c r="K8" s="5" t="s">
        <v>90</v>
      </c>
    </row>
    <row r="9">
      <c r="A9" s="3" t="s">
        <v>87</v>
      </c>
      <c r="B9" s="3" t="s">
        <v>73</v>
      </c>
      <c r="C9" s="3" t="s">
        <v>88</v>
      </c>
      <c r="D9" s="2">
        <f t="shared" ref="D9:D10" si="4">E9*2</f>
        <v>10</v>
      </c>
      <c r="E9" s="3">
        <v>5.0</v>
      </c>
      <c r="F9" s="4" t="s">
        <v>89</v>
      </c>
      <c r="G9" s="4">
        <v>4.1</v>
      </c>
      <c r="H9" s="3">
        <v>0.0</v>
      </c>
      <c r="I9" s="4">
        <v>0.0</v>
      </c>
      <c r="J9" s="2"/>
      <c r="K9" s="5" t="s">
        <v>90</v>
      </c>
    </row>
    <row r="10">
      <c r="A10" s="3" t="s">
        <v>11</v>
      </c>
      <c r="B10" s="3" t="s">
        <v>12</v>
      </c>
      <c r="C10" s="3" t="s">
        <v>13</v>
      </c>
      <c r="D10" s="2">
        <f t="shared" si="4"/>
        <v>0</v>
      </c>
      <c r="E10" s="2"/>
      <c r="F10" s="4"/>
      <c r="G10" s="4">
        <f>200</f>
        <v>200</v>
      </c>
      <c r="H10" s="3">
        <v>0.0</v>
      </c>
      <c r="I10" s="4">
        <f>200</f>
        <v>200</v>
      </c>
      <c r="J10" s="3" t="s">
        <v>14</v>
      </c>
      <c r="K10" s="5" t="s">
        <v>15</v>
      </c>
    </row>
    <row r="11">
      <c r="A11" s="3" t="s">
        <v>123</v>
      </c>
      <c r="B11" s="3" t="s">
        <v>182</v>
      </c>
      <c r="C11" s="3" t="s">
        <v>125</v>
      </c>
      <c r="D11" s="3">
        <v>0.0</v>
      </c>
      <c r="E11" s="2"/>
      <c r="F11" s="4">
        <v>2.49</v>
      </c>
      <c r="G11" s="4">
        <f t="shared" ref="G11:G13" si="5">F11*D11</f>
        <v>0</v>
      </c>
      <c r="H11" s="3">
        <v>1.0</v>
      </c>
      <c r="I11" s="4">
        <f t="shared" ref="I11:I13" si="6">H11*F11</f>
        <v>2.49</v>
      </c>
      <c r="J11" s="3" t="s">
        <v>94</v>
      </c>
      <c r="K11" s="5" t="s">
        <v>126</v>
      </c>
    </row>
    <row r="12">
      <c r="A12" s="3" t="s">
        <v>34</v>
      </c>
      <c r="B12" s="3" t="s">
        <v>21</v>
      </c>
      <c r="C12" s="3" t="s">
        <v>35</v>
      </c>
      <c r="D12" s="3">
        <v>1.0</v>
      </c>
      <c r="E12" s="2"/>
      <c r="F12" s="4">
        <v>100.68</v>
      </c>
      <c r="G12" s="4">
        <f t="shared" si="5"/>
        <v>100.68</v>
      </c>
      <c r="H12" s="3">
        <v>0.0</v>
      </c>
      <c r="I12" s="4">
        <f t="shared" si="6"/>
        <v>0</v>
      </c>
      <c r="J12" s="2"/>
      <c r="K12" s="6" t="s">
        <v>36</v>
      </c>
    </row>
    <row r="13">
      <c r="A13" s="3" t="s">
        <v>44</v>
      </c>
      <c r="B13" s="3" t="s">
        <v>21</v>
      </c>
      <c r="C13" s="3" t="s">
        <v>42</v>
      </c>
      <c r="D13" s="3">
        <v>1.0</v>
      </c>
      <c r="E13" s="2"/>
      <c r="F13" s="4">
        <v>14.9</v>
      </c>
      <c r="G13" s="4">
        <f t="shared" si="5"/>
        <v>14.9</v>
      </c>
      <c r="H13" s="3">
        <v>0.0</v>
      </c>
      <c r="I13" s="4">
        <f t="shared" si="6"/>
        <v>0</v>
      </c>
      <c r="J13" s="2"/>
      <c r="K13" s="5" t="s">
        <v>45</v>
      </c>
    </row>
    <row r="14">
      <c r="A14" s="3" t="s">
        <v>91</v>
      </c>
      <c r="B14" s="3" t="s">
        <v>92</v>
      </c>
      <c r="C14" s="3" t="s">
        <v>93</v>
      </c>
      <c r="D14" s="3">
        <v>0.0</v>
      </c>
      <c r="E14" s="3">
        <v>0.0</v>
      </c>
      <c r="F14" s="9"/>
      <c r="G14" s="4">
        <v>8.08</v>
      </c>
      <c r="H14" s="3">
        <v>10.0</v>
      </c>
      <c r="I14" s="4">
        <f t="shared" ref="I14:I15" si="7">G14</f>
        <v>8.08</v>
      </c>
      <c r="J14" s="3" t="s">
        <v>94</v>
      </c>
      <c r="K14" s="10" t="s">
        <v>95</v>
      </c>
    </row>
    <row r="15">
      <c r="A15" s="3" t="s">
        <v>96</v>
      </c>
      <c r="B15" s="3" t="s">
        <v>92</v>
      </c>
      <c r="C15" s="3" t="s">
        <v>93</v>
      </c>
      <c r="D15" s="3">
        <v>0.0</v>
      </c>
      <c r="E15" s="3">
        <v>0.0</v>
      </c>
      <c r="F15" s="9"/>
      <c r="G15" s="4">
        <v>8.08</v>
      </c>
      <c r="H15" s="3">
        <v>10.0</v>
      </c>
      <c r="I15" s="4">
        <f t="shared" si="7"/>
        <v>8.08</v>
      </c>
      <c r="J15" s="3" t="s">
        <v>94</v>
      </c>
      <c r="K15" s="10" t="s">
        <v>95</v>
      </c>
    </row>
    <row r="16">
      <c r="A16" s="3" t="s">
        <v>20</v>
      </c>
      <c r="B16" s="3" t="s">
        <v>21</v>
      </c>
      <c r="C16" s="3" t="s">
        <v>22</v>
      </c>
      <c r="D16" s="3">
        <v>1.0</v>
      </c>
      <c r="E16" s="2"/>
      <c r="F16" s="4">
        <v>75.85</v>
      </c>
      <c r="G16" s="4">
        <f t="shared" ref="G16:G37" si="8">F16*D16</f>
        <v>75.85</v>
      </c>
      <c r="H16" s="3">
        <v>3.0</v>
      </c>
      <c r="I16" s="4">
        <f t="shared" ref="I16:I40" si="9">H16*F16</f>
        <v>227.55</v>
      </c>
      <c r="J16" s="3" t="s">
        <v>23</v>
      </c>
      <c r="K16" s="5" t="s">
        <v>183</v>
      </c>
    </row>
    <row r="17">
      <c r="A17" s="3" t="s">
        <v>130</v>
      </c>
      <c r="B17" s="3" t="s">
        <v>131</v>
      </c>
      <c r="C17" s="2"/>
      <c r="D17" s="2">
        <f t="shared" ref="D17:D18" si="10">E17*2</f>
        <v>2</v>
      </c>
      <c r="E17" s="3">
        <v>1.0</v>
      </c>
      <c r="F17" s="4">
        <v>30.36</v>
      </c>
      <c r="G17" s="4">
        <f t="shared" si="8"/>
        <v>60.72</v>
      </c>
      <c r="H17" s="3">
        <v>0.0</v>
      </c>
      <c r="I17" s="4">
        <f t="shared" si="9"/>
        <v>0</v>
      </c>
      <c r="J17" s="2"/>
      <c r="K17" s="5" t="s">
        <v>132</v>
      </c>
    </row>
    <row r="18">
      <c r="A18" s="3" t="s">
        <v>101</v>
      </c>
      <c r="B18" s="3" t="s">
        <v>102</v>
      </c>
      <c r="C18" s="3" t="s">
        <v>103</v>
      </c>
      <c r="D18" s="2">
        <f t="shared" si="10"/>
        <v>10</v>
      </c>
      <c r="E18" s="3">
        <v>5.0</v>
      </c>
      <c r="F18" s="4">
        <v>11.514</v>
      </c>
      <c r="G18" s="4">
        <f t="shared" si="8"/>
        <v>115.14</v>
      </c>
      <c r="H18" s="3">
        <v>2.0</v>
      </c>
      <c r="I18" s="4">
        <f t="shared" si="9"/>
        <v>23.028</v>
      </c>
      <c r="J18" s="3" t="s">
        <v>79</v>
      </c>
      <c r="K18" s="6" t="s">
        <v>104</v>
      </c>
    </row>
    <row r="19">
      <c r="A19" s="3" t="s">
        <v>41</v>
      </c>
      <c r="B19" s="3" t="s">
        <v>21</v>
      </c>
      <c r="C19" s="3" t="s">
        <v>184</v>
      </c>
      <c r="D19" s="3">
        <v>2.0</v>
      </c>
      <c r="E19" s="2"/>
      <c r="F19" s="4">
        <v>14.8</v>
      </c>
      <c r="G19" s="4">
        <f t="shared" si="8"/>
        <v>29.6</v>
      </c>
      <c r="H19" s="3">
        <v>0.0</v>
      </c>
      <c r="I19" s="4">
        <f t="shared" si="9"/>
        <v>0</v>
      </c>
      <c r="J19" s="2"/>
      <c r="K19" s="5" t="s">
        <v>43</v>
      </c>
    </row>
    <row r="20">
      <c r="A20" s="3" t="s">
        <v>46</v>
      </c>
      <c r="B20" s="3" t="s">
        <v>47</v>
      </c>
      <c r="C20" s="3" t="s">
        <v>48</v>
      </c>
      <c r="D20" s="2">
        <f>7*7.62</f>
        <v>53.34</v>
      </c>
      <c r="E20" s="2"/>
      <c r="F20" s="9">
        <f>7.05/7.62</f>
        <v>0.9251968504</v>
      </c>
      <c r="G20" s="4">
        <f t="shared" si="8"/>
        <v>49.35</v>
      </c>
      <c r="H20" s="3">
        <v>0.0</v>
      </c>
      <c r="I20" s="4">
        <f t="shared" si="9"/>
        <v>0</v>
      </c>
      <c r="J20" s="2"/>
      <c r="K20" s="5" t="s">
        <v>49</v>
      </c>
    </row>
    <row r="21">
      <c r="A21" s="3" t="s">
        <v>77</v>
      </c>
      <c r="B21" s="3" t="s">
        <v>73</v>
      </c>
      <c r="C21" s="3" t="s">
        <v>78</v>
      </c>
      <c r="D21" s="2">
        <f t="shared" ref="D21:D22" si="11">E21*2</f>
        <v>12</v>
      </c>
      <c r="E21" s="3">
        <v>6.0</v>
      </c>
      <c r="F21" s="7">
        <v>1.942</v>
      </c>
      <c r="G21" s="4">
        <f t="shared" si="8"/>
        <v>23.304</v>
      </c>
      <c r="H21" s="3">
        <v>3.0</v>
      </c>
      <c r="I21" s="4">
        <f t="shared" si="9"/>
        <v>5.826</v>
      </c>
      <c r="J21" s="3" t="s">
        <v>79</v>
      </c>
      <c r="K21" s="6" t="s">
        <v>80</v>
      </c>
    </row>
    <row r="22">
      <c r="A22" s="3" t="s">
        <v>72</v>
      </c>
      <c r="B22" s="3" t="s">
        <v>73</v>
      </c>
      <c r="C22" s="3" t="s">
        <v>74</v>
      </c>
      <c r="D22" s="2">
        <f t="shared" si="11"/>
        <v>20</v>
      </c>
      <c r="E22" s="3">
        <v>10.0</v>
      </c>
      <c r="F22" s="4">
        <v>5.5999</v>
      </c>
      <c r="G22" s="4">
        <f t="shared" si="8"/>
        <v>111.998</v>
      </c>
      <c r="H22" s="3">
        <v>7.0</v>
      </c>
      <c r="I22" s="4">
        <f t="shared" si="9"/>
        <v>39.1993</v>
      </c>
      <c r="J22" s="3" t="s">
        <v>75</v>
      </c>
      <c r="K22" s="6" t="s">
        <v>76</v>
      </c>
    </row>
    <row r="23">
      <c r="A23" s="3" t="s">
        <v>37</v>
      </c>
      <c r="B23" s="3" t="s">
        <v>21</v>
      </c>
      <c r="C23" s="3" t="s">
        <v>38</v>
      </c>
      <c r="D23" s="3">
        <v>1.0</v>
      </c>
      <c r="E23" s="2"/>
      <c r="F23" s="4">
        <v>0.69</v>
      </c>
      <c r="G23" s="4">
        <f t="shared" si="8"/>
        <v>0.69</v>
      </c>
      <c r="H23" s="3">
        <v>1.0</v>
      </c>
      <c r="I23" s="4">
        <f t="shared" si="9"/>
        <v>0.69</v>
      </c>
      <c r="J23" s="3" t="s">
        <v>39</v>
      </c>
      <c r="K23" s="5" t="s">
        <v>40</v>
      </c>
    </row>
    <row r="24">
      <c r="A24" s="3" t="s">
        <v>108</v>
      </c>
      <c r="B24" s="3" t="s">
        <v>109</v>
      </c>
      <c r="C24" s="3" t="s">
        <v>110</v>
      </c>
      <c r="D24" s="3">
        <v>10.0</v>
      </c>
      <c r="E24" s="3">
        <v>5.0</v>
      </c>
      <c r="F24" s="4">
        <v>0.1</v>
      </c>
      <c r="G24" s="4">
        <f t="shared" si="8"/>
        <v>1</v>
      </c>
      <c r="H24" s="3">
        <v>5.0</v>
      </c>
      <c r="I24" s="4">
        <f t="shared" si="9"/>
        <v>0.5</v>
      </c>
      <c r="J24" s="3" t="s">
        <v>111</v>
      </c>
      <c r="K24" s="5" t="s">
        <v>112</v>
      </c>
    </row>
    <row r="25">
      <c r="A25" s="3" t="s">
        <v>119</v>
      </c>
      <c r="B25" s="3" t="s">
        <v>120</v>
      </c>
      <c r="C25" s="3" t="s">
        <v>121</v>
      </c>
      <c r="D25" s="2">
        <f>E25*2</f>
        <v>6</v>
      </c>
      <c r="E25" s="3">
        <v>3.0</v>
      </c>
      <c r="F25" s="4">
        <v>7.9</v>
      </c>
      <c r="G25" s="4">
        <f t="shared" si="8"/>
        <v>47.4</v>
      </c>
      <c r="H25" s="3">
        <v>1.0</v>
      </c>
      <c r="I25" s="4">
        <f t="shared" si="9"/>
        <v>7.9</v>
      </c>
      <c r="J25" s="3" t="s">
        <v>39</v>
      </c>
      <c r="K25" s="6" t="s">
        <v>122</v>
      </c>
    </row>
    <row r="26">
      <c r="A26" s="3" t="s">
        <v>25</v>
      </c>
      <c r="B26" s="3" t="s">
        <v>21</v>
      </c>
      <c r="C26" s="3" t="s">
        <v>26</v>
      </c>
      <c r="D26" s="3">
        <v>11.0</v>
      </c>
      <c r="E26" s="2"/>
      <c r="F26" s="4">
        <v>6.9</v>
      </c>
      <c r="G26" s="4">
        <f t="shared" si="8"/>
        <v>75.9</v>
      </c>
      <c r="H26" s="3">
        <v>0.0</v>
      </c>
      <c r="I26" s="4">
        <f t="shared" si="9"/>
        <v>0</v>
      </c>
      <c r="J26" s="2"/>
      <c r="K26" s="6" t="s">
        <v>27</v>
      </c>
    </row>
    <row r="27">
      <c r="A27" s="3" t="s">
        <v>58</v>
      </c>
      <c r="B27" s="3" t="s">
        <v>47</v>
      </c>
      <c r="C27" s="3" t="s">
        <v>42</v>
      </c>
      <c r="D27" s="2"/>
      <c r="E27" s="2"/>
      <c r="F27" s="4">
        <v>0.36</v>
      </c>
      <c r="G27" s="4">
        <f t="shared" si="8"/>
        <v>0</v>
      </c>
      <c r="H27" s="3">
        <v>1.0</v>
      </c>
      <c r="I27" s="4">
        <f t="shared" si="9"/>
        <v>0.36</v>
      </c>
      <c r="J27" s="3" t="s">
        <v>39</v>
      </c>
      <c r="K27" s="5" t="s">
        <v>59</v>
      </c>
    </row>
    <row r="28">
      <c r="A28" s="3" t="s">
        <v>60</v>
      </c>
      <c r="B28" s="3" t="s">
        <v>47</v>
      </c>
      <c r="C28" s="3" t="s">
        <v>42</v>
      </c>
      <c r="D28" s="3">
        <v>1.0</v>
      </c>
      <c r="E28" s="2"/>
      <c r="F28" s="4">
        <v>7.856800000000001</v>
      </c>
      <c r="G28" s="4">
        <f t="shared" si="8"/>
        <v>7.8568</v>
      </c>
      <c r="H28" s="2"/>
      <c r="I28" s="4">
        <f t="shared" si="9"/>
        <v>0</v>
      </c>
      <c r="J28" s="2"/>
      <c r="K28" s="5" t="s">
        <v>61</v>
      </c>
    </row>
    <row r="29">
      <c r="A29" s="3" t="s">
        <v>62</v>
      </c>
      <c r="B29" s="3" t="s">
        <v>47</v>
      </c>
      <c r="C29" s="3" t="s">
        <v>42</v>
      </c>
      <c r="D29" s="2"/>
      <c r="E29" s="2"/>
      <c r="F29" s="4">
        <v>5.80888</v>
      </c>
      <c r="G29" s="4">
        <f t="shared" si="8"/>
        <v>0</v>
      </c>
      <c r="H29" s="3">
        <v>5.0</v>
      </c>
      <c r="I29" s="4">
        <f t="shared" si="9"/>
        <v>29.0444</v>
      </c>
      <c r="J29" s="3" t="s">
        <v>39</v>
      </c>
      <c r="K29" s="5" t="s">
        <v>63</v>
      </c>
    </row>
    <row r="30">
      <c r="A30" s="3" t="s">
        <v>64</v>
      </c>
      <c r="B30" s="3" t="s">
        <v>47</v>
      </c>
      <c r="C30" s="3" t="s">
        <v>42</v>
      </c>
      <c r="D30" s="3">
        <v>1.0</v>
      </c>
      <c r="E30" s="2"/>
      <c r="F30" s="4">
        <v>2.254</v>
      </c>
      <c r="G30" s="4">
        <f t="shared" si="8"/>
        <v>2.254</v>
      </c>
      <c r="H30" s="3">
        <v>1.0</v>
      </c>
      <c r="I30" s="4">
        <f t="shared" si="9"/>
        <v>2.254</v>
      </c>
      <c r="J30" s="3" t="s">
        <v>39</v>
      </c>
      <c r="K30" s="5" t="s">
        <v>65</v>
      </c>
    </row>
    <row r="31">
      <c r="A31" s="3" t="s">
        <v>66</v>
      </c>
      <c r="B31" s="3" t="s">
        <v>47</v>
      </c>
      <c r="C31" s="3" t="s">
        <v>42</v>
      </c>
      <c r="D31" s="2">
        <f>E31*2</f>
        <v>8</v>
      </c>
      <c r="E31" s="3">
        <v>4.0</v>
      </c>
      <c r="F31" s="4">
        <v>11.375793100000001</v>
      </c>
      <c r="G31" s="4">
        <f t="shared" si="8"/>
        <v>91.0063448</v>
      </c>
      <c r="H31" s="2"/>
      <c r="I31" s="4">
        <f t="shared" si="9"/>
        <v>0</v>
      </c>
      <c r="J31" s="2"/>
      <c r="K31" s="5" t="s">
        <v>67</v>
      </c>
    </row>
    <row r="32">
      <c r="A32" s="3" t="s">
        <v>28</v>
      </c>
      <c r="B32" s="3" t="s">
        <v>21</v>
      </c>
      <c r="C32" s="3" t="s">
        <v>29</v>
      </c>
      <c r="D32" s="3">
        <v>3.0</v>
      </c>
      <c r="E32" s="2"/>
      <c r="F32" s="7">
        <v>24.0695</v>
      </c>
      <c r="G32" s="4">
        <f t="shared" si="8"/>
        <v>72.2085</v>
      </c>
      <c r="H32" s="2"/>
      <c r="I32" s="4">
        <f t="shared" si="9"/>
        <v>0</v>
      </c>
      <c r="J32" s="2"/>
      <c r="K32" s="6" t="s">
        <v>30</v>
      </c>
    </row>
    <row r="33">
      <c r="A33" s="3" t="s">
        <v>81</v>
      </c>
      <c r="B33" s="3" t="s">
        <v>73</v>
      </c>
      <c r="C33" s="3" t="s">
        <v>82</v>
      </c>
      <c r="D33" s="3">
        <f t="shared" ref="D33:D37" si="12">E33*2</f>
        <v>10</v>
      </c>
      <c r="E33" s="3">
        <v>5.0</v>
      </c>
      <c r="F33" s="7">
        <v>0.8452500000000001</v>
      </c>
      <c r="G33" s="4">
        <f t="shared" si="8"/>
        <v>8.4525</v>
      </c>
      <c r="H33" s="3">
        <v>3.0</v>
      </c>
      <c r="I33" s="4">
        <f t="shared" si="9"/>
        <v>2.53575</v>
      </c>
      <c r="J33" s="3" t="s">
        <v>39</v>
      </c>
      <c r="K33" s="5" t="s">
        <v>83</v>
      </c>
    </row>
    <row r="34">
      <c r="A34" s="3" t="s">
        <v>97</v>
      </c>
      <c r="B34" s="3" t="s">
        <v>98</v>
      </c>
      <c r="C34" s="3" t="s">
        <v>99</v>
      </c>
      <c r="D34" s="3">
        <f t="shared" si="12"/>
        <v>4</v>
      </c>
      <c r="E34" s="3">
        <v>2.0</v>
      </c>
      <c r="F34" s="4">
        <v>1.0948000000000002</v>
      </c>
      <c r="G34" s="4">
        <f t="shared" si="8"/>
        <v>4.3792</v>
      </c>
      <c r="H34" s="3">
        <v>2.0</v>
      </c>
      <c r="I34" s="4">
        <f t="shared" si="9"/>
        <v>2.1896</v>
      </c>
      <c r="J34" s="3" t="s">
        <v>39</v>
      </c>
      <c r="K34" s="6" t="s">
        <v>100</v>
      </c>
    </row>
    <row r="35">
      <c r="A35" s="3" t="s">
        <v>84</v>
      </c>
      <c r="B35" s="3" t="s">
        <v>73</v>
      </c>
      <c r="C35" s="3" t="s">
        <v>85</v>
      </c>
      <c r="D35" s="3">
        <f t="shared" si="12"/>
        <v>10</v>
      </c>
      <c r="E35" s="3">
        <v>5.0</v>
      </c>
      <c r="F35" s="4">
        <v>1.4473900000000002</v>
      </c>
      <c r="G35" s="4">
        <f t="shared" si="8"/>
        <v>14.4739</v>
      </c>
      <c r="H35" s="3">
        <v>3.0</v>
      </c>
      <c r="I35" s="4">
        <f t="shared" si="9"/>
        <v>4.34217</v>
      </c>
      <c r="J35" s="3" t="s">
        <v>39</v>
      </c>
      <c r="K35" s="6" t="s">
        <v>86</v>
      </c>
    </row>
    <row r="36">
      <c r="A36" s="3" t="s">
        <v>113</v>
      </c>
      <c r="B36" s="3" t="s">
        <v>109</v>
      </c>
      <c r="C36" s="3" t="s">
        <v>114</v>
      </c>
      <c r="D36" s="3">
        <f t="shared" si="12"/>
        <v>2</v>
      </c>
      <c r="E36" s="3">
        <v>1.0</v>
      </c>
      <c r="F36" s="4">
        <v>0.22057000000000004</v>
      </c>
      <c r="G36" s="4">
        <f t="shared" si="8"/>
        <v>0.44114</v>
      </c>
      <c r="H36" s="3">
        <v>8.0</v>
      </c>
      <c r="I36" s="4">
        <f t="shared" si="9"/>
        <v>1.76456</v>
      </c>
      <c r="J36" s="3" t="s">
        <v>39</v>
      </c>
      <c r="K36" s="6" t="s">
        <v>115</v>
      </c>
    </row>
    <row r="37">
      <c r="A37" s="3" t="s">
        <v>16</v>
      </c>
      <c r="B37" s="3" t="s">
        <v>185</v>
      </c>
      <c r="C37" s="3" t="s">
        <v>17</v>
      </c>
      <c r="D37" s="3">
        <f t="shared" si="12"/>
        <v>4</v>
      </c>
      <c r="E37" s="3">
        <v>2.0</v>
      </c>
      <c r="F37" s="4">
        <v>53.9</v>
      </c>
      <c r="G37" s="4">
        <f t="shared" si="8"/>
        <v>215.6</v>
      </c>
      <c r="H37" s="3">
        <v>1.0</v>
      </c>
      <c r="I37" s="4">
        <f t="shared" si="9"/>
        <v>53.9</v>
      </c>
      <c r="J37" s="3" t="s">
        <v>18</v>
      </c>
      <c r="K37" s="5" t="s">
        <v>19</v>
      </c>
    </row>
    <row r="38">
      <c r="A38" s="3" t="s">
        <v>53</v>
      </c>
      <c r="B38" s="3" t="s">
        <v>47</v>
      </c>
      <c r="C38" s="3" t="s">
        <v>54</v>
      </c>
      <c r="D38" s="3">
        <v>15.0</v>
      </c>
      <c r="E38" s="3">
        <v>7.5</v>
      </c>
      <c r="F38" s="4">
        <v>53.9</v>
      </c>
      <c r="G38" s="4">
        <v>5.61</v>
      </c>
      <c r="H38" s="2"/>
      <c r="I38" s="4">
        <f t="shared" si="9"/>
        <v>0</v>
      </c>
      <c r="J38" s="2"/>
      <c r="K38" s="5" t="s">
        <v>55</v>
      </c>
    </row>
    <row r="39">
      <c r="A39" s="3" t="s">
        <v>31</v>
      </c>
      <c r="B39" s="8" t="s">
        <v>21</v>
      </c>
      <c r="C39" s="3" t="s">
        <v>32</v>
      </c>
      <c r="D39" s="3">
        <v>1.0</v>
      </c>
      <c r="E39" s="2"/>
      <c r="F39" s="4">
        <v>25.0</v>
      </c>
      <c r="G39" s="4">
        <f>F39*D39</f>
        <v>25</v>
      </c>
      <c r="H39" s="2"/>
      <c r="I39" s="4">
        <f t="shared" si="9"/>
        <v>0</v>
      </c>
      <c r="J39" s="2"/>
      <c r="K39" s="5" t="s">
        <v>33</v>
      </c>
    </row>
    <row r="40">
      <c r="A40" s="3" t="s">
        <v>56</v>
      </c>
      <c r="B40" s="3" t="s">
        <v>47</v>
      </c>
      <c r="C40" s="3" t="s">
        <v>186</v>
      </c>
      <c r="D40" s="3">
        <v>10.0</v>
      </c>
      <c r="E40" s="2"/>
      <c r="F40" s="4">
        <f>G40*D40</f>
        <v>12.4</v>
      </c>
      <c r="G40" s="4">
        <v>1.24</v>
      </c>
      <c r="H40" s="2"/>
      <c r="I40" s="4">
        <f t="shared" si="9"/>
        <v>0</v>
      </c>
      <c r="J40" s="2"/>
      <c r="K40" s="5" t="s">
        <v>57</v>
      </c>
    </row>
    <row r="41">
      <c r="A41" s="3" t="s">
        <v>50</v>
      </c>
      <c r="B41" s="3" t="s">
        <v>47</v>
      </c>
      <c r="C41" s="3" t="s">
        <v>51</v>
      </c>
      <c r="D41" s="3">
        <f>E41*2</f>
        <v>0</v>
      </c>
      <c r="E41" s="2"/>
      <c r="F41" s="9"/>
      <c r="G41" s="4">
        <f>F41*D41</f>
        <v>0</v>
      </c>
      <c r="H41" s="2"/>
      <c r="I41" s="4">
        <v>150.0</v>
      </c>
      <c r="J41" s="2"/>
      <c r="K41" s="5" t="s">
        <v>52</v>
      </c>
    </row>
    <row r="42">
      <c r="A42" s="13" t="s">
        <v>140</v>
      </c>
      <c r="B42" s="14"/>
      <c r="C42" s="14"/>
      <c r="D42" s="14"/>
      <c r="E42" s="14"/>
      <c r="F42" s="14"/>
      <c r="G42" s="15">
        <f>SUM(G2:G41)</f>
        <v>2432.734385</v>
      </c>
      <c r="H42" s="14"/>
      <c r="I42" s="16">
        <f>SUM(I2:I41)</f>
        <v>1049.88378</v>
      </c>
      <c r="J42" s="14"/>
      <c r="K42" s="17"/>
    </row>
    <row r="43">
      <c r="A43" s="18" t="s">
        <v>141</v>
      </c>
      <c r="B43" s="19">
        <f>G42+I42</f>
        <v>3482.618165</v>
      </c>
      <c r="C43" s="20"/>
      <c r="D43" s="20"/>
      <c r="E43" s="20"/>
      <c r="F43" s="20"/>
      <c r="G43" s="20"/>
      <c r="H43" s="20"/>
      <c r="I43" s="21">
        <f>H43*F43</f>
        <v>0</v>
      </c>
      <c r="J43" s="20"/>
      <c r="K43" s="20"/>
    </row>
  </sheetData>
  <hyperlinks>
    <hyperlink r:id="rId1" ref="K7"/>
    <hyperlink r:id="rId2" ref="K8"/>
    <hyperlink r:id="rId3" ref="K9"/>
    <hyperlink r:id="rId4" ref="K10"/>
    <hyperlink r:id="rId5" ref="K11"/>
    <hyperlink r:id="rId6" ref="K13"/>
    <hyperlink r:id="rId7" ref="K16"/>
    <hyperlink r:id="rId8" ref="K17"/>
    <hyperlink r:id="rId9" ref="K19"/>
    <hyperlink r:id="rId10" ref="K20"/>
    <hyperlink r:id="rId11" ref="K23"/>
    <hyperlink r:id="rId12" ref="K24"/>
    <hyperlink r:id="rId13" ref="K27"/>
    <hyperlink r:id="rId14" ref="K28"/>
    <hyperlink r:id="rId15" ref="K29"/>
    <hyperlink r:id="rId16" ref="K30"/>
    <hyperlink r:id="rId17" ref="K31"/>
    <hyperlink r:id="rId18" ref="K33"/>
    <hyperlink r:id="rId19" ref="K37"/>
    <hyperlink r:id="rId20" ref="K38"/>
    <hyperlink r:id="rId21" ref="K39"/>
    <hyperlink r:id="rId22" ref="K40"/>
    <hyperlink r:id="rId23" ref="K41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4.63"/>
    <col customWidth="1" min="3" max="3" width="19.38"/>
    <col customWidth="1" min="4" max="4" width="10.13"/>
    <col customWidth="1" min="5" max="5" width="7.63"/>
    <col customWidth="1" min="6" max="9" width="11.0"/>
    <col customWidth="1" min="10" max="10" width="9.88"/>
    <col customWidth="1" min="11" max="11" width="8.75"/>
    <col customWidth="1" min="13" max="13" width="21.63"/>
    <col customWidth="1" min="15" max="15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  <c r="L1" s="3" t="s">
        <v>9</v>
      </c>
      <c r="M1" s="1" t="s">
        <v>10</v>
      </c>
      <c r="N1" s="3" t="s">
        <v>187</v>
      </c>
      <c r="O1" s="3" t="s">
        <v>188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42" t="s">
        <v>189</v>
      </c>
      <c r="B2" s="42" t="s">
        <v>138</v>
      </c>
      <c r="C2" s="42" t="s">
        <v>70</v>
      </c>
      <c r="D2" s="49">
        <f t="shared" ref="D2:D6" si="1">E2*2</f>
        <v>4</v>
      </c>
      <c r="E2" s="42">
        <v>2.0</v>
      </c>
      <c r="F2" s="50">
        <v>54.23</v>
      </c>
      <c r="G2" s="50"/>
      <c r="H2" s="50">
        <f t="shared" ref="H2:H6" si="2">F2*D2</f>
        <v>216.92</v>
      </c>
      <c r="I2" s="50"/>
      <c r="J2" s="42">
        <v>0.0</v>
      </c>
      <c r="K2" s="50">
        <f t="shared" ref="K2:K6" si="3">J2*F2</f>
        <v>0</v>
      </c>
      <c r="M2" s="51" t="s">
        <v>190</v>
      </c>
      <c r="N2" s="42">
        <v>1.0</v>
      </c>
      <c r="O2" s="52">
        <f t="shared" ref="O2:O48" si="4">H2*N2</f>
        <v>216.92</v>
      </c>
    </row>
    <row r="3">
      <c r="A3" s="42" t="s">
        <v>191</v>
      </c>
      <c r="B3" s="42" t="s">
        <v>128</v>
      </c>
      <c r="C3" s="42" t="s">
        <v>70</v>
      </c>
      <c r="D3" s="49">
        <f t="shared" si="1"/>
        <v>2</v>
      </c>
      <c r="E3" s="42">
        <v>1.0</v>
      </c>
      <c r="F3" s="50">
        <v>20.99</v>
      </c>
      <c r="G3" s="50"/>
      <c r="H3" s="50">
        <f t="shared" si="2"/>
        <v>41.98</v>
      </c>
      <c r="I3" s="50"/>
      <c r="J3" s="42">
        <v>0.0</v>
      </c>
      <c r="K3" s="50">
        <f t="shared" si="3"/>
        <v>0</v>
      </c>
      <c r="M3" s="51" t="s">
        <v>192</v>
      </c>
      <c r="N3" s="42">
        <v>1.0</v>
      </c>
      <c r="O3" s="52">
        <f t="shared" si="4"/>
        <v>41.98</v>
      </c>
    </row>
    <row r="4">
      <c r="A4" s="42" t="s">
        <v>105</v>
      </c>
      <c r="B4" s="42" t="s">
        <v>106</v>
      </c>
      <c r="C4" s="42" t="s">
        <v>146</v>
      </c>
      <c r="D4" s="49">
        <f t="shared" si="1"/>
        <v>10</v>
      </c>
      <c r="E4" s="42">
        <v>5.0</v>
      </c>
      <c r="F4" s="53">
        <v>26.63</v>
      </c>
      <c r="G4" s="53"/>
      <c r="H4" s="50">
        <f t="shared" si="2"/>
        <v>266.3</v>
      </c>
      <c r="I4" s="50"/>
      <c r="J4" s="54">
        <v>0.0</v>
      </c>
      <c r="K4" s="50">
        <f t="shared" si="3"/>
        <v>0</v>
      </c>
      <c r="M4" s="55" t="s">
        <v>193</v>
      </c>
      <c r="N4" s="42">
        <v>1.0</v>
      </c>
      <c r="O4" s="52">
        <f t="shared" si="4"/>
        <v>266.3</v>
      </c>
    </row>
    <row r="5">
      <c r="A5" s="42" t="s">
        <v>68</v>
      </c>
      <c r="B5" s="42" t="s">
        <v>69</v>
      </c>
      <c r="C5" s="42" t="s">
        <v>70</v>
      </c>
      <c r="D5" s="49">
        <f t="shared" si="1"/>
        <v>12</v>
      </c>
      <c r="E5" s="42">
        <v>6.0</v>
      </c>
      <c r="F5" s="50">
        <v>15.07</v>
      </c>
      <c r="G5" s="50"/>
      <c r="H5" s="50">
        <f t="shared" si="2"/>
        <v>180.84</v>
      </c>
      <c r="I5" s="50"/>
      <c r="J5" s="42">
        <v>0.0</v>
      </c>
      <c r="K5" s="50">
        <f t="shared" si="3"/>
        <v>0</v>
      </c>
      <c r="M5" s="51" t="s">
        <v>126</v>
      </c>
      <c r="N5" s="42">
        <v>1.0</v>
      </c>
      <c r="O5" s="52">
        <f t="shared" si="4"/>
        <v>180.84</v>
      </c>
    </row>
    <row r="6">
      <c r="A6" s="42" t="s">
        <v>133</v>
      </c>
      <c r="B6" s="42" t="s">
        <v>134</v>
      </c>
      <c r="C6" s="42" t="s">
        <v>70</v>
      </c>
      <c r="D6" s="49">
        <f t="shared" si="1"/>
        <v>6</v>
      </c>
      <c r="E6" s="42">
        <v>3.0</v>
      </c>
      <c r="F6" s="50">
        <v>57.23</v>
      </c>
      <c r="G6" s="50"/>
      <c r="H6" s="50">
        <f t="shared" si="2"/>
        <v>343.38</v>
      </c>
      <c r="I6" s="50"/>
      <c r="J6" s="42">
        <v>0.0</v>
      </c>
      <c r="K6" s="50">
        <f t="shared" si="3"/>
        <v>0</v>
      </c>
      <c r="M6" s="51" t="s">
        <v>194</v>
      </c>
      <c r="N6" s="42">
        <v>1.0</v>
      </c>
      <c r="O6" s="52">
        <f t="shared" si="4"/>
        <v>343.38</v>
      </c>
    </row>
    <row r="7">
      <c r="A7" s="42" t="s">
        <v>116</v>
      </c>
      <c r="B7" s="42" t="s">
        <v>180</v>
      </c>
      <c r="C7" s="42" t="s">
        <v>117</v>
      </c>
      <c r="D7" s="42">
        <v>1.0</v>
      </c>
      <c r="E7" s="42" t="s">
        <v>89</v>
      </c>
      <c r="F7" s="50" t="s">
        <v>89</v>
      </c>
      <c r="G7" s="50"/>
      <c r="H7" s="50">
        <v>4.0</v>
      </c>
      <c r="I7" s="50"/>
      <c r="J7" s="42">
        <v>0.0</v>
      </c>
      <c r="K7" s="50">
        <v>0.0</v>
      </c>
      <c r="M7" s="51" t="s">
        <v>195</v>
      </c>
      <c r="N7" s="42">
        <v>1.0</v>
      </c>
      <c r="O7" s="52">
        <f t="shared" si="4"/>
        <v>4</v>
      </c>
    </row>
    <row r="8">
      <c r="A8" s="42" t="s">
        <v>118</v>
      </c>
      <c r="B8" s="42" t="s">
        <v>181</v>
      </c>
      <c r="C8" s="42" t="s">
        <v>117</v>
      </c>
      <c r="D8" s="42">
        <v>1.0</v>
      </c>
      <c r="E8" s="42" t="s">
        <v>89</v>
      </c>
      <c r="F8" s="50" t="s">
        <v>89</v>
      </c>
      <c r="G8" s="50"/>
      <c r="H8" s="50">
        <v>4.0</v>
      </c>
      <c r="I8" s="50"/>
      <c r="J8" s="42">
        <v>0.0</v>
      </c>
      <c r="K8" s="50">
        <v>0.0</v>
      </c>
      <c r="N8" s="42">
        <v>1.0</v>
      </c>
      <c r="O8" s="52">
        <f t="shared" si="4"/>
        <v>4</v>
      </c>
    </row>
    <row r="9">
      <c r="A9" s="42" t="s">
        <v>87</v>
      </c>
      <c r="B9" s="42" t="s">
        <v>73</v>
      </c>
      <c r="C9" s="42" t="s">
        <v>196</v>
      </c>
      <c r="D9" s="49">
        <f t="shared" ref="D9:D11" si="5">E9*2</f>
        <v>10</v>
      </c>
      <c r="E9" s="42">
        <v>5.0</v>
      </c>
      <c r="F9" s="50" t="s">
        <v>89</v>
      </c>
      <c r="G9" s="50"/>
      <c r="H9" s="50">
        <v>4.1</v>
      </c>
      <c r="I9" s="50"/>
      <c r="J9" s="42">
        <v>0.0</v>
      </c>
      <c r="K9" s="50">
        <v>0.0</v>
      </c>
      <c r="N9" s="42">
        <v>1.0</v>
      </c>
      <c r="O9" s="52">
        <f t="shared" si="4"/>
        <v>4.1</v>
      </c>
    </row>
    <row r="10">
      <c r="A10" s="56" t="s">
        <v>197</v>
      </c>
      <c r="D10" s="49">
        <f t="shared" si="5"/>
        <v>0</v>
      </c>
      <c r="F10" s="52"/>
      <c r="G10" s="52"/>
      <c r="H10" s="50">
        <f t="shared" ref="H10:H14" si="6">F10*D10</f>
        <v>0</v>
      </c>
      <c r="I10" s="50"/>
      <c r="J10" s="54">
        <v>0.0</v>
      </c>
      <c r="K10" s="50">
        <f t="shared" ref="K10:K14" si="7">J10*F10</f>
        <v>0</v>
      </c>
      <c r="M10" s="55" t="s">
        <v>198</v>
      </c>
      <c r="N10" s="42">
        <v>1.0</v>
      </c>
      <c r="O10" s="52">
        <f t="shared" si="4"/>
        <v>0</v>
      </c>
    </row>
    <row r="11">
      <c r="A11" s="56" t="s">
        <v>199</v>
      </c>
      <c r="D11" s="49">
        <f t="shared" si="5"/>
        <v>0</v>
      </c>
      <c r="F11" s="52"/>
      <c r="G11" s="52"/>
      <c r="H11" s="50">
        <f t="shared" si="6"/>
        <v>0</v>
      </c>
      <c r="I11" s="50"/>
      <c r="J11" s="42">
        <v>0.0</v>
      </c>
      <c r="K11" s="50">
        <f t="shared" si="7"/>
        <v>0</v>
      </c>
      <c r="M11" s="51" t="s">
        <v>15</v>
      </c>
      <c r="N11" s="42">
        <v>1.0</v>
      </c>
      <c r="O11" s="52">
        <f t="shared" si="4"/>
        <v>0</v>
      </c>
    </row>
    <row r="12">
      <c r="A12" s="42" t="s">
        <v>123</v>
      </c>
      <c r="B12" s="42" t="s">
        <v>182</v>
      </c>
      <c r="C12" s="42" t="s">
        <v>125</v>
      </c>
      <c r="D12" s="42">
        <v>0.0</v>
      </c>
      <c r="F12" s="50">
        <v>2.49</v>
      </c>
      <c r="G12" s="50"/>
      <c r="H12" s="50">
        <f t="shared" si="6"/>
        <v>0</v>
      </c>
      <c r="I12" s="50"/>
      <c r="J12" s="42">
        <v>1.0</v>
      </c>
      <c r="K12" s="50">
        <f t="shared" si="7"/>
        <v>2.49</v>
      </c>
      <c r="L12" s="42" t="s">
        <v>94</v>
      </c>
      <c r="M12" s="51" t="s">
        <v>126</v>
      </c>
      <c r="N12" s="42">
        <v>0.0</v>
      </c>
      <c r="O12" s="52">
        <f t="shared" si="4"/>
        <v>0</v>
      </c>
    </row>
    <row r="13">
      <c r="A13" s="42" t="s">
        <v>34</v>
      </c>
      <c r="B13" s="42" t="s">
        <v>21</v>
      </c>
      <c r="C13" s="42" t="s">
        <v>35</v>
      </c>
      <c r="D13" s="42">
        <v>1.0</v>
      </c>
      <c r="F13" s="50">
        <v>100.68</v>
      </c>
      <c r="G13" s="50"/>
      <c r="H13" s="50">
        <f t="shared" si="6"/>
        <v>100.68</v>
      </c>
      <c r="I13" s="50"/>
      <c r="J13" s="42">
        <v>0.0</v>
      </c>
      <c r="K13" s="50">
        <f t="shared" si="7"/>
        <v>0</v>
      </c>
      <c r="M13" s="42" t="s">
        <v>200</v>
      </c>
      <c r="N13" s="42">
        <v>1.0</v>
      </c>
      <c r="O13" s="52">
        <f t="shared" si="4"/>
        <v>100.68</v>
      </c>
    </row>
    <row r="14">
      <c r="A14" s="42" t="s">
        <v>44</v>
      </c>
      <c r="B14" s="42" t="s">
        <v>21</v>
      </c>
      <c r="C14" s="42" t="s">
        <v>42</v>
      </c>
      <c r="D14" s="42">
        <v>1.0</v>
      </c>
      <c r="F14" s="50">
        <v>14.9</v>
      </c>
      <c r="G14" s="50"/>
      <c r="H14" s="50">
        <f t="shared" si="6"/>
        <v>14.9</v>
      </c>
      <c r="I14" s="50"/>
      <c r="J14" s="42">
        <v>0.0</v>
      </c>
      <c r="K14" s="50">
        <f t="shared" si="7"/>
        <v>0</v>
      </c>
      <c r="M14" s="51" t="s">
        <v>45</v>
      </c>
      <c r="N14" s="42">
        <v>1.0</v>
      </c>
      <c r="O14" s="52">
        <f t="shared" si="4"/>
        <v>14.9</v>
      </c>
    </row>
    <row r="15">
      <c r="A15" s="42" t="s">
        <v>91</v>
      </c>
      <c r="B15" s="42" t="s">
        <v>92</v>
      </c>
      <c r="C15" s="42" t="s">
        <v>93</v>
      </c>
      <c r="D15" s="42">
        <v>0.0</v>
      </c>
      <c r="E15" s="42">
        <v>0.0</v>
      </c>
      <c r="F15" s="52"/>
      <c r="G15" s="52"/>
      <c r="H15" s="50">
        <v>8.08</v>
      </c>
      <c r="I15" s="50"/>
      <c r="J15" s="42">
        <v>10.0</v>
      </c>
      <c r="K15" s="50">
        <f t="shared" ref="K15:K16" si="8">H15</f>
        <v>8.08</v>
      </c>
      <c r="L15" s="42" t="s">
        <v>94</v>
      </c>
      <c r="M15" s="51" t="s">
        <v>201</v>
      </c>
      <c r="N15" s="42">
        <v>0.0</v>
      </c>
      <c r="O15" s="52">
        <f t="shared" si="4"/>
        <v>0</v>
      </c>
    </row>
    <row r="16">
      <c r="A16" s="42" t="s">
        <v>96</v>
      </c>
      <c r="B16" s="42" t="s">
        <v>92</v>
      </c>
      <c r="C16" s="42" t="s">
        <v>93</v>
      </c>
      <c r="D16" s="42">
        <v>0.0</v>
      </c>
      <c r="E16" s="42">
        <v>0.0</v>
      </c>
      <c r="F16" s="52"/>
      <c r="G16" s="52"/>
      <c r="H16" s="50">
        <v>8.08</v>
      </c>
      <c r="I16" s="50"/>
      <c r="J16" s="42">
        <v>10.0</v>
      </c>
      <c r="K16" s="50">
        <f t="shared" si="8"/>
        <v>8.08</v>
      </c>
      <c r="L16" s="42" t="s">
        <v>94</v>
      </c>
      <c r="M16" s="51" t="s">
        <v>201</v>
      </c>
      <c r="N16" s="42">
        <v>0.0</v>
      </c>
      <c r="O16" s="52">
        <f t="shared" si="4"/>
        <v>0</v>
      </c>
    </row>
    <row r="17">
      <c r="A17" s="42" t="s">
        <v>20</v>
      </c>
      <c r="B17" s="42" t="s">
        <v>21</v>
      </c>
      <c r="C17" s="42" t="s">
        <v>22</v>
      </c>
      <c r="D17" s="42">
        <v>1.0</v>
      </c>
      <c r="F17" s="50">
        <v>75.85</v>
      </c>
      <c r="G17" s="50"/>
      <c r="H17" s="50">
        <f t="shared" ref="H17:H45" si="9">F17*D17</f>
        <v>75.85</v>
      </c>
      <c r="I17" s="50"/>
      <c r="J17" s="42">
        <v>1.0</v>
      </c>
      <c r="K17" s="50">
        <f t="shared" ref="K17:K48" si="10">J17*F17</f>
        <v>75.85</v>
      </c>
      <c r="L17" s="42" t="s">
        <v>79</v>
      </c>
      <c r="M17" s="51" t="s">
        <v>202</v>
      </c>
      <c r="N17" s="42">
        <v>0.0</v>
      </c>
      <c r="O17" s="52">
        <f t="shared" si="4"/>
        <v>0</v>
      </c>
    </row>
    <row r="18">
      <c r="A18" s="42" t="s">
        <v>130</v>
      </c>
      <c r="B18" s="42" t="s">
        <v>131</v>
      </c>
      <c r="D18" s="49">
        <f t="shared" ref="D18:D19" si="11">E18*2</f>
        <v>2</v>
      </c>
      <c r="E18" s="42">
        <v>1.0</v>
      </c>
      <c r="F18" s="50">
        <v>30.36</v>
      </c>
      <c r="G18" s="50"/>
      <c r="H18" s="50">
        <f t="shared" si="9"/>
        <v>60.72</v>
      </c>
      <c r="I18" s="50"/>
      <c r="J18" s="42">
        <v>0.0</v>
      </c>
      <c r="K18" s="50">
        <f t="shared" si="10"/>
        <v>0</v>
      </c>
      <c r="M18" s="51" t="s">
        <v>132</v>
      </c>
      <c r="N18" s="42">
        <v>1.0</v>
      </c>
      <c r="O18" s="52">
        <f t="shared" si="4"/>
        <v>60.72</v>
      </c>
    </row>
    <row r="19">
      <c r="A19" s="42" t="s">
        <v>101</v>
      </c>
      <c r="B19" s="42" t="s">
        <v>102</v>
      </c>
      <c r="C19" s="42" t="s">
        <v>103</v>
      </c>
      <c r="D19" s="49">
        <f t="shared" si="11"/>
        <v>10</v>
      </c>
      <c r="E19" s="42">
        <v>5.0</v>
      </c>
      <c r="F19" s="50">
        <v>11.514</v>
      </c>
      <c r="G19" s="50"/>
      <c r="H19" s="50">
        <f t="shared" si="9"/>
        <v>115.14</v>
      </c>
      <c r="I19" s="50"/>
      <c r="J19" s="42">
        <v>2.0</v>
      </c>
      <c r="K19" s="50">
        <f t="shared" si="10"/>
        <v>23.028</v>
      </c>
      <c r="L19" s="42" t="s">
        <v>79</v>
      </c>
      <c r="M19" s="51" t="s">
        <v>203</v>
      </c>
      <c r="N19" s="42">
        <v>1.0</v>
      </c>
      <c r="O19" s="52">
        <f t="shared" si="4"/>
        <v>115.14</v>
      </c>
    </row>
    <row r="20">
      <c r="A20" s="42" t="s">
        <v>41</v>
      </c>
      <c r="B20" s="42" t="s">
        <v>21</v>
      </c>
      <c r="C20" s="42" t="s">
        <v>184</v>
      </c>
      <c r="D20" s="42">
        <v>2.0</v>
      </c>
      <c r="F20" s="50">
        <v>14.8</v>
      </c>
      <c r="G20" s="50"/>
      <c r="H20" s="50">
        <f t="shared" si="9"/>
        <v>29.6</v>
      </c>
      <c r="I20" s="50"/>
      <c r="J20" s="42">
        <v>0.0</v>
      </c>
      <c r="K20" s="50">
        <f t="shared" si="10"/>
        <v>0</v>
      </c>
      <c r="M20" s="51" t="s">
        <v>43</v>
      </c>
      <c r="N20" s="42">
        <v>1.0</v>
      </c>
      <c r="O20" s="52">
        <f t="shared" si="4"/>
        <v>29.6</v>
      </c>
    </row>
    <row r="21">
      <c r="A21" s="42" t="s">
        <v>46</v>
      </c>
      <c r="B21" s="42" t="s">
        <v>47</v>
      </c>
      <c r="C21" s="42" t="s">
        <v>48</v>
      </c>
      <c r="D21" s="49">
        <f t="shared" ref="D21:D23" si="12">E21*2</f>
        <v>0</v>
      </c>
      <c r="F21" s="52">
        <f>7.05/7.62</f>
        <v>0.9251968504</v>
      </c>
      <c r="G21" s="52"/>
      <c r="H21" s="50">
        <f t="shared" si="9"/>
        <v>0</v>
      </c>
      <c r="I21" s="50"/>
      <c r="J21" s="42">
        <v>0.0</v>
      </c>
      <c r="K21" s="50">
        <f t="shared" si="10"/>
        <v>0</v>
      </c>
      <c r="M21" s="51" t="s">
        <v>49</v>
      </c>
      <c r="N21" s="42">
        <v>1.0</v>
      </c>
      <c r="O21" s="52">
        <f t="shared" si="4"/>
        <v>0</v>
      </c>
    </row>
    <row r="22">
      <c r="A22" s="42" t="s">
        <v>77</v>
      </c>
      <c r="B22" s="42" t="s">
        <v>73</v>
      </c>
      <c r="C22" s="42" t="s">
        <v>78</v>
      </c>
      <c r="D22" s="49">
        <f t="shared" si="12"/>
        <v>12</v>
      </c>
      <c r="E22" s="42">
        <v>6.0</v>
      </c>
      <c r="F22" s="57">
        <v>1.942</v>
      </c>
      <c r="G22" s="57"/>
      <c r="H22" s="50">
        <f t="shared" si="9"/>
        <v>23.304</v>
      </c>
      <c r="I22" s="50"/>
      <c r="J22" s="42">
        <v>3.0</v>
      </c>
      <c r="K22" s="50">
        <f t="shared" si="10"/>
        <v>5.826</v>
      </c>
      <c r="L22" s="42" t="s">
        <v>79</v>
      </c>
      <c r="M22" s="51" t="s">
        <v>204</v>
      </c>
      <c r="N22" s="42">
        <v>1.0</v>
      </c>
      <c r="O22" s="52">
        <f t="shared" si="4"/>
        <v>23.304</v>
      </c>
    </row>
    <row r="23">
      <c r="A23" s="42" t="s">
        <v>72</v>
      </c>
      <c r="B23" s="42" t="s">
        <v>73</v>
      </c>
      <c r="C23" s="42" t="s">
        <v>74</v>
      </c>
      <c r="D23" s="49">
        <f t="shared" si="12"/>
        <v>20</v>
      </c>
      <c r="E23" s="42">
        <v>10.0</v>
      </c>
      <c r="F23" s="50">
        <v>5.5999</v>
      </c>
      <c r="G23" s="50"/>
      <c r="H23" s="50">
        <f t="shared" si="9"/>
        <v>111.998</v>
      </c>
      <c r="I23" s="50"/>
      <c r="J23" s="42">
        <v>7.0</v>
      </c>
      <c r="K23" s="50">
        <f t="shared" si="10"/>
        <v>39.1993</v>
      </c>
      <c r="L23" s="42" t="s">
        <v>75</v>
      </c>
      <c r="M23" s="51" t="s">
        <v>205</v>
      </c>
      <c r="N23" s="42">
        <v>1.0</v>
      </c>
      <c r="O23" s="52">
        <f t="shared" si="4"/>
        <v>111.998</v>
      </c>
    </row>
    <row r="24">
      <c r="A24" s="42" t="s">
        <v>206</v>
      </c>
      <c r="B24" s="42" t="s">
        <v>21</v>
      </c>
      <c r="C24" s="42" t="s">
        <v>38</v>
      </c>
      <c r="D24" s="42">
        <v>1.0</v>
      </c>
      <c r="F24" s="50">
        <v>0.69</v>
      </c>
      <c r="G24" s="50"/>
      <c r="H24" s="50">
        <f t="shared" si="9"/>
        <v>0.69</v>
      </c>
      <c r="I24" s="50"/>
      <c r="J24" s="42">
        <v>1.0</v>
      </c>
      <c r="K24" s="50">
        <f t="shared" si="10"/>
        <v>0.69</v>
      </c>
      <c r="L24" s="42" t="s">
        <v>39</v>
      </c>
      <c r="M24" s="51" t="s">
        <v>40</v>
      </c>
      <c r="N24" s="42">
        <v>1.0</v>
      </c>
      <c r="O24" s="52">
        <f t="shared" si="4"/>
        <v>0.69</v>
      </c>
    </row>
    <row r="25">
      <c r="A25" s="42" t="s">
        <v>108</v>
      </c>
      <c r="B25" s="42" t="s">
        <v>109</v>
      </c>
      <c r="C25" s="42" t="s">
        <v>110</v>
      </c>
      <c r="D25" s="42">
        <v>10.0</v>
      </c>
      <c r="E25" s="42">
        <v>5.0</v>
      </c>
      <c r="F25" s="50">
        <v>0.1</v>
      </c>
      <c r="G25" s="50"/>
      <c r="H25" s="50">
        <f t="shared" si="9"/>
        <v>1</v>
      </c>
      <c r="I25" s="50"/>
      <c r="J25" s="42">
        <v>5.0</v>
      </c>
      <c r="K25" s="50">
        <f t="shared" si="10"/>
        <v>0.5</v>
      </c>
      <c r="L25" s="42" t="s">
        <v>111</v>
      </c>
      <c r="M25" s="51" t="s">
        <v>112</v>
      </c>
      <c r="N25" s="42">
        <v>1.0</v>
      </c>
      <c r="O25" s="52">
        <f t="shared" si="4"/>
        <v>1</v>
      </c>
    </row>
    <row r="26">
      <c r="A26" s="42" t="s">
        <v>119</v>
      </c>
      <c r="B26" s="42" t="s">
        <v>120</v>
      </c>
      <c r="C26" s="42" t="s">
        <v>121</v>
      </c>
      <c r="D26" s="49">
        <f>E26*2</f>
        <v>6</v>
      </c>
      <c r="E26" s="42">
        <v>3.0</v>
      </c>
      <c r="F26" s="50">
        <v>7.9</v>
      </c>
      <c r="G26" s="50"/>
      <c r="H26" s="50">
        <f t="shared" si="9"/>
        <v>47.4</v>
      </c>
      <c r="I26" s="50"/>
      <c r="J26" s="42">
        <v>1.0</v>
      </c>
      <c r="K26" s="50">
        <f t="shared" si="10"/>
        <v>7.9</v>
      </c>
      <c r="L26" s="42" t="s">
        <v>39</v>
      </c>
      <c r="M26" s="51" t="s">
        <v>207</v>
      </c>
      <c r="N26" s="42">
        <v>1.0</v>
      </c>
      <c r="O26" s="52">
        <f t="shared" si="4"/>
        <v>47.4</v>
      </c>
    </row>
    <row r="27">
      <c r="A27" s="42" t="s">
        <v>25</v>
      </c>
      <c r="B27" s="42" t="s">
        <v>21</v>
      </c>
      <c r="C27" s="42" t="s">
        <v>26</v>
      </c>
      <c r="D27" s="42">
        <v>11.0</v>
      </c>
      <c r="F27" s="50">
        <v>6.9</v>
      </c>
      <c r="G27" s="50"/>
      <c r="H27" s="50">
        <f t="shared" si="9"/>
        <v>75.9</v>
      </c>
      <c r="I27" s="50"/>
      <c r="J27" s="42">
        <v>0.0</v>
      </c>
      <c r="K27" s="50">
        <f t="shared" si="10"/>
        <v>0</v>
      </c>
      <c r="M27" s="51" t="s">
        <v>208</v>
      </c>
      <c r="N27" s="42">
        <v>1.0</v>
      </c>
      <c r="O27" s="52">
        <f t="shared" si="4"/>
        <v>75.9</v>
      </c>
    </row>
    <row r="28">
      <c r="A28" s="42" t="s">
        <v>58</v>
      </c>
      <c r="B28" s="42" t="s">
        <v>47</v>
      </c>
      <c r="C28" s="42" t="s">
        <v>42</v>
      </c>
      <c r="F28" s="50">
        <v>0.36</v>
      </c>
      <c r="G28" s="50"/>
      <c r="H28" s="50">
        <f t="shared" si="9"/>
        <v>0</v>
      </c>
      <c r="I28" s="50"/>
      <c r="J28" s="42">
        <v>1.0</v>
      </c>
      <c r="K28" s="50">
        <f t="shared" si="10"/>
        <v>0.36</v>
      </c>
      <c r="L28" s="42" t="s">
        <v>39</v>
      </c>
      <c r="M28" s="51" t="s">
        <v>59</v>
      </c>
      <c r="N28" s="42">
        <v>1.0</v>
      </c>
      <c r="O28" s="52">
        <f t="shared" si="4"/>
        <v>0</v>
      </c>
    </row>
    <row r="29">
      <c r="A29" s="42" t="s">
        <v>60</v>
      </c>
      <c r="B29" s="42" t="s">
        <v>47</v>
      </c>
      <c r="C29" s="42" t="s">
        <v>42</v>
      </c>
      <c r="D29" s="42">
        <v>1.0</v>
      </c>
      <c r="F29" s="50">
        <v>4.88</v>
      </c>
      <c r="G29" s="50">
        <f t="shared" ref="G29:G42" si="13">F29*1.61</f>
        <v>7.8568</v>
      </c>
      <c r="H29" s="50">
        <f t="shared" si="9"/>
        <v>4.88</v>
      </c>
      <c r="I29" s="50"/>
      <c r="K29" s="50">
        <f t="shared" si="10"/>
        <v>0</v>
      </c>
      <c r="M29" s="51" t="s">
        <v>61</v>
      </c>
      <c r="N29" s="42">
        <v>1.0</v>
      </c>
      <c r="O29" s="52">
        <f t="shared" si="4"/>
        <v>4.88</v>
      </c>
    </row>
    <row r="30">
      <c r="A30" s="42" t="s">
        <v>62</v>
      </c>
      <c r="B30" s="42" t="s">
        <v>47</v>
      </c>
      <c r="C30" s="42" t="s">
        <v>42</v>
      </c>
      <c r="F30" s="50">
        <v>3.608</v>
      </c>
      <c r="G30" s="50">
        <f t="shared" si="13"/>
        <v>5.80888</v>
      </c>
      <c r="H30" s="50">
        <f t="shared" si="9"/>
        <v>0</v>
      </c>
      <c r="I30" s="50"/>
      <c r="J30" s="42">
        <v>5.0</v>
      </c>
      <c r="K30" s="50">
        <f t="shared" si="10"/>
        <v>18.04</v>
      </c>
      <c r="L30" s="42" t="s">
        <v>39</v>
      </c>
      <c r="M30" s="51" t="s">
        <v>63</v>
      </c>
      <c r="N30" s="42">
        <v>1.0</v>
      </c>
      <c r="O30" s="52">
        <f t="shared" si="4"/>
        <v>0</v>
      </c>
    </row>
    <row r="31">
      <c r="A31" s="42" t="s">
        <v>64</v>
      </c>
      <c r="B31" s="42" t="s">
        <v>47</v>
      </c>
      <c r="C31" s="42" t="s">
        <v>42</v>
      </c>
      <c r="D31" s="42">
        <v>1.0</v>
      </c>
      <c r="F31" s="50">
        <v>1.4</v>
      </c>
      <c r="G31" s="50">
        <f t="shared" si="13"/>
        <v>2.254</v>
      </c>
      <c r="H31" s="50">
        <f t="shared" si="9"/>
        <v>1.4</v>
      </c>
      <c r="I31" s="50"/>
      <c r="J31" s="42">
        <v>1.0</v>
      </c>
      <c r="K31" s="50">
        <f t="shared" si="10"/>
        <v>1.4</v>
      </c>
      <c r="L31" s="42" t="s">
        <v>39</v>
      </c>
      <c r="M31" s="51" t="s">
        <v>65</v>
      </c>
      <c r="N31" s="42">
        <v>1.0</v>
      </c>
      <c r="O31" s="52">
        <f t="shared" si="4"/>
        <v>1.4</v>
      </c>
    </row>
    <row r="32">
      <c r="A32" s="42" t="s">
        <v>66</v>
      </c>
      <c r="B32" s="42" t="s">
        <v>47</v>
      </c>
      <c r="C32" s="42" t="s">
        <v>42</v>
      </c>
      <c r="D32" s="49">
        <f>E32*2</f>
        <v>8</v>
      </c>
      <c r="E32" s="42">
        <v>4.0</v>
      </c>
      <c r="F32" s="50">
        <v>7.06571</v>
      </c>
      <c r="G32" s="50">
        <f t="shared" si="13"/>
        <v>11.3757931</v>
      </c>
      <c r="H32" s="50">
        <f t="shared" si="9"/>
        <v>56.52568</v>
      </c>
      <c r="I32" s="50"/>
      <c r="K32" s="50">
        <f t="shared" si="10"/>
        <v>0</v>
      </c>
      <c r="M32" s="51" t="s">
        <v>67</v>
      </c>
      <c r="N32" s="42">
        <v>1.0</v>
      </c>
      <c r="O32" s="52">
        <f t="shared" si="4"/>
        <v>56.52568</v>
      </c>
    </row>
    <row r="33">
      <c r="A33" s="42" t="s">
        <v>28</v>
      </c>
      <c r="B33" s="42" t="s">
        <v>21</v>
      </c>
      <c r="C33" s="42" t="s">
        <v>29</v>
      </c>
      <c r="D33" s="42">
        <v>3.0</v>
      </c>
      <c r="F33" s="57">
        <v>14.95</v>
      </c>
      <c r="G33" s="50">
        <f t="shared" si="13"/>
        <v>24.0695</v>
      </c>
      <c r="H33" s="50">
        <f t="shared" si="9"/>
        <v>44.85</v>
      </c>
      <c r="I33" s="50"/>
      <c r="K33" s="50">
        <f t="shared" si="10"/>
        <v>0</v>
      </c>
      <c r="M33" s="51" t="s">
        <v>209</v>
      </c>
      <c r="N33" s="42">
        <v>1.0</v>
      </c>
      <c r="O33" s="52">
        <f t="shared" si="4"/>
        <v>44.85</v>
      </c>
    </row>
    <row r="34">
      <c r="A34" s="42" t="s">
        <v>81</v>
      </c>
      <c r="B34" s="42" t="s">
        <v>73</v>
      </c>
      <c r="C34" s="42" t="s">
        <v>82</v>
      </c>
      <c r="D34" s="42">
        <f t="shared" ref="D34:D42" si="14">E34*2</f>
        <v>10</v>
      </c>
      <c r="E34" s="42">
        <v>5.0</v>
      </c>
      <c r="F34" s="57">
        <v>0.525</v>
      </c>
      <c r="G34" s="50">
        <f t="shared" si="13"/>
        <v>0.84525</v>
      </c>
      <c r="H34" s="50">
        <f t="shared" si="9"/>
        <v>5.25</v>
      </c>
      <c r="I34" s="50"/>
      <c r="J34" s="42">
        <v>3.0</v>
      </c>
      <c r="K34" s="50">
        <f t="shared" si="10"/>
        <v>1.575</v>
      </c>
      <c r="L34" s="42" t="s">
        <v>39</v>
      </c>
      <c r="M34" s="51" t="s">
        <v>83</v>
      </c>
      <c r="N34" s="42">
        <v>1.0</v>
      </c>
      <c r="O34" s="52">
        <f t="shared" si="4"/>
        <v>5.25</v>
      </c>
    </row>
    <row r="35">
      <c r="A35" s="42" t="s">
        <v>97</v>
      </c>
      <c r="B35" s="42" t="s">
        <v>98</v>
      </c>
      <c r="C35" s="42" t="s">
        <v>99</v>
      </c>
      <c r="D35" s="42">
        <f t="shared" si="14"/>
        <v>4</v>
      </c>
      <c r="E35" s="42">
        <v>2.0</v>
      </c>
      <c r="F35" s="50">
        <v>0.68</v>
      </c>
      <c r="G35" s="50">
        <f t="shared" si="13"/>
        <v>1.0948</v>
      </c>
      <c r="H35" s="50">
        <f t="shared" si="9"/>
        <v>2.72</v>
      </c>
      <c r="I35" s="50"/>
      <c r="J35" s="42">
        <v>2.0</v>
      </c>
      <c r="K35" s="50">
        <f t="shared" si="10"/>
        <v>1.36</v>
      </c>
      <c r="L35" s="42" t="s">
        <v>39</v>
      </c>
      <c r="M35" s="51" t="s">
        <v>210</v>
      </c>
      <c r="N35" s="42">
        <v>1.0</v>
      </c>
      <c r="O35" s="52">
        <f t="shared" si="4"/>
        <v>2.72</v>
      </c>
    </row>
    <row r="36">
      <c r="A36" s="42" t="s">
        <v>84</v>
      </c>
      <c r="B36" s="42" t="s">
        <v>73</v>
      </c>
      <c r="C36" s="42" t="s">
        <v>85</v>
      </c>
      <c r="D36" s="42">
        <f t="shared" si="14"/>
        <v>10</v>
      </c>
      <c r="E36" s="42">
        <v>5.0</v>
      </c>
      <c r="F36" s="50">
        <v>0.899</v>
      </c>
      <c r="G36" s="50">
        <f t="shared" si="13"/>
        <v>1.44739</v>
      </c>
      <c r="H36" s="50">
        <f t="shared" si="9"/>
        <v>8.99</v>
      </c>
      <c r="I36" s="50"/>
      <c r="J36" s="42">
        <v>3.0</v>
      </c>
      <c r="K36" s="50">
        <f t="shared" si="10"/>
        <v>2.697</v>
      </c>
      <c r="L36" s="42" t="s">
        <v>39</v>
      </c>
      <c r="M36" s="51" t="s">
        <v>211</v>
      </c>
      <c r="N36" s="42">
        <v>1.0</v>
      </c>
      <c r="O36" s="52">
        <f t="shared" si="4"/>
        <v>8.99</v>
      </c>
    </row>
    <row r="37">
      <c r="A37" s="42" t="s">
        <v>113</v>
      </c>
      <c r="B37" s="42" t="s">
        <v>109</v>
      </c>
      <c r="C37" s="42" t="s">
        <v>114</v>
      </c>
      <c r="D37" s="42">
        <f t="shared" si="14"/>
        <v>2</v>
      </c>
      <c r="E37" s="42">
        <v>1.0</v>
      </c>
      <c r="F37" s="50">
        <v>0.137</v>
      </c>
      <c r="G37" s="50">
        <f t="shared" si="13"/>
        <v>0.22057</v>
      </c>
      <c r="H37" s="50">
        <f t="shared" si="9"/>
        <v>0.274</v>
      </c>
      <c r="I37" s="50"/>
      <c r="J37" s="42">
        <v>8.0</v>
      </c>
      <c r="K37" s="50">
        <f t="shared" si="10"/>
        <v>1.096</v>
      </c>
      <c r="L37" s="42" t="s">
        <v>39</v>
      </c>
      <c r="M37" s="51" t="s">
        <v>212</v>
      </c>
      <c r="N37" s="42">
        <v>1.0</v>
      </c>
      <c r="O37" s="52">
        <f t="shared" si="4"/>
        <v>0.274</v>
      </c>
    </row>
    <row r="38">
      <c r="A38" s="56" t="s">
        <v>213</v>
      </c>
      <c r="D38" s="42">
        <f t="shared" si="14"/>
        <v>0</v>
      </c>
      <c r="F38" s="52"/>
      <c r="G38" s="50">
        <f t="shared" si="13"/>
        <v>0</v>
      </c>
      <c r="H38" s="50">
        <f t="shared" si="9"/>
        <v>0</v>
      </c>
      <c r="I38" s="50"/>
      <c r="K38" s="50">
        <f t="shared" si="10"/>
        <v>0</v>
      </c>
      <c r="O38" s="52">
        <f t="shared" si="4"/>
        <v>0</v>
      </c>
    </row>
    <row r="39">
      <c r="A39" s="56" t="s">
        <v>214</v>
      </c>
      <c r="D39" s="42">
        <f t="shared" si="14"/>
        <v>0</v>
      </c>
      <c r="F39" s="52"/>
      <c r="G39" s="50">
        <f t="shared" si="13"/>
        <v>0</v>
      </c>
      <c r="H39" s="50">
        <f t="shared" si="9"/>
        <v>0</v>
      </c>
      <c r="I39" s="50"/>
      <c r="K39" s="50">
        <f t="shared" si="10"/>
        <v>0</v>
      </c>
      <c r="O39" s="52">
        <f t="shared" si="4"/>
        <v>0</v>
      </c>
    </row>
    <row r="40">
      <c r="A40" s="56" t="s">
        <v>215</v>
      </c>
      <c r="D40" s="42">
        <f t="shared" si="14"/>
        <v>0</v>
      </c>
      <c r="F40" s="52"/>
      <c r="G40" s="50">
        <f t="shared" si="13"/>
        <v>0</v>
      </c>
      <c r="H40" s="50">
        <f t="shared" si="9"/>
        <v>0</v>
      </c>
      <c r="I40" s="50"/>
      <c r="K40" s="50">
        <f t="shared" si="10"/>
        <v>0</v>
      </c>
      <c r="O40" s="52">
        <f t="shared" si="4"/>
        <v>0</v>
      </c>
    </row>
    <row r="41">
      <c r="A41" s="56" t="s">
        <v>216</v>
      </c>
      <c r="D41" s="42">
        <f t="shared" si="14"/>
        <v>0</v>
      </c>
      <c r="F41" s="52"/>
      <c r="G41" s="50">
        <f t="shared" si="13"/>
        <v>0</v>
      </c>
      <c r="H41" s="50">
        <f t="shared" si="9"/>
        <v>0</v>
      </c>
      <c r="I41" s="50"/>
      <c r="K41" s="50">
        <f t="shared" si="10"/>
        <v>0</v>
      </c>
      <c r="O41" s="52">
        <f t="shared" si="4"/>
        <v>0</v>
      </c>
    </row>
    <row r="42">
      <c r="D42" s="42">
        <f t="shared" si="14"/>
        <v>0</v>
      </c>
      <c r="F42" s="52"/>
      <c r="G42" s="50">
        <f t="shared" si="13"/>
        <v>0</v>
      </c>
      <c r="H42" s="50">
        <f t="shared" si="9"/>
        <v>0</v>
      </c>
      <c r="I42" s="50"/>
      <c r="K42" s="50">
        <f t="shared" si="10"/>
        <v>0</v>
      </c>
      <c r="O42" s="52">
        <f t="shared" si="4"/>
        <v>0</v>
      </c>
    </row>
    <row r="43">
      <c r="F43" s="52"/>
      <c r="G43" s="52"/>
      <c r="H43" s="50">
        <f t="shared" si="9"/>
        <v>0</v>
      </c>
      <c r="I43" s="50"/>
      <c r="K43" s="50">
        <f t="shared" si="10"/>
        <v>0</v>
      </c>
      <c r="O43" s="52">
        <f t="shared" si="4"/>
        <v>0</v>
      </c>
    </row>
    <row r="44">
      <c r="F44" s="52"/>
      <c r="G44" s="52"/>
      <c r="H44" s="50">
        <f t="shared" si="9"/>
        <v>0</v>
      </c>
      <c r="I44" s="50"/>
      <c r="K44" s="50">
        <f t="shared" si="10"/>
        <v>0</v>
      </c>
      <c r="O44" s="52">
        <f t="shared" si="4"/>
        <v>0</v>
      </c>
    </row>
    <row r="45">
      <c r="H45" s="50">
        <f t="shared" si="9"/>
        <v>0</v>
      </c>
      <c r="I45" s="50"/>
      <c r="K45" s="42">
        <f t="shared" si="10"/>
        <v>0</v>
      </c>
      <c r="O45" s="52">
        <f t="shared" si="4"/>
        <v>0</v>
      </c>
    </row>
    <row r="46">
      <c r="K46" s="42">
        <f t="shared" si="10"/>
        <v>0</v>
      </c>
      <c r="O46" s="49">
        <f t="shared" si="4"/>
        <v>0</v>
      </c>
    </row>
    <row r="47">
      <c r="K47" s="42">
        <f t="shared" si="10"/>
        <v>0</v>
      </c>
      <c r="O47" s="49">
        <f t="shared" si="4"/>
        <v>0</v>
      </c>
    </row>
    <row r="48">
      <c r="K48" s="42">
        <f t="shared" si="10"/>
        <v>0</v>
      </c>
      <c r="O48" s="49">
        <f t="shared" si="4"/>
        <v>0</v>
      </c>
    </row>
    <row r="49">
      <c r="A49" s="58" t="s">
        <v>217</v>
      </c>
      <c r="H49" s="52">
        <f>SUM(H2:H45)</f>
        <v>1859.75168</v>
      </c>
      <c r="K49" s="50">
        <f>SUM(K2:K48)</f>
        <v>198.1713</v>
      </c>
    </row>
    <row r="50">
      <c r="K50" s="42">
        <f>J50*F50</f>
        <v>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10"/>
    <hyperlink r:id="rId8" ref="M11"/>
    <hyperlink r:id="rId9" ref="M12"/>
    <hyperlink r:id="rId10" ref="M14"/>
    <hyperlink r:id="rId11" ref="M15"/>
    <hyperlink r:id="rId12" ref="M16"/>
    <hyperlink r:id="rId13" ref="M17"/>
    <hyperlink r:id="rId14" ref="M18"/>
    <hyperlink r:id="rId15" ref="M19"/>
    <hyperlink r:id="rId16" ref="M20"/>
    <hyperlink r:id="rId17" ref="M21"/>
    <hyperlink r:id="rId18" ref="M22"/>
    <hyperlink r:id="rId19" ref="M23"/>
    <hyperlink r:id="rId20" ref="M24"/>
    <hyperlink r:id="rId21" ref="M25"/>
    <hyperlink r:id="rId22" ref="M26"/>
    <hyperlink r:id="rId23" ref="M27"/>
    <hyperlink r:id="rId24" ref="M28"/>
    <hyperlink r:id="rId25" ref="M29"/>
    <hyperlink r:id="rId26" ref="M30"/>
    <hyperlink r:id="rId27" ref="M31"/>
    <hyperlink r:id="rId28" ref="M32"/>
    <hyperlink r:id="rId29" ref="M33"/>
    <hyperlink r:id="rId30" ref="M34"/>
    <hyperlink r:id="rId31" ref="M35"/>
    <hyperlink r:id="rId32" ref="M36"/>
    <hyperlink r:id="rId33" ref="M37"/>
  </hyperlinks>
  <drawing r:id="rId3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